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pivotTables/pivotTable1.xml" ContentType="application/vnd.openxmlformats-officedocument.spreadsheetml.pivotTab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codeName="ThisWorkbook"/>
  <mc:AlternateContent xmlns:mc="http://schemas.openxmlformats.org/markup-compatibility/2006">
    <mc:Choice Requires="x15">
      <x15ac:absPath xmlns:x15ac="http://schemas.microsoft.com/office/spreadsheetml/2010/11/ac" url="P:\05 COM DATA\!!!IT-Support\QE Calibration and Reliability Master\2. Reliability test status\"/>
    </mc:Choice>
  </mc:AlternateContent>
  <xr:revisionPtr revIDLastSave="0" documentId="8_{E4A94809-8EDF-40AA-99A2-E459A98078CE}" xr6:coauthVersionLast="36" xr6:coauthVersionMax="36" xr10:uidLastSave="{00000000-0000-0000-0000-000000000000}"/>
  <bookViews>
    <workbookView xWindow="0" yWindow="0" windowWidth="24000" windowHeight="9156" tabRatio="540" activeTab="1" xr2:uid="{00000000-000D-0000-FFFF-FFFF00000000}"/>
  </bookViews>
  <sheets>
    <sheet name="Log sheet" sheetId="2" r:id="rId1"/>
    <sheet name="Request" sheetId="15" r:id="rId2"/>
    <sheet name="QE Control" sheetId="17" r:id="rId3"/>
    <sheet name="Sheet2" sheetId="16" r:id="rId4"/>
    <sheet name="catagories test type" sheetId="14" r:id="rId5"/>
    <sheet name="List OP (2)" sheetId="6" r:id="rId6"/>
  </sheets>
  <externalReferences>
    <externalReference r:id="rId7"/>
  </externalReferences>
  <definedNames>
    <definedName name="_..\03_Measuring_Equipment_History_Record\Dimension\DTD_001.xlsx">#REF!</definedName>
    <definedName name="_xlnm._FilterDatabase" localSheetId="0" hidden="1">'Log sheet'!$A$4:$CM$878</definedName>
    <definedName name="ACF_CONNECT_PITCH1" localSheetId="5">#REF!</definedName>
    <definedName name="ACF_CONNECT_PITCH1">#REF!</definedName>
    <definedName name="ACF_CONNECT_PITCH2" localSheetId="5">#REF!</definedName>
    <definedName name="ACF_CONNECT_PITCH2">#REF!</definedName>
    <definedName name="ACF_CONNECT_PITCH3" localSheetId="5">#REF!</definedName>
    <definedName name="ACF_CONNECT_PITCH3">#REF!</definedName>
    <definedName name="ACF_CONNECT_PITCH4" localSheetId="5">#REF!</definedName>
    <definedName name="ACF_CONNECT_PITCH4">#REF!</definedName>
    <definedName name="ACF_CONNECT_PITCH5" localSheetId="5">#REF!</definedName>
    <definedName name="ACF_CONNECT_PITCH5">#REF!</definedName>
    <definedName name="ACF_CONNECT_PITCH6" localSheetId="5">#REF!</definedName>
    <definedName name="ACF_CONNECT_PITCH6">#REF!</definedName>
    <definedName name="ACF_CONNECT_TYPE1" localSheetId="5">#REF!</definedName>
    <definedName name="ACF_CONNECT_TYPE1">#REF!</definedName>
    <definedName name="ACF_CONNECT_TYPE2" localSheetId="5">#REF!</definedName>
    <definedName name="ACF_CONNECT_TYPE2">#REF!</definedName>
    <definedName name="ACF_CONNECT_TYPE3" localSheetId="5">#REF!</definedName>
    <definedName name="ACF_CONNECT_TYPE3">#REF!</definedName>
    <definedName name="ACF_CONNECT_TYPE4" localSheetId="5">#REF!</definedName>
    <definedName name="ACF_CONNECT_TYPE4">#REF!</definedName>
    <definedName name="ACF_CONNECT_TYPE5" localSheetId="5">#REF!</definedName>
    <definedName name="ACF_CONNECT_TYPE5">#REF!</definedName>
    <definedName name="ACF_CONNECT_TYPE6" localSheetId="5">#REF!</definedName>
    <definedName name="ACF_CONNECT_TYPE6">#REF!</definedName>
    <definedName name="ACF_MATERIAL_W_1" localSheetId="5">#REF!</definedName>
    <definedName name="ACF_MATERIAL_W_1">#REF!</definedName>
    <definedName name="ACF_MATERIAL_W_2" localSheetId="5">#REF!</definedName>
    <definedName name="ACF_MATERIAL_W_2">#REF!</definedName>
    <definedName name="ACF_MATERIAL_W_3" localSheetId="5">#REF!</definedName>
    <definedName name="ACF_MATERIAL_W_3">#REF!</definedName>
    <definedName name="ACF_MATERIAL_W_4" localSheetId="5">#REF!</definedName>
    <definedName name="ACF_MATERIAL_W_4">#REF!</definedName>
    <definedName name="ACF_MATERIAL_W_5" localSheetId="5">#REF!</definedName>
    <definedName name="ACF_MATERIAL_W_5">#REF!</definedName>
    <definedName name="ACF_MATERIAL_W_6" localSheetId="5">#REF!</definedName>
    <definedName name="ACF_MATERIAL_W_6">#REF!</definedName>
    <definedName name="ACF_MATERIAL1" localSheetId="5">#REF!</definedName>
    <definedName name="ACF_MATERIAL1">#REF!</definedName>
    <definedName name="ACF_MATERIAL2" localSheetId="5">#REF!</definedName>
    <definedName name="ACF_MATERIAL2">#REF!</definedName>
    <definedName name="ACF_MATERIAL3" localSheetId="5">#REF!</definedName>
    <definedName name="ACF_MATERIAL3">#REF!</definedName>
    <definedName name="ACF_MATERIAL4" localSheetId="5">#REF!</definedName>
    <definedName name="ACF_MATERIAL4">#REF!</definedName>
    <definedName name="ACF_MATERIAL5" localSheetId="5">#REF!</definedName>
    <definedName name="ACF_MATERIAL5">#REF!</definedName>
    <definedName name="ACF_MATERIAL6" localSheetId="5">#REF!</definedName>
    <definedName name="ACF_MATERIAL6">#REF!</definedName>
    <definedName name="ACF_NOTE1" localSheetId="5">#REF!</definedName>
    <definedName name="ACF_NOTE1">#REF!</definedName>
    <definedName name="ACF_NOTE2" localSheetId="5">#REF!</definedName>
    <definedName name="ACF_NOTE2">#REF!</definedName>
    <definedName name="ACF_NOTE3" localSheetId="5">#REF!</definedName>
    <definedName name="ACF_NOTE3">#REF!</definedName>
    <definedName name="ACF_NOTE4" localSheetId="5">#REF!</definedName>
    <definedName name="ACF_NOTE4">#REF!</definedName>
    <definedName name="ACF_NOTE5" localSheetId="5">#REF!</definedName>
    <definedName name="ACF_NOTE5">#REF!</definedName>
    <definedName name="ACF_NOTE6" localSheetId="5">#REF!</definedName>
    <definedName name="ACF_NOTE6">#REF!</definedName>
    <definedName name="ACTIVE_TEMP_MAX" localSheetId="5">#REF!</definedName>
    <definedName name="ACTIVE_TEMP_MAX">#REF!</definedName>
    <definedName name="ACTIVE_TEMP_MIN" localSheetId="5">#REF!</definedName>
    <definedName name="ACTIVE_TEMP_MIN">#REF!</definedName>
    <definedName name="ADJUST_CONTRAST_SPEC" localSheetId="5">#REF!</definedName>
    <definedName name="ADJUST_CONTRAST_SPEC">#REF!</definedName>
    <definedName name="ADJUST_CONTRAST_YN" localSheetId="5">#REF!</definedName>
    <definedName name="ADJUST_CONTRAST_YN">#REF!</definedName>
    <definedName name="AGING_SPEC" localSheetId="5">#REF!</definedName>
    <definedName name="AGING_SPEC">#REF!</definedName>
    <definedName name="AGING_YN" localSheetId="5">#REF!</definedName>
    <definedName name="AGING_YN">#REF!</definedName>
    <definedName name="APPLY_RTV_SILICON_YN" localSheetId="5">#REF!</definedName>
    <definedName name="APPLY_RTV_SILICON_YN">#REF!</definedName>
    <definedName name="APPLY_UV_YN" localSheetId="5">#REF!</definedName>
    <definedName name="APPLY_UV_YN">#REF!</definedName>
    <definedName name="APPLY_VAPOR_PROOF_YN" localSheetId="5">#REF!</definedName>
    <definedName name="APPLY_VAPOR_PROOF_YN">#REF!</definedName>
    <definedName name="CONCRETE_USE" localSheetId="5">#REF!</definedName>
    <definedName name="CONCRETE_USE">#REF!</definedName>
    <definedName name="COVERING_TAPE_YN" localSheetId="5">#REF!</definedName>
    <definedName name="COVERING_TAPE_YN">#REF!</definedName>
    <definedName name="CREATE_APPROVE_DATE" localSheetId="5">#REF!</definedName>
    <definedName name="CREATE_APPROVE_DATE">#REF!</definedName>
    <definedName name="CREATE_APPROVE_PERSON" localSheetId="5">#REF!</definedName>
    <definedName name="CREATE_APPROVE_PERSON">#REF!</definedName>
    <definedName name="CREATE_CONFIRM1_PERSON" localSheetId="5">#REF!</definedName>
    <definedName name="CREATE_CONFIRM1_PERSON">#REF!</definedName>
    <definedName name="CREATE_CONFIRM2_PERSON" localSheetId="5">#REF!</definedName>
    <definedName name="CREATE_CONFIRM2_PERSON">#REF!</definedName>
    <definedName name="CREATE_CREATE_PERSON" localSheetId="5">#REF!</definedName>
    <definedName name="CREATE_CREATE_PERSON">#REF!</definedName>
    <definedName name="CRITERIA_SAMPLE_NAME1" localSheetId="5">#REF!</definedName>
    <definedName name="CRITERIA_SAMPLE_NAME1">#REF!</definedName>
    <definedName name="CRITERIA_SAMPLE_NAME2" localSheetId="5">#REF!</definedName>
    <definedName name="CRITERIA_SAMPLE_NAME2">#REF!</definedName>
    <definedName name="CRITERIA_SAMPLE_NAME3" localSheetId="5">#REF!</definedName>
    <definedName name="CRITERIA_SAMPLE_NAME3">#REF!</definedName>
    <definedName name="CRITERIA_SAMPLE_NAME4" localSheetId="5">#REF!</definedName>
    <definedName name="CRITERIA_SAMPLE_NAME4">#REF!</definedName>
    <definedName name="CRITERIA_SAMPLE_NO1" localSheetId="5">#REF!</definedName>
    <definedName name="CRITERIA_SAMPLE_NO1">#REF!</definedName>
    <definedName name="CRITERIA_SAMPLE_NO2" localSheetId="5">#REF!</definedName>
    <definedName name="CRITERIA_SAMPLE_NO2">#REF!</definedName>
    <definedName name="CRITERIA_SAMPLE_NO3" localSheetId="5">#REF!</definedName>
    <definedName name="CRITERIA_SAMPLE_NO3">#REF!</definedName>
    <definedName name="CRITERIA_SAMPLE_NO4" localSheetId="5">#REF!</definedName>
    <definedName name="CRITERIA_SAMPLE_NO4">#REF!</definedName>
    <definedName name="CTMR_GRN_SUPPLY_STD_NM" localSheetId="5">#REF!</definedName>
    <definedName name="CTMR_GRN_SUPPLY_STD_NM">#REF!</definedName>
    <definedName name="CTMR_ND_REG_NAME1" localSheetId="5">#REF!</definedName>
    <definedName name="CTMR_ND_REG_NAME1">#REF!</definedName>
    <definedName name="CTMR_ND_REG_NAME2" localSheetId="5">#REF!</definedName>
    <definedName name="CTMR_ND_REG_NAME2">#REF!</definedName>
    <definedName name="CTMR_ND_REG_NAME3" localSheetId="5">#REF!</definedName>
    <definedName name="CTMR_ND_REG_NAME3">#REF!</definedName>
    <definedName name="CTMR_ND_REG_NAME4" localSheetId="5">#REF!</definedName>
    <definedName name="CTMR_ND_REG_NAME4">#REF!</definedName>
    <definedName name="CTMR_ND_REG_OTHER" localSheetId="5">#REF!</definedName>
    <definedName name="CTMR_ND_REG_OTHER">#REF!</definedName>
    <definedName name="CTMR_ND_REG_YN" localSheetId="5">#REF!</definedName>
    <definedName name="CTMR_ND_REG_YN">#REF!</definedName>
    <definedName name="CU1_MAX" localSheetId="5">#REF!</definedName>
    <definedName name="CU1_MAX">#REF!</definedName>
    <definedName name="CU1_TERM_SYMBOL" localSheetId="5">#REF!</definedName>
    <definedName name="CU1_TERM_SYMBOL">#REF!</definedName>
    <definedName name="CU1_TYP" localSheetId="5">#REF!</definedName>
    <definedName name="CU1_TYP">#REF!</definedName>
    <definedName name="CU2_MAX" localSheetId="5">#REF!</definedName>
    <definedName name="CU2_MAX">#REF!</definedName>
    <definedName name="CU2_TERM_SYMBOL" localSheetId="5">#REF!</definedName>
    <definedName name="CU2_TERM_SYMBOL">#REF!</definedName>
    <definedName name="CU2_TYP" localSheetId="5">#REF!</definedName>
    <definedName name="CU2_TYP">#REF!</definedName>
    <definedName name="CU3_MAX" localSheetId="5">#REF!</definedName>
    <definedName name="CU3_MAX">#REF!</definedName>
    <definedName name="CU3_TERM_SYMBOL" localSheetId="5">#REF!</definedName>
    <definedName name="CU3_TERM_SYMBOL">#REF!</definedName>
    <definedName name="CU3_TYP" localSheetId="5">#REF!</definedName>
    <definedName name="CU3_TYP">#REF!</definedName>
    <definedName name="CU4_MAX" localSheetId="5">#REF!</definedName>
    <definedName name="CU4_MAX">#REF!</definedName>
    <definedName name="CU4_TERM_SYMBOL" localSheetId="5">#REF!</definedName>
    <definedName name="CU4_TERM_SYMBOL">#REF!</definedName>
    <definedName name="CU4_TYP" localSheetId="5">#REF!</definedName>
    <definedName name="CU4_TYP">#REF!</definedName>
    <definedName name="CU5_MAX" localSheetId="5">#REF!</definedName>
    <definedName name="CU5_MAX">#REF!</definedName>
    <definedName name="CU5_TERM_SYMBOL" localSheetId="5">#REF!</definedName>
    <definedName name="CU5_TERM_SYMBOL">#REF!</definedName>
    <definedName name="CU5_TYP" localSheetId="5">#REF!</definedName>
    <definedName name="CU5_TYP">#REF!</definedName>
    <definedName name="CU6_MAX" localSheetId="5">#REF!</definedName>
    <definedName name="CU6_MAX">#REF!</definedName>
    <definedName name="CU6_TERM_SYMBOL" localSheetId="5">#REF!</definedName>
    <definedName name="CU6_TERM_SYMBOL">#REF!</definedName>
    <definedName name="CU6_TYP" localSheetId="5">#REF!</definedName>
    <definedName name="CU6_TYP">#REF!</definedName>
    <definedName name="CU7_MAX" localSheetId="5">#REF!</definedName>
    <definedName name="CU7_MAX">#REF!</definedName>
    <definedName name="CU7_TERM_SYMBOL" localSheetId="5">#REF!</definedName>
    <definedName name="CU7_TERM_SYMBOL">#REF!</definedName>
    <definedName name="CU7_TYP" localSheetId="5">#REF!</definedName>
    <definedName name="CU7_TYP">#REF!</definedName>
    <definedName name="CU8_MAX" localSheetId="5">#REF!</definedName>
    <definedName name="CU8_MAX">#REF!</definedName>
    <definedName name="CU8_TERM_SYMBOL" localSheetId="5">#REF!</definedName>
    <definedName name="CU8_TERM_SYMBOL">#REF!</definedName>
    <definedName name="CU8_TYP" localSheetId="5">#REF!</definedName>
    <definedName name="CU8_TYP">#REF!</definedName>
    <definedName name="CU9_MAX" localSheetId="5">#REF!</definedName>
    <definedName name="CU9_MAX">#REF!</definedName>
    <definedName name="CU9_TERM_SYMBOL" localSheetId="5">#REF!</definedName>
    <definedName name="CU9_TERM_SYMBOL">#REF!</definedName>
    <definedName name="CU9_TYP" localSheetId="5">#REF!</definedName>
    <definedName name="CU9_TYP">#REF!</definedName>
    <definedName name="CUSTOMER_A" localSheetId="5">#REF!</definedName>
    <definedName name="CUSTOMER_A">#REF!</definedName>
    <definedName name="CUSTOMER_ARTICLE_NUMBER" localSheetId="5">#REF!</definedName>
    <definedName name="CUSTOMER_ARTICLE_NUMBER">#REF!</definedName>
    <definedName name="CUSTOMER_B" localSheetId="5">#REF!</definedName>
    <definedName name="CUSTOMER_B">#REF!</definedName>
    <definedName name="DESIGN_RANK" localSheetId="5">#REF!</definedName>
    <definedName name="DESIGN_RANK">#REF!</definedName>
    <definedName name="DOCUMENT_NO" localSheetId="5">#REF!</definedName>
    <definedName name="DOCUMENT_NO">#REF!</definedName>
    <definedName name="DSL_047">'Log sheet'!#REF!</definedName>
    <definedName name="END_USER" localSheetId="5">#REF!</definedName>
    <definedName name="END_USER">#REF!</definedName>
    <definedName name="EXISTANT_MODEL_CODE" localSheetId="5">#REF!</definedName>
    <definedName name="EXISTANT_MODEL_CODE">#REF!</definedName>
    <definedName name="FACTORY" localSheetId="5">#REF!</definedName>
    <definedName name="FACTORY">#REF!</definedName>
    <definedName name="FOF_CONNECT_MATERIAL" localSheetId="5">#REF!</definedName>
    <definedName name="FOF_CONNECT_MATERIAL">#REF!</definedName>
    <definedName name="FOF_CONNECT_TERM_PITCH" localSheetId="5">#REF!</definedName>
    <definedName name="FOF_CONNECT_TERM_PITCH">#REF!</definedName>
    <definedName name="FOG_CONNECT_MATERIAL" localSheetId="5">#REF!</definedName>
    <definedName name="FOG_CONNECT_MATERIAL">#REF!</definedName>
    <definedName name="FOG_CONNECT_TERM_PITCH" localSheetId="5">#REF!</definedName>
    <definedName name="FOG_CONNECT_TERM_PITCH">#REF!</definedName>
    <definedName name="HEADDAYA3">#REF!,#REF!,#REF!,#REF!,#REF!,#REF!,#REF!,#REF!,#REF!,#REF!,#REF!,#REF!,#REF!</definedName>
    <definedName name="HEADDAYA4">#REF!,#REF!,#REF!,#REF!,#REF!,#REF!,#REF!,#REF!,#REF!,#REF!,#REF!,#REF!,#REF!,#REF!,#REF!,#REF!,#REF!</definedName>
    <definedName name="HEADWEEKA3">#REF!,#REF!,#REF!,#REF!,#REF!,#REF!,#REF!,#REF!,#REF!,#REF!,#REF!,#REF!</definedName>
    <definedName name="HEADWEEKA4">#REF!,#REF!,#REF!,#REF!,#REF!,#REF!,#REF!,#REF!,#REF!,#REF!,#REF!,#REF!</definedName>
    <definedName name="IN_DIFFERENT_POINT" localSheetId="5">#REF!</definedName>
    <definedName name="IN_DIFFERENT_POINT">#REF!</definedName>
    <definedName name="INSPECTION_PATTERN1" localSheetId="5">#REF!</definedName>
    <definedName name="INSPECTION_PATTERN1">#REF!</definedName>
    <definedName name="INSPECTION_PATTERN2" localSheetId="5">#REF!</definedName>
    <definedName name="INSPECTION_PATTERN2">#REF!</definedName>
    <definedName name="INSPECTION_PATTERN3" localSheetId="5">#REF!</definedName>
    <definedName name="INSPECTION_PATTERN3">#REF!</definedName>
    <definedName name="IO_TERMINAL_TYPE" localSheetId="5">#REF!</definedName>
    <definedName name="IO_TERMINAL_TYPE">#REF!</definedName>
    <definedName name="IO_TERMINAL_YN" localSheetId="5">#REF!</definedName>
    <definedName name="IO_TERMINAL_YN">#REF!</definedName>
    <definedName name="ITO_HEATER_YN" localSheetId="5">#REF!</definedName>
    <definedName name="ITO_HEATER_YN">#REF!</definedName>
    <definedName name="KISY_NAME">[1]MDL製造仕様書!$S$2</definedName>
    <definedName name="LCDP1_ACF_TYPE" localSheetId="5">#REF!</definedName>
    <definedName name="LCDP1_ACF_TYPE">#REF!</definedName>
    <definedName name="LCDP1_BIAS" localSheetId="5">#REF!</definedName>
    <definedName name="LCDP1_BIAS">#REF!</definedName>
    <definedName name="LCDP1_BONDING_TYPE" localSheetId="5">#REF!</definedName>
    <definedName name="LCDP1_BONDING_TYPE">#REF!</definedName>
    <definedName name="LCDP1_CENTER_MAX" localSheetId="5">#REF!</definedName>
    <definedName name="LCDP1_CENTER_MAX">#REF!</definedName>
    <definedName name="LCDP1_CENTER_MIN" localSheetId="5">#REF!</definedName>
    <definedName name="LCDP1_CENTER_MIN">#REF!</definedName>
    <definedName name="LCDP1_COLOR_X_MAX" localSheetId="5">#REF!</definedName>
    <definedName name="LCDP1_COLOR_X_MAX">#REF!</definedName>
    <definedName name="LCDP1_COLOR_X_MIN" localSheetId="5">#REF!</definedName>
    <definedName name="LCDP1_COLOR_X_MIN">#REF!</definedName>
    <definedName name="LCDP1_COLOR_X_TYP" localSheetId="5">#REF!</definedName>
    <definedName name="LCDP1_COLOR_X_TYP">#REF!</definedName>
    <definedName name="LCDP1_COLOR_Y_MAX" localSheetId="5">#REF!</definedName>
    <definedName name="LCDP1_COLOR_Y_MAX">#REF!</definedName>
    <definedName name="LCDP1_COLOR_Y_MIN" localSheetId="5">#REF!</definedName>
    <definedName name="LCDP1_COLOR_Y_MIN">#REF!</definedName>
    <definedName name="LCDP1_COLOR_Y_TYP" localSheetId="5">#REF!</definedName>
    <definedName name="LCDP1_COLOR_Y_TYP">#REF!</definedName>
    <definedName name="LCDP1_DUTY" localSheetId="5">#REF!</definedName>
    <definedName name="LCDP1_DUTY">#REF!</definedName>
    <definedName name="LCDP1_FREQUENCY" localSheetId="5">#REF!</definedName>
    <definedName name="LCDP1_FREQUENCY">#REF!</definedName>
    <definedName name="LCDP1_GRAY_SCALE" localSheetId="5">#REF!</definedName>
    <definedName name="LCDP1_GRAY_SCALE">#REF!</definedName>
    <definedName name="LCDP1_INPUT_CURRENT" localSheetId="5">#REF!</definedName>
    <definedName name="LCDP1_INPUT_CURRENT">#REF!</definedName>
    <definedName name="LCDP1_INPUT_VOLTAGE" localSheetId="5">#REF!</definedName>
    <definedName name="LCDP1_INPUT_VOLTAGE">#REF!</definedName>
    <definedName name="LCDP1_INVERT_TYPE" localSheetId="5">#REF!</definedName>
    <definedName name="LCDP1_INVERT_TYPE">#REF!</definedName>
    <definedName name="LCDP1_LIGHT_BRIGHT" localSheetId="5">#REF!</definedName>
    <definedName name="LCDP1_LIGHT_BRIGHT">#REF!</definedName>
    <definedName name="LCDP1_LIGHT_BRIGHT_MDL" localSheetId="5">#REF!</definedName>
    <definedName name="LCDP1_LIGHT_BRIGHT_MDL">#REF!</definedName>
    <definedName name="LCDP1_LIGHT_COLOR" localSheetId="5">#REF!</definedName>
    <definedName name="LCDP1_LIGHT_COLOR">#REF!</definedName>
    <definedName name="LCDP1_LIGHT_TYPE" localSheetId="5">#REF!</definedName>
    <definedName name="LCDP1_LIGHT_TYPE">#REF!</definedName>
    <definedName name="LCDP1_LSI_TYPE" localSheetId="5">#REF!</definedName>
    <definedName name="LCDP1_LSI_TYPE">#REF!</definedName>
    <definedName name="LCDP1_MDL_EXT_STD" localSheetId="5">#REF!</definedName>
    <definedName name="LCDP1_MDL_EXT_STD">#REF!</definedName>
    <definedName name="LCDP1_OLED_BRIGHT_MAX" localSheetId="5">#REF!</definedName>
    <definedName name="LCDP1_OLED_BRIGHT_MAX">#REF!</definedName>
    <definedName name="LCDP1_OLED_BRIGHT_MIN" localSheetId="5">#REF!</definedName>
    <definedName name="LCDP1_OLED_BRIGHT_MIN">#REF!</definedName>
    <definedName name="LCDP1_OLED_BRIGHT_TYP" localSheetId="5">#REF!</definedName>
    <definedName name="LCDP1_OLED_BRIGHT_TYP">#REF!</definedName>
    <definedName name="LCDP1_OLED_C1_MAX" localSheetId="5">#REF!</definedName>
    <definedName name="LCDP1_OLED_C1_MAX">#REF!</definedName>
    <definedName name="LCDP1_OLED_C1_MIN" localSheetId="5">#REF!</definedName>
    <definedName name="LCDP1_OLED_C1_MIN">#REF!</definedName>
    <definedName name="LCDP1_OLED_C1_SYMBOL" localSheetId="5">#REF!</definedName>
    <definedName name="LCDP1_OLED_C1_SYMBOL">#REF!</definedName>
    <definedName name="LCDP1_OLED_C1_TYP" localSheetId="5">#REF!</definedName>
    <definedName name="LCDP1_OLED_C1_TYP">#REF!</definedName>
    <definedName name="LCDP1_OLED_COLOR" localSheetId="5">#REF!</definedName>
    <definedName name="LCDP1_OLED_COLOR">#REF!</definedName>
    <definedName name="LCDP1_OLED_V1_MAX" localSheetId="5">#REF!</definedName>
    <definedName name="LCDP1_OLED_V1_MAX">#REF!</definedName>
    <definedName name="LCDP1_OLED_V1_MIN" localSheetId="5">#REF!</definedName>
    <definedName name="LCDP1_OLED_V1_MIN">#REF!</definedName>
    <definedName name="LCDP1_OLED_V1_SYMBOL" localSheetId="5">#REF!</definedName>
    <definedName name="LCDP1_OLED_V1_SYMBOL">#REF!</definedName>
    <definedName name="LCDP1_OLED_V1_TYP" localSheetId="5">#REF!</definedName>
    <definedName name="LCDP1_OLED_V1_TYP">#REF!</definedName>
    <definedName name="LCDP1_PF_SURFACE_TRAN" localSheetId="5">#REF!</definedName>
    <definedName name="LCDP1_PF_SURFACE_TRAN">#REF!</definedName>
    <definedName name="LCDP1_PNL_A_UNIT" localSheetId="5">#REF!</definedName>
    <definedName name="LCDP1_PNL_A_UNIT">#REF!</definedName>
    <definedName name="LCDP1_PNL_CELL_SIZE_H" localSheetId="5">#REF!</definedName>
    <definedName name="LCDP1_PNL_CELL_SIZE_H">#REF!</definedName>
    <definedName name="LCDP1_PNL_CELL_SIZE_T" localSheetId="5">#REF!</definedName>
    <definedName name="LCDP1_PNL_CELL_SIZE_T">#REF!</definedName>
    <definedName name="LCDP1_PNL_CELL_SIZE_W" localSheetId="5">#REF!</definedName>
    <definedName name="LCDP1_PNL_CELL_SIZE_W">#REF!</definedName>
    <definedName name="LCDP1_PNL_DISPLAY_MODE" localSheetId="5">#REF!</definedName>
    <definedName name="LCDP1_PNL_DISPLAY_MODE">#REF!</definedName>
    <definedName name="LCDP1_PNL_EXT_STD" localSheetId="5">#REF!</definedName>
    <definedName name="LCDP1_PNL_EXT_STD">#REF!</definedName>
    <definedName name="LCDP1_PNL_FLAG" localSheetId="5">#REF!</definedName>
    <definedName name="LCDP1_PNL_FLAG">#REF!</definedName>
    <definedName name="LCDP1_PNL_HEIGHT" localSheetId="5">#REF!</definedName>
    <definedName name="LCDP1_PNL_HEIGHT">#REF!</definedName>
    <definedName name="LCDP1_PNL_MODE" localSheetId="5">#REF!</definedName>
    <definedName name="LCDP1_PNL_MODE">#REF!</definedName>
    <definedName name="LCDP1_PNL_MODEL_CODE" localSheetId="5">#REF!</definedName>
    <definedName name="LCDP1_PNL_MODEL_CODE">#REF!</definedName>
    <definedName name="LCDP1_PNL_MODEL_NAME" localSheetId="5">#REF!</definedName>
    <definedName name="LCDP1_PNL_MODEL_NAME">#REF!</definedName>
    <definedName name="LCDP1_PNL_VIEWING_ANGLE" localSheetId="5">#REF!</definedName>
    <definedName name="LCDP1_PNL_VIEWING_ANGLE">#REF!</definedName>
    <definedName name="LCDP1_PNL_VOD_V1_MAX" localSheetId="5">#REF!</definedName>
    <definedName name="LCDP1_PNL_VOD_V1_MAX">#REF!</definedName>
    <definedName name="LCDP1_PNL_VOD_V1_MIN" localSheetId="5">#REF!</definedName>
    <definedName name="LCDP1_PNL_VOD_V1_MIN">#REF!</definedName>
    <definedName name="LCDP1_PNL_VOD_V1_TYP" localSheetId="5">#REF!</definedName>
    <definedName name="LCDP1_PNL_VOD_V1_TYP">#REF!</definedName>
    <definedName name="LCDP1_PNL_VOD_V2_MAX" localSheetId="5">#REF!</definedName>
    <definedName name="LCDP1_PNL_VOD_V2_MAX">#REF!</definedName>
    <definedName name="LCDP1_PNL_VOD_V2_MIN" localSheetId="5">#REF!</definedName>
    <definedName name="LCDP1_PNL_VOD_V2_MIN">#REF!</definedName>
    <definedName name="LCDP1_PNL_VOD_V2_TYP" localSheetId="5">#REF!</definedName>
    <definedName name="LCDP1_PNL_VOD_V2_TYP">#REF!</definedName>
    <definedName name="LCDP1_PNL_VOD_V3_MAX" localSheetId="5">#REF!</definedName>
    <definedName name="LCDP1_PNL_VOD_V3_MAX">#REF!</definedName>
    <definedName name="LCDP1_PNL_VOD_V3_MIN" localSheetId="5">#REF!</definedName>
    <definedName name="LCDP1_PNL_VOD_V3_MIN">#REF!</definedName>
    <definedName name="LCDP1_PNL_VOD_V3_TYP" localSheetId="5">#REF!</definedName>
    <definedName name="LCDP1_PNL_VOD_V3_TYP">#REF!</definedName>
    <definedName name="LCDP1_PNL_WIDTH" localSheetId="5">#REF!</definedName>
    <definedName name="LCDP1_PNL_WIDTH">#REF!</definedName>
    <definedName name="LCDP1_REFLECTION" localSheetId="5">#REF!</definedName>
    <definedName name="LCDP1_REFLECTION">#REF!</definedName>
    <definedName name="LCDP1_S_VALUE" localSheetId="5">#REF!</definedName>
    <definedName name="LCDP1_S_VALUE">#REF!</definedName>
    <definedName name="LCDP1_TERM_PITCH" localSheetId="5">#REF!</definedName>
    <definedName name="LCDP1_TERM_PITCH">#REF!</definedName>
    <definedName name="LCDP1_TFT_AMPLI_MAX" localSheetId="5">#REF!</definedName>
    <definedName name="LCDP1_TFT_AMPLI_MAX">#REF!</definedName>
    <definedName name="LCDP1_TFT_AMPLI_MIN" localSheetId="5">#REF!</definedName>
    <definedName name="LCDP1_TFT_AMPLI_MIN">#REF!</definedName>
    <definedName name="LCDP1_TFT_COLOR" localSheetId="5">#REF!</definedName>
    <definedName name="LCDP1_TFT_COLOR">#REF!</definedName>
    <definedName name="LCDP1_TFT_DISPLAY" localSheetId="5">#REF!</definedName>
    <definedName name="LCDP1_TFT_DISPLAY">#REF!</definedName>
    <definedName name="LCDP1_TFT_DRIVING" localSheetId="5">#REF!</definedName>
    <definedName name="LCDP1_TFT_DRIVING">#REF!</definedName>
    <definedName name="LCDP1_TFT_INTERFACE" localSheetId="5">#REF!</definedName>
    <definedName name="LCDP1_TFT_INTERFACE">#REF!</definedName>
    <definedName name="LCDP1_VIEWING_ANGLE" localSheetId="5">#REF!</definedName>
    <definedName name="LCDP1_VIEWING_ANGLE">#REF!</definedName>
    <definedName name="LCDP2_ACF_TYPE" localSheetId="5">#REF!</definedName>
    <definedName name="LCDP2_ACF_TYPE">#REF!</definedName>
    <definedName name="LCDP2_BIAS" localSheetId="5">#REF!</definedName>
    <definedName name="LCDP2_BIAS">#REF!</definedName>
    <definedName name="LCDP2_BONDING_TYPE" localSheetId="5">#REF!</definedName>
    <definedName name="LCDP2_BONDING_TYPE">#REF!</definedName>
    <definedName name="LCDP2_CENTER_MAX" localSheetId="5">#REF!</definedName>
    <definedName name="LCDP2_CENTER_MAX">#REF!</definedName>
    <definedName name="LCDP2_CENTER_MIN" localSheetId="5">#REF!</definedName>
    <definedName name="LCDP2_CENTER_MIN">#REF!</definedName>
    <definedName name="LCDP2_COLOR_X_MAX" localSheetId="5">#REF!</definedName>
    <definedName name="LCDP2_COLOR_X_MAX">#REF!</definedName>
    <definedName name="LCDP2_COLOR_X_MIN" localSheetId="5">#REF!</definedName>
    <definedName name="LCDP2_COLOR_X_MIN">#REF!</definedName>
    <definedName name="LCDP2_COLOR_X_TYP" localSheetId="5">#REF!</definedName>
    <definedName name="LCDP2_COLOR_X_TYP">#REF!</definedName>
    <definedName name="LCDP2_COLOR_Y_MAX" localSheetId="5">#REF!</definedName>
    <definedName name="LCDP2_COLOR_Y_MAX">#REF!</definedName>
    <definedName name="LCDP2_COLOR_Y_MIN" localSheetId="5">#REF!</definedName>
    <definedName name="LCDP2_COLOR_Y_MIN">#REF!</definedName>
    <definedName name="LCDP2_COLOR_Y_TYP" localSheetId="5">#REF!</definedName>
    <definedName name="LCDP2_COLOR_Y_TYP">#REF!</definedName>
    <definedName name="LCDP2_DUTY" localSheetId="5">#REF!</definedName>
    <definedName name="LCDP2_DUTY">#REF!</definedName>
    <definedName name="LCDP2_FREQUENCY" localSheetId="5">#REF!</definedName>
    <definedName name="LCDP2_FREQUENCY">#REF!</definedName>
    <definedName name="LCDP2_GRAY_SCALE" localSheetId="5">#REF!</definedName>
    <definedName name="LCDP2_GRAY_SCALE">#REF!</definedName>
    <definedName name="LCDP2_INPUT_CURRENT" localSheetId="5">#REF!</definedName>
    <definedName name="LCDP2_INPUT_CURRENT">#REF!</definedName>
    <definedName name="LCDP2_INPUT_VOLTAGE" localSheetId="5">#REF!</definedName>
    <definedName name="LCDP2_INPUT_VOLTAGE">#REF!</definedName>
    <definedName name="LCDP2_INVERT_TYPE" localSheetId="5">#REF!</definedName>
    <definedName name="LCDP2_INVERT_TYPE">#REF!</definedName>
    <definedName name="LCDP2_LIGHT_BRIGHT" localSheetId="5">#REF!</definedName>
    <definedName name="LCDP2_LIGHT_BRIGHT">#REF!</definedName>
    <definedName name="LCDP2_LIGHT_BRIGHT_MDL" localSheetId="5">#REF!</definedName>
    <definedName name="LCDP2_LIGHT_BRIGHT_MDL">#REF!</definedName>
    <definedName name="LCDP2_LIGHT_COLOR" localSheetId="5">#REF!</definedName>
    <definedName name="LCDP2_LIGHT_COLOR">#REF!</definedName>
    <definedName name="LCDP2_LIGHT_TYPE" localSheetId="5">#REF!</definedName>
    <definedName name="LCDP2_LIGHT_TYPE">#REF!</definedName>
    <definedName name="LCDP2_LSI_TYPE" localSheetId="5">#REF!</definedName>
    <definedName name="LCDP2_LSI_TYPE">#REF!</definedName>
    <definedName name="LCDP2_MDL_EXT_STD" localSheetId="5">#REF!</definedName>
    <definedName name="LCDP2_MDL_EXT_STD">#REF!</definedName>
    <definedName name="LCDP2_OLED_BRIGHT_MAX" localSheetId="5">#REF!</definedName>
    <definedName name="LCDP2_OLED_BRIGHT_MAX">#REF!</definedName>
    <definedName name="LCDP2_OLED_BRIGHT_MIN" localSheetId="5">#REF!</definedName>
    <definedName name="LCDP2_OLED_BRIGHT_MIN">#REF!</definedName>
    <definedName name="LCDP2_OLED_BRIGHT_TYP" localSheetId="5">#REF!</definedName>
    <definedName name="LCDP2_OLED_BRIGHT_TYP">#REF!</definedName>
    <definedName name="LCDP2_OLED_C1_MAX" localSheetId="5">#REF!</definedName>
    <definedName name="LCDP2_OLED_C1_MAX">#REF!</definedName>
    <definedName name="LCDP2_OLED_C1_MIN" localSheetId="5">#REF!</definedName>
    <definedName name="LCDP2_OLED_C1_MIN">#REF!</definedName>
    <definedName name="LCDP2_OLED_C1_SYMBOL" localSheetId="5">#REF!</definedName>
    <definedName name="LCDP2_OLED_C1_SYMBOL">#REF!</definedName>
    <definedName name="LCDP2_OLED_C1_TYP" localSheetId="5">#REF!</definedName>
    <definedName name="LCDP2_OLED_C1_TYP">#REF!</definedName>
    <definedName name="LCDP2_OLED_COLOR" localSheetId="5">#REF!</definedName>
    <definedName name="LCDP2_OLED_COLOR">#REF!</definedName>
    <definedName name="LCDP2_OLED_V1_MAX" localSheetId="5">#REF!</definedName>
    <definedName name="LCDP2_OLED_V1_MAX">#REF!</definedName>
    <definedName name="LCDP2_OLED_V1_MIN" localSheetId="5">#REF!</definedName>
    <definedName name="LCDP2_OLED_V1_MIN">#REF!</definedName>
    <definedName name="LCDP2_OLED_V1_SYMBOL" localSheetId="5">#REF!</definedName>
    <definedName name="LCDP2_OLED_V1_SYMBOL">#REF!</definedName>
    <definedName name="LCDP2_OLED_V1_TYP" localSheetId="5">#REF!</definedName>
    <definedName name="LCDP2_OLED_V1_TYP">#REF!</definedName>
    <definedName name="LCDP2_PF_SURFACE_TRAN" localSheetId="5">#REF!</definedName>
    <definedName name="LCDP2_PF_SURFACE_TRAN">#REF!</definedName>
    <definedName name="LCDP2_PNL_A_UNIT" localSheetId="5">#REF!</definedName>
    <definedName name="LCDP2_PNL_A_UNIT">#REF!</definedName>
    <definedName name="LCDP2_PNL_CELL_SIZE_H" localSheetId="5">#REF!</definedName>
    <definedName name="LCDP2_PNL_CELL_SIZE_H">#REF!</definedName>
    <definedName name="LCDP2_PNL_CELL_SIZE_T" localSheetId="5">#REF!</definedName>
    <definedName name="LCDP2_PNL_CELL_SIZE_T">#REF!</definedName>
    <definedName name="LCDP2_PNL_CELL_SIZE_W" localSheetId="5">#REF!</definedName>
    <definedName name="LCDP2_PNL_CELL_SIZE_W">#REF!</definedName>
    <definedName name="LCDP2_PNL_DISPLAY_MODE" localSheetId="5">#REF!</definedName>
    <definedName name="LCDP2_PNL_DISPLAY_MODE">#REF!</definedName>
    <definedName name="LCDP2_PNL_EXT_STD" localSheetId="5">#REF!</definedName>
    <definedName name="LCDP2_PNL_EXT_STD">#REF!</definedName>
    <definedName name="LCDP2_PNL_FLAG" localSheetId="5">#REF!</definedName>
    <definedName name="LCDP2_PNL_FLAG">#REF!</definedName>
    <definedName name="LCDP2_PNL_HEIGHT" localSheetId="5">#REF!</definedName>
    <definedName name="LCDP2_PNL_HEIGHT">#REF!</definedName>
    <definedName name="LCDP2_PNL_MODE" localSheetId="5">#REF!</definedName>
    <definedName name="LCDP2_PNL_MODE">#REF!</definedName>
    <definedName name="LCDP2_PNL_MODEL_CODE" localSheetId="5">#REF!</definedName>
    <definedName name="LCDP2_PNL_MODEL_CODE">#REF!</definedName>
    <definedName name="LCDP2_PNL_MODEL_NAME" localSheetId="5">#REF!</definedName>
    <definedName name="LCDP2_PNL_MODEL_NAME">#REF!</definedName>
    <definedName name="LCDP2_PNL_VIEWING_ANGLE" localSheetId="5">#REF!</definedName>
    <definedName name="LCDP2_PNL_VIEWING_ANGLE">#REF!</definedName>
    <definedName name="LCDP2_PNL_VOD_V1_MAX" localSheetId="5">#REF!</definedName>
    <definedName name="LCDP2_PNL_VOD_V1_MAX">#REF!</definedName>
    <definedName name="LCDP2_PNL_VOD_V1_MIN" localSheetId="5">#REF!</definedName>
    <definedName name="LCDP2_PNL_VOD_V1_MIN">#REF!</definedName>
    <definedName name="LCDP2_PNL_VOD_V1_TYP" localSheetId="5">#REF!</definedName>
    <definedName name="LCDP2_PNL_VOD_V1_TYP">#REF!</definedName>
    <definedName name="LCDP2_PNL_VOD_V2_MAX" localSheetId="5">#REF!</definedName>
    <definedName name="LCDP2_PNL_VOD_V2_MAX">#REF!</definedName>
    <definedName name="LCDP2_PNL_VOD_V2_MIN" localSheetId="5">#REF!</definedName>
    <definedName name="LCDP2_PNL_VOD_V2_MIN">#REF!</definedName>
    <definedName name="LCDP2_PNL_VOD_V2_TYP" localSheetId="5">#REF!</definedName>
    <definedName name="LCDP2_PNL_VOD_V2_TYP">#REF!</definedName>
    <definedName name="LCDP2_PNL_VOD_V3_MAX" localSheetId="5">#REF!</definedName>
    <definedName name="LCDP2_PNL_VOD_V3_MAX">#REF!</definedName>
    <definedName name="LCDP2_PNL_VOD_V3_MIN" localSheetId="5">#REF!</definedName>
    <definedName name="LCDP2_PNL_VOD_V3_MIN">#REF!</definedName>
    <definedName name="LCDP2_PNL_VOD_V3_TYP" localSheetId="5">#REF!</definedName>
    <definedName name="LCDP2_PNL_VOD_V3_TYP">#REF!</definedName>
    <definedName name="LCDP2_PNL_WIDTH" localSheetId="5">#REF!</definedName>
    <definedName name="LCDP2_PNL_WIDTH">#REF!</definedName>
    <definedName name="LCDP2_REFLECTION" localSheetId="5">#REF!</definedName>
    <definedName name="LCDP2_REFLECTION">#REF!</definedName>
    <definedName name="LCDP2_S_VALUE" localSheetId="5">#REF!</definedName>
    <definedName name="LCDP2_S_VALUE">#REF!</definedName>
    <definedName name="LCDP2_TERM_PITCH" localSheetId="5">#REF!</definedName>
    <definedName name="LCDP2_TERM_PITCH">#REF!</definedName>
    <definedName name="LCDP2_TFT_AMPLI_MAX" localSheetId="5">#REF!</definedName>
    <definedName name="LCDP2_TFT_AMPLI_MAX">#REF!</definedName>
    <definedName name="LCDP2_TFT_AMPLI_MIN" localSheetId="5">#REF!</definedName>
    <definedName name="LCDP2_TFT_AMPLI_MIN">#REF!</definedName>
    <definedName name="LCDP2_TFT_COLOR" localSheetId="5">#REF!</definedName>
    <definedName name="LCDP2_TFT_COLOR">#REF!</definedName>
    <definedName name="LCDP2_TFT_DISPLAY" localSheetId="5">#REF!</definedName>
    <definedName name="LCDP2_TFT_DISPLAY">#REF!</definedName>
    <definedName name="LCDP2_TFT_DRIVING" localSheetId="5">#REF!</definedName>
    <definedName name="LCDP2_TFT_DRIVING">#REF!</definedName>
    <definedName name="LCDP2_TFT_INTERFACE" localSheetId="5">#REF!</definedName>
    <definedName name="LCDP2_TFT_INTERFACE">#REF!</definedName>
    <definedName name="LCDP2_VIEWING_ANGLE" localSheetId="5">#REF!</definedName>
    <definedName name="LCDP2_VIEWING_ANGLE">#REF!</definedName>
    <definedName name="LCDP3_ACF_TYPE" localSheetId="5">#REF!</definedName>
    <definedName name="LCDP3_ACF_TYPE">#REF!</definedName>
    <definedName name="LCDP3_BIAS" localSheetId="5">#REF!</definedName>
    <definedName name="LCDP3_BIAS">#REF!</definedName>
    <definedName name="LCDP3_BONDING_TYPE" localSheetId="5">#REF!</definedName>
    <definedName name="LCDP3_BONDING_TYPE">#REF!</definedName>
    <definedName name="LCDP3_CENTER_MAX" localSheetId="5">#REF!</definedName>
    <definedName name="LCDP3_CENTER_MAX">#REF!</definedName>
    <definedName name="LCDP3_CENTER_MIN" localSheetId="5">#REF!</definedName>
    <definedName name="LCDP3_CENTER_MIN">#REF!</definedName>
    <definedName name="LCDP3_COLOR_X_MAX" localSheetId="5">#REF!</definedName>
    <definedName name="LCDP3_COLOR_X_MAX">#REF!</definedName>
    <definedName name="LCDP3_COLOR_X_MIN" localSheetId="5">#REF!</definedName>
    <definedName name="LCDP3_COLOR_X_MIN">#REF!</definedName>
    <definedName name="LCDP3_COLOR_X_TYP" localSheetId="5">#REF!</definedName>
    <definedName name="LCDP3_COLOR_X_TYP">#REF!</definedName>
    <definedName name="LCDP3_COLOR_Y_MAX" localSheetId="5">#REF!</definedName>
    <definedName name="LCDP3_COLOR_Y_MAX">#REF!</definedName>
    <definedName name="LCDP3_COLOR_Y_MIN" localSheetId="5">#REF!</definedName>
    <definedName name="LCDP3_COLOR_Y_MIN">#REF!</definedName>
    <definedName name="LCDP3_COLOR_Y_TYP" localSheetId="5">#REF!</definedName>
    <definedName name="LCDP3_COLOR_Y_TYP">#REF!</definedName>
    <definedName name="LCDP3_DUTY" localSheetId="5">#REF!</definedName>
    <definedName name="LCDP3_DUTY">#REF!</definedName>
    <definedName name="LCDP3_FREQUENCY" localSheetId="5">#REF!</definedName>
    <definedName name="LCDP3_FREQUENCY">#REF!</definedName>
    <definedName name="LCDP3_GRAY_SCALE" localSheetId="5">#REF!</definedName>
    <definedName name="LCDP3_GRAY_SCALE">#REF!</definedName>
    <definedName name="LCDP3_INPUT_CURRENT" localSheetId="5">#REF!</definedName>
    <definedName name="LCDP3_INPUT_CURRENT">#REF!</definedName>
    <definedName name="LCDP3_INPUT_VOLTAGE" localSheetId="5">#REF!</definedName>
    <definedName name="LCDP3_INPUT_VOLTAGE">#REF!</definedName>
    <definedName name="LCDP3_INVERT_TYPE" localSheetId="5">#REF!</definedName>
    <definedName name="LCDP3_INVERT_TYPE">#REF!</definedName>
    <definedName name="LCDP3_LIGHT_BRIGHT" localSheetId="5">#REF!</definedName>
    <definedName name="LCDP3_LIGHT_BRIGHT">#REF!</definedName>
    <definedName name="LCDP3_LIGHT_BRIGHT_MDL" localSheetId="5">#REF!</definedName>
    <definedName name="LCDP3_LIGHT_BRIGHT_MDL">#REF!</definedName>
    <definedName name="LCDP3_LIGHT_COLOR" localSheetId="5">#REF!</definedName>
    <definedName name="LCDP3_LIGHT_COLOR">#REF!</definedName>
    <definedName name="LCDP3_LIGHT_TYPE" localSheetId="5">#REF!</definedName>
    <definedName name="LCDP3_LIGHT_TYPE">#REF!</definedName>
    <definedName name="LCDP3_LSI_TYPE" localSheetId="5">#REF!</definedName>
    <definedName name="LCDP3_LSI_TYPE">#REF!</definedName>
    <definedName name="LCDP3_MDL_EXT_STD" localSheetId="5">#REF!</definedName>
    <definedName name="LCDP3_MDL_EXT_STD">#REF!</definedName>
    <definedName name="LCDP3_OLED_BRIGHT_MAX" localSheetId="5">#REF!</definedName>
    <definedName name="LCDP3_OLED_BRIGHT_MAX">#REF!</definedName>
    <definedName name="LCDP3_OLED_BRIGHT_MIN" localSheetId="5">#REF!</definedName>
    <definedName name="LCDP3_OLED_BRIGHT_MIN">#REF!</definedName>
    <definedName name="LCDP3_OLED_BRIGHT_TYP" localSheetId="5">#REF!</definedName>
    <definedName name="LCDP3_OLED_BRIGHT_TYP">#REF!</definedName>
    <definedName name="LCDP3_OLED_C1_MAX" localSheetId="5">#REF!</definedName>
    <definedName name="LCDP3_OLED_C1_MAX">#REF!</definedName>
    <definedName name="LCDP3_OLED_C1_MIN" localSheetId="5">#REF!</definedName>
    <definedName name="LCDP3_OLED_C1_MIN">#REF!</definedName>
    <definedName name="LCDP3_OLED_C1_SYMBOL" localSheetId="5">#REF!</definedName>
    <definedName name="LCDP3_OLED_C1_SYMBOL">#REF!</definedName>
    <definedName name="LCDP3_OLED_C1_TYP" localSheetId="5">#REF!</definedName>
    <definedName name="LCDP3_OLED_C1_TYP">#REF!</definedName>
    <definedName name="LCDP3_OLED_COLOR" localSheetId="5">#REF!</definedName>
    <definedName name="LCDP3_OLED_COLOR">#REF!</definedName>
    <definedName name="LCDP3_OLED_V1_MAX" localSheetId="5">#REF!</definedName>
    <definedName name="LCDP3_OLED_V1_MAX">#REF!</definedName>
    <definedName name="LCDP3_OLED_V1_MIN" localSheetId="5">#REF!</definedName>
    <definedName name="LCDP3_OLED_V1_MIN">#REF!</definedName>
    <definedName name="LCDP3_OLED_V1_SYMBOL" localSheetId="5">#REF!</definedName>
    <definedName name="LCDP3_OLED_V1_SYMBOL">#REF!</definedName>
    <definedName name="LCDP3_OLED_V1_TYP" localSheetId="5">#REF!</definedName>
    <definedName name="LCDP3_OLED_V1_TYP">#REF!</definedName>
    <definedName name="LCDP3_PF_SURFACE_TRAN" localSheetId="5">#REF!</definedName>
    <definedName name="LCDP3_PF_SURFACE_TRAN">#REF!</definedName>
    <definedName name="LCDP3_PNL_A_UNIT" localSheetId="5">#REF!</definedName>
    <definedName name="LCDP3_PNL_A_UNIT">#REF!</definedName>
    <definedName name="LCDP3_PNL_CELL_SIZE_H" localSheetId="5">#REF!</definedName>
    <definedName name="LCDP3_PNL_CELL_SIZE_H">#REF!</definedName>
    <definedName name="LCDP3_PNL_CELL_SIZE_T" localSheetId="5">#REF!</definedName>
    <definedName name="LCDP3_PNL_CELL_SIZE_T">#REF!</definedName>
    <definedName name="LCDP3_PNL_CELL_SIZE_W" localSheetId="5">#REF!</definedName>
    <definedName name="LCDP3_PNL_CELL_SIZE_W">#REF!</definedName>
    <definedName name="LCDP3_PNL_DISPLAY_MODE" localSheetId="5">#REF!</definedName>
    <definedName name="LCDP3_PNL_DISPLAY_MODE">#REF!</definedName>
    <definedName name="LCDP3_PNL_EXT_STD" localSheetId="5">#REF!</definedName>
    <definedName name="LCDP3_PNL_EXT_STD">#REF!</definedName>
    <definedName name="LCDP3_PNL_FLAG" localSheetId="5">#REF!</definedName>
    <definedName name="LCDP3_PNL_FLAG">#REF!</definedName>
    <definedName name="LCDP3_PNL_HEIGHT" localSheetId="5">#REF!</definedName>
    <definedName name="LCDP3_PNL_HEIGHT">#REF!</definedName>
    <definedName name="LCDP3_PNL_MODE" localSheetId="5">#REF!</definedName>
    <definedName name="LCDP3_PNL_MODE">#REF!</definedName>
    <definedName name="LCDP3_PNL_MODEL_CODE" localSheetId="5">#REF!</definedName>
    <definedName name="LCDP3_PNL_MODEL_CODE">#REF!</definedName>
    <definedName name="LCDP3_PNL_MODEL_NAME" localSheetId="5">#REF!</definedName>
    <definedName name="LCDP3_PNL_MODEL_NAME">#REF!</definedName>
    <definedName name="LCDP3_PNL_VIEWING_ANGLE" localSheetId="5">#REF!</definedName>
    <definedName name="LCDP3_PNL_VIEWING_ANGLE">#REF!</definedName>
    <definedName name="LCDP3_PNL_VOD_V1_MAX" localSheetId="5">#REF!</definedName>
    <definedName name="LCDP3_PNL_VOD_V1_MAX">#REF!</definedName>
    <definedName name="LCDP3_PNL_VOD_V1_MIN" localSheetId="5">#REF!</definedName>
    <definedName name="LCDP3_PNL_VOD_V1_MIN">#REF!</definedName>
    <definedName name="LCDP3_PNL_VOD_V1_TYP" localSheetId="5">#REF!</definedName>
    <definedName name="LCDP3_PNL_VOD_V1_TYP">#REF!</definedName>
    <definedName name="LCDP3_PNL_VOD_V2_MAX" localSheetId="5">#REF!</definedName>
    <definedName name="LCDP3_PNL_VOD_V2_MAX">#REF!</definedName>
    <definedName name="LCDP3_PNL_VOD_V2_MIN" localSheetId="5">#REF!</definedName>
    <definedName name="LCDP3_PNL_VOD_V2_MIN">#REF!</definedName>
    <definedName name="LCDP3_PNL_VOD_V2_TYP" localSheetId="5">#REF!</definedName>
    <definedName name="LCDP3_PNL_VOD_V2_TYP">#REF!</definedName>
    <definedName name="LCDP3_PNL_VOD_V3_MAX" localSheetId="5">#REF!</definedName>
    <definedName name="LCDP3_PNL_VOD_V3_MAX">#REF!</definedName>
    <definedName name="LCDP3_PNL_VOD_V3_MIN" localSheetId="5">#REF!</definedName>
    <definedName name="LCDP3_PNL_VOD_V3_MIN">#REF!</definedName>
    <definedName name="LCDP3_PNL_VOD_V3_TYP" localSheetId="5">#REF!</definedName>
    <definedName name="LCDP3_PNL_VOD_V3_TYP">#REF!</definedName>
    <definedName name="LCDP3_PNL_WIDTH" localSheetId="5">#REF!</definedName>
    <definedName name="LCDP3_PNL_WIDTH">#REF!</definedName>
    <definedName name="LCDP3_REFLECTION" localSheetId="5">#REF!</definedName>
    <definedName name="LCDP3_REFLECTION">#REF!</definedName>
    <definedName name="LCDP3_S_VALUE" localSheetId="5">#REF!</definedName>
    <definedName name="LCDP3_S_VALUE">#REF!</definedName>
    <definedName name="LCDP3_TERM_PITCH" localSheetId="5">#REF!</definedName>
    <definedName name="LCDP3_TERM_PITCH">#REF!</definedName>
    <definedName name="LCDP3_TFT_AMPLI_MAX" localSheetId="5">#REF!</definedName>
    <definedName name="LCDP3_TFT_AMPLI_MAX">#REF!</definedName>
    <definedName name="LCDP3_TFT_AMPLI_MIN" localSheetId="5">#REF!</definedName>
    <definedName name="LCDP3_TFT_AMPLI_MIN">#REF!</definedName>
    <definedName name="LCDP3_TFT_COLOR" localSheetId="5">#REF!</definedName>
    <definedName name="LCDP3_TFT_COLOR">#REF!</definedName>
    <definedName name="LCDP3_TFT_DISPLAY" localSheetId="5">#REF!</definedName>
    <definedName name="LCDP3_TFT_DISPLAY">#REF!</definedName>
    <definedName name="LCDP3_TFT_DRIVING" localSheetId="5">#REF!</definedName>
    <definedName name="LCDP3_TFT_DRIVING">#REF!</definedName>
    <definedName name="LCDP3_TFT_INTERFACE" localSheetId="5">#REF!</definedName>
    <definedName name="LCDP3_TFT_INTERFACE">#REF!</definedName>
    <definedName name="LCDP3_VIEWING_ANGLE" localSheetId="5">#REF!</definedName>
    <definedName name="LCDP3_VIEWING_ANGLE">#REF!</definedName>
    <definedName name="list">#REF!</definedName>
    <definedName name="list1">#REF!</definedName>
    <definedName name="LOGIC_V_MAX" localSheetId="5">#REF!</definedName>
    <definedName name="LOGIC_V_MAX">#REF!</definedName>
    <definedName name="LOGIC_V_MIN" localSheetId="5">#REF!</definedName>
    <definedName name="LOGIC_V_MIN">#REF!</definedName>
    <definedName name="LOGIC_V_TERM_SYMBOL" localSheetId="5">#REF!</definedName>
    <definedName name="LOGIC_V_TERM_SYMBOL">#REF!</definedName>
    <definedName name="LOGIC_V_TYP" localSheetId="5">#REF!</definedName>
    <definedName name="LOGIC_V_TYP">#REF!</definedName>
    <definedName name="LOT_NO_STAMP_CONTENTS" localSheetId="5">#REF!</definedName>
    <definedName name="LOT_NO_STAMP_CONTENTS">#REF!</definedName>
    <definedName name="LOT_NO_STAMP_YN" localSheetId="5">#REF!</definedName>
    <definedName name="LOT_NO_STAMP_YN">#REF!</definedName>
    <definedName name="MDL_INS_SPC_NO" localSheetId="5">#REF!</definedName>
    <definedName name="MDL_INS_SPC_NO">#REF!</definedName>
    <definedName name="MDL_INS_SPC_REV_NO" localSheetId="5">#REF!</definedName>
    <definedName name="MDL_INS_SPC_REV_NO">#REF!</definedName>
    <definedName name="MDL_INS_SPCROM_FILE" localSheetId="5">#REF!</definedName>
    <definedName name="MDL_INS_SPCROM_FILE">#REF!</definedName>
    <definedName name="MDL_INS_SPCROM_NO" localSheetId="5">#REF!</definedName>
    <definedName name="MDL_INS_SPCROM_NO">#REF!</definedName>
    <definedName name="MDL_INS_SPCROM_VER" localSheetId="5">#REF!</definedName>
    <definedName name="MDL_INS_SPCROM_VER">#REF!</definedName>
    <definedName name="MDL_RELIABILITY" localSheetId="5">#REF!</definedName>
    <definedName name="MDL_RELIABILITY">#REF!</definedName>
    <definedName name="MDL_SPEC_NAME" localSheetId="5">#REF!</definedName>
    <definedName name="MDL_SPEC_NAME">#REF!</definedName>
    <definedName name="MDL_WEIGHT" localSheetId="5">#REF!</definedName>
    <definedName name="MDL_WEIGHT">#REF!</definedName>
    <definedName name="METAL_HOLDER_YN" localSheetId="5">#REF!</definedName>
    <definedName name="METAL_HOLDER_YN">#REF!</definedName>
    <definedName name="MODEL_CODE" localSheetId="5">#REF!</definedName>
    <definedName name="MODEL_CODE">#REF!</definedName>
    <definedName name="MODEL_NAME" localSheetId="5">#REF!</definedName>
    <definedName name="MODEL_NAME">#REF!</definedName>
    <definedName name="MODEL_STAMP_CONTENTS" localSheetId="5">#REF!</definedName>
    <definedName name="MODEL_STAMP_CONTENTS">#REF!</definedName>
    <definedName name="MODEL_STAMP_YN" localSheetId="5">#REF!</definedName>
    <definedName name="MODEL_STAMP_YN">#REF!</definedName>
    <definedName name="MODIFY_APPROVE_DATE" localSheetId="5">#REF!</definedName>
    <definedName name="MODIFY_APPROVE_DATE">#REF!</definedName>
    <definedName name="MODIFY_APPROVE_PERSON" localSheetId="5">#REF!</definedName>
    <definedName name="MODIFY_APPROVE_PERSON">#REF!</definedName>
    <definedName name="MODIFY_CONFIRM1_PERSON" localSheetId="5">#REF!</definedName>
    <definedName name="MODIFY_CONFIRM1_PERSON">#REF!</definedName>
    <definedName name="MODIFY_CONFIRM2_PERSON" localSheetId="5">#REF!</definedName>
    <definedName name="MODIFY_CONFIRM2_PERSON">#REF!</definedName>
    <definedName name="MODIFY_CREATE_PERSON" localSheetId="5">#REF!</definedName>
    <definedName name="MODIFY_CREATE_PERSON">#REF!</definedName>
    <definedName name="MODIFY_VERSION" localSheetId="5">#REF!</definedName>
    <definedName name="MODIFY_VERSION">#REF!</definedName>
    <definedName name="PACKING_CONTENTS" localSheetId="5">#REF!</definedName>
    <definedName name="PACKING_CONTENTS">#REF!</definedName>
    <definedName name="PACKING_YN" localSheetId="5">#REF!</definedName>
    <definedName name="PACKING_YN">#REF!</definedName>
    <definedName name="POWER_SUPPLY_CIRCUIT" localSheetId="5">#REF!</definedName>
    <definedName name="POWER_SUPPLY_CIRCUIT">#REF!</definedName>
    <definedName name="_xlnm.Print_Area" localSheetId="0">'Log sheet'!$B$2:$CJ$4</definedName>
    <definedName name="_xlnm.Print_Titles" localSheetId="0">'Log sheet'!$2:$4</definedName>
    <definedName name="PROJECT_NAME" localSheetId="5">#REF!</definedName>
    <definedName name="PROJECT_NAME">#REF!</definedName>
    <definedName name="PROTECTION_FILM_SPEC" localSheetId="5">#REF!</definedName>
    <definedName name="PROTECTION_FILM_SPEC">#REF!</definedName>
    <definedName name="PROTECTION_FILM_YN" localSheetId="5">#REF!</definedName>
    <definedName name="PROTECTION_FILM_YN">#REF!</definedName>
    <definedName name="REVISION_REASON" localSheetId="5">#REF!</definedName>
    <definedName name="REVISION_REASON">#REF!</definedName>
    <definedName name="SIYOU_NO">[1]MDL製造仕様書!$AN$1</definedName>
    <definedName name="SOLDERING" localSheetId="5">#REF!</definedName>
    <definedName name="SOLDERING">#REF!</definedName>
    <definedName name="SPECIAL_NOTES" localSheetId="5">#REF!</definedName>
    <definedName name="SPECIAL_NOTES">#REF!</definedName>
    <definedName name="ssssss">#REF!,#REF!,#REF!,#REF!,#REF!,#REF!,#REF!,#REF!,#REF!,#REF!,#REF!,#REF!</definedName>
    <definedName name="TEMP_STORAGE_MAX" localSheetId="5">#REF!</definedName>
    <definedName name="TEMP_STORAGE_MAX">#REF!</definedName>
    <definedName name="TEMP_STORAGE_MIN" localSheetId="5">#REF!</definedName>
    <definedName name="TEMP_STORAGE_MIN">#REF!</definedName>
    <definedName name="TOUCH_PANEL_YN" localSheetId="5">#REF!</definedName>
    <definedName name="TOUCH_PANEL_YN">#REF!</definedName>
    <definedName name="USE" localSheetId="5">#REF!</definedName>
    <definedName name="USE">#REF!</definedName>
    <definedName name="USE_CODE" localSheetId="5">#REF!</definedName>
    <definedName name="USE_CODE">#REF!</definedName>
    <definedName name="V1_MAX" localSheetId="5">#REF!</definedName>
    <definedName name="V1_MAX">#REF!</definedName>
    <definedName name="V1_MIN" localSheetId="5">#REF!</definedName>
    <definedName name="V1_MIN">#REF!</definedName>
    <definedName name="V1_TERM_SYMBOL" localSheetId="5">#REF!</definedName>
    <definedName name="V1_TERM_SYMBOL">#REF!</definedName>
    <definedName name="V1_TYP" localSheetId="5">#REF!</definedName>
    <definedName name="V1_TYP">#REF!</definedName>
    <definedName name="V2_MAX" localSheetId="5">#REF!</definedName>
    <definedName name="V2_MAX">#REF!</definedName>
    <definedName name="V2_MIN" localSheetId="5">#REF!</definedName>
    <definedName name="V2_MIN">#REF!</definedName>
    <definedName name="V2_TERM_SYMBOL" localSheetId="5">#REF!</definedName>
    <definedName name="V2_TERM_SYMBOL">#REF!</definedName>
    <definedName name="V2_TYP" localSheetId="5">#REF!</definedName>
    <definedName name="V2_TYP">#REF!</definedName>
    <definedName name="V3_MAX" localSheetId="5">#REF!</definedName>
    <definedName name="V3_MAX">#REF!</definedName>
    <definedName name="V3_MIN" localSheetId="5">#REF!</definedName>
    <definedName name="V3_MIN">#REF!</definedName>
    <definedName name="V3_TERM_SYMBOL" localSheetId="5">#REF!</definedName>
    <definedName name="V3_TERM_SYMBOL">#REF!</definedName>
    <definedName name="V3_TYP" localSheetId="5">#REF!</definedName>
    <definedName name="V3_TYP">#REF!</definedName>
    <definedName name="V4_MAX" localSheetId="5">#REF!</definedName>
    <definedName name="V4_MAX">#REF!</definedName>
    <definedName name="V4_MIN" localSheetId="5">#REF!</definedName>
    <definedName name="V4_MIN">#REF!</definedName>
    <definedName name="V4_TERM_SYMBOL" localSheetId="5">#REF!</definedName>
    <definedName name="V4_TERM_SYMBOL">#REF!</definedName>
    <definedName name="V4_TYP" localSheetId="5">#REF!</definedName>
    <definedName name="V4_TYP">#REF!</definedName>
  </definedNames>
  <calcPr calcId="191029"/>
  <pivotCaches>
    <pivotCache cacheId="3" r:id="rId8"/>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E330" i="2" l="1"/>
  <c r="CB330" i="2"/>
  <c r="BF330" i="2"/>
  <c r="C330" i="2"/>
  <c r="D330" i="2" s="1"/>
  <c r="CC330" i="2" l="1"/>
  <c r="CE329" i="2"/>
  <c r="CB329" i="2"/>
  <c r="BF329" i="2"/>
  <c r="CC329" i="2" s="1"/>
  <c r="C329" i="2"/>
  <c r="D329" i="2" s="1"/>
  <c r="CE328" i="2" l="1"/>
  <c r="CB328" i="2"/>
  <c r="BF328" i="2"/>
  <c r="CC328" i="2" s="1"/>
  <c r="C328" i="2"/>
  <c r="D328" i="2" s="1"/>
  <c r="CE327" i="2" l="1"/>
  <c r="CB327" i="2"/>
  <c r="BF327" i="2"/>
  <c r="C327" i="2"/>
  <c r="D327" i="2" s="1"/>
  <c r="CC327" i="2" l="1"/>
  <c r="CE326" i="2"/>
  <c r="CB326" i="2"/>
  <c r="BF326" i="2"/>
  <c r="C326" i="2"/>
  <c r="D326" i="2" s="1"/>
  <c r="CC326" i="2" l="1"/>
  <c r="CE325" i="2" l="1"/>
  <c r="CB325" i="2"/>
  <c r="BF325" i="2"/>
  <c r="C325" i="2"/>
  <c r="D325" i="2" s="1"/>
  <c r="CC325" i="2" l="1"/>
  <c r="CE324" i="2" l="1"/>
  <c r="CB324" i="2"/>
  <c r="BF324" i="2"/>
  <c r="CC324" i="2" s="1"/>
  <c r="C324" i="2"/>
  <c r="D324" i="2" s="1"/>
  <c r="CE323" i="2" l="1"/>
  <c r="CB323" i="2"/>
  <c r="BF323" i="2"/>
  <c r="C323" i="2"/>
  <c r="D323" i="2" s="1"/>
  <c r="CC323" i="2" l="1"/>
  <c r="CE322" i="2"/>
  <c r="CB322" i="2"/>
  <c r="BF322" i="2"/>
  <c r="E322" i="2"/>
  <c r="C322" i="2"/>
  <c r="D322" i="2" s="1"/>
  <c r="CE321" i="2"/>
  <c r="CB321" i="2"/>
  <c r="BF321" i="2"/>
  <c r="E321" i="2"/>
  <c r="C321" i="2"/>
  <c r="D321" i="2" s="1"/>
  <c r="CE320" i="2"/>
  <c r="CB320" i="2"/>
  <c r="BF320" i="2"/>
  <c r="E320" i="2"/>
  <c r="C320" i="2"/>
  <c r="D320" i="2" s="1"/>
  <c r="CC321" i="2" l="1"/>
  <c r="CC322" i="2"/>
  <c r="CC320" i="2"/>
  <c r="CE319" i="2" l="1"/>
  <c r="CB319" i="2"/>
  <c r="BF319" i="2"/>
  <c r="C319" i="2"/>
  <c r="D319" i="2" s="1"/>
  <c r="CE318" i="2"/>
  <c r="CB318" i="2"/>
  <c r="BF318" i="2"/>
  <c r="C318" i="2"/>
  <c r="D318" i="2" s="1"/>
  <c r="CE317" i="2"/>
  <c r="CB317" i="2"/>
  <c r="BF317" i="2"/>
  <c r="C317" i="2"/>
  <c r="D317" i="2" s="1"/>
  <c r="CE316" i="2"/>
  <c r="CB316" i="2"/>
  <c r="BF316" i="2"/>
  <c r="C316" i="2"/>
  <c r="D316" i="2" s="1"/>
  <c r="CC319" i="2" l="1"/>
  <c r="CC316" i="2"/>
  <c r="CC318" i="2"/>
  <c r="CC317" i="2"/>
  <c r="BB18" i="2" l="1"/>
  <c r="CE315" i="2" l="1"/>
  <c r="CB315" i="2"/>
  <c r="BF315" i="2"/>
  <c r="C315" i="2"/>
  <c r="D315" i="2" s="1"/>
  <c r="CE314" i="2"/>
  <c r="CB314" i="2"/>
  <c r="BF314" i="2"/>
  <c r="C314" i="2"/>
  <c r="D314" i="2" s="1"/>
  <c r="CE313" i="2"/>
  <c r="CB313" i="2"/>
  <c r="BF313" i="2"/>
  <c r="C313" i="2"/>
  <c r="D313" i="2" s="1"/>
  <c r="CC315" i="2" l="1"/>
  <c r="CC314" i="2"/>
  <c r="CC313" i="2"/>
  <c r="CE312" i="2"/>
  <c r="CB312" i="2"/>
  <c r="BF312" i="2"/>
  <c r="C312" i="2"/>
  <c r="D312" i="2" s="1"/>
  <c r="CC312" i="2" l="1"/>
  <c r="CE311" i="2"/>
  <c r="CB311" i="2"/>
  <c r="BF311" i="2"/>
  <c r="C311" i="2"/>
  <c r="D311" i="2" s="1"/>
  <c r="CC311" i="2" l="1"/>
  <c r="CE310" i="2"/>
  <c r="CB310" i="2"/>
  <c r="BF310" i="2"/>
  <c r="C310" i="2"/>
  <c r="D310" i="2" s="1"/>
  <c r="CC310" i="2" l="1"/>
  <c r="CE305" i="2"/>
  <c r="CB305" i="2"/>
  <c r="BF305" i="2"/>
  <c r="CC305" i="2" s="1"/>
  <c r="E305" i="2"/>
  <c r="C305" i="2"/>
  <c r="D305" i="2" s="1"/>
  <c r="CE304" i="2"/>
  <c r="CB304" i="2"/>
  <c r="BF304" i="2"/>
  <c r="E304" i="2"/>
  <c r="C304" i="2"/>
  <c r="D304" i="2" s="1"/>
  <c r="CE303" i="2"/>
  <c r="CB303" i="2"/>
  <c r="BF303" i="2"/>
  <c r="E303" i="2"/>
  <c r="C303" i="2"/>
  <c r="D303" i="2" s="1"/>
  <c r="CC304" i="2" l="1"/>
  <c r="CC303" i="2"/>
  <c r="CE302" i="2"/>
  <c r="CB302" i="2"/>
  <c r="BF302" i="2"/>
  <c r="D302" i="2"/>
  <c r="CC302" i="2" l="1"/>
  <c r="CE301" i="2"/>
  <c r="CB301" i="2"/>
  <c r="BF301" i="2"/>
  <c r="CC301" i="2" s="1"/>
  <c r="E301" i="2"/>
  <c r="C301" i="2"/>
  <c r="D301" i="2" s="1"/>
  <c r="CE300" i="2"/>
  <c r="CB300" i="2"/>
  <c r="BF300" i="2"/>
  <c r="C300" i="2"/>
  <c r="D300" i="2" s="1"/>
  <c r="CE299" i="2"/>
  <c r="CB299" i="2"/>
  <c r="BF299" i="2"/>
  <c r="E299" i="2"/>
  <c r="C299" i="2"/>
  <c r="D299" i="2" s="1"/>
  <c r="CE298" i="2"/>
  <c r="CB298" i="2"/>
  <c r="BF298" i="2"/>
  <c r="C298" i="2"/>
  <c r="D298" i="2" s="1"/>
  <c r="CC300" i="2" l="1"/>
  <c r="CC299" i="2"/>
  <c r="CC298" i="2"/>
  <c r="CE297" i="2" l="1"/>
  <c r="CB297" i="2"/>
  <c r="BF297" i="2"/>
  <c r="E297" i="2"/>
  <c r="C297" i="2"/>
  <c r="D297" i="2" s="1"/>
  <c r="CE296" i="2"/>
  <c r="CB296" i="2"/>
  <c r="BF296" i="2"/>
  <c r="CC296" i="2" s="1"/>
  <c r="C296" i="2"/>
  <c r="D296" i="2" s="1"/>
  <c r="CE295" i="2"/>
  <c r="CB295" i="2"/>
  <c r="BF295" i="2"/>
  <c r="CC295" i="2" s="1"/>
  <c r="E295" i="2"/>
  <c r="C295" i="2"/>
  <c r="D295" i="2" s="1"/>
  <c r="CE294" i="2"/>
  <c r="CB294" i="2"/>
  <c r="BF294" i="2"/>
  <c r="C294" i="2"/>
  <c r="D294" i="2" s="1"/>
  <c r="CC297" i="2" l="1"/>
  <c r="CC294" i="2"/>
  <c r="CE309" i="2"/>
  <c r="CB309" i="2"/>
  <c r="BF309" i="2"/>
  <c r="E309" i="2"/>
  <c r="C309" i="2"/>
  <c r="D309" i="2" s="1"/>
  <c r="CE308" i="2"/>
  <c r="CB308" i="2"/>
  <c r="BF308" i="2"/>
  <c r="C308" i="2"/>
  <c r="D308" i="2" s="1"/>
  <c r="CE307" i="2"/>
  <c r="CB307" i="2"/>
  <c r="BF307" i="2"/>
  <c r="C307" i="2"/>
  <c r="D307" i="2" s="1"/>
  <c r="CE306" i="2"/>
  <c r="CB306" i="2"/>
  <c r="BF306" i="2"/>
  <c r="C306" i="2"/>
  <c r="D306" i="2" s="1"/>
  <c r="CE331" i="2"/>
  <c r="CB331" i="2"/>
  <c r="BF331" i="2"/>
  <c r="V331" i="2"/>
  <c r="C331" i="2"/>
  <c r="D331" i="2" s="1"/>
  <c r="CC308" i="2" l="1"/>
  <c r="CC309" i="2"/>
  <c r="CC306" i="2"/>
  <c r="CC307" i="2"/>
  <c r="CC331" i="2"/>
  <c r="C232" i="2" l="1"/>
  <c r="C233" i="2"/>
  <c r="C234" i="2"/>
  <c r="C235" i="2"/>
  <c r="C236" i="2"/>
  <c r="C237" i="2"/>
  <c r="C228" i="2" l="1"/>
  <c r="C229" i="2"/>
  <c r="C230" i="2"/>
  <c r="C231" i="2"/>
  <c r="CE293" i="2" l="1"/>
  <c r="CB293" i="2"/>
  <c r="BF293" i="2"/>
  <c r="D293" i="2"/>
  <c r="CE292" i="2"/>
  <c r="CB292" i="2"/>
  <c r="BF292" i="2"/>
  <c r="D292" i="2"/>
  <c r="CC292" i="2" l="1"/>
  <c r="CC293" i="2"/>
  <c r="CE291" i="2"/>
  <c r="CB291" i="2"/>
  <c r="BF291" i="2"/>
  <c r="E291" i="2"/>
  <c r="C291" i="2"/>
  <c r="D291" i="2" s="1"/>
  <c r="CE290" i="2"/>
  <c r="CB290" i="2"/>
  <c r="BF290" i="2"/>
  <c r="E290" i="2"/>
  <c r="C290" i="2"/>
  <c r="D290" i="2" s="1"/>
  <c r="CE289" i="2"/>
  <c r="CB289" i="2"/>
  <c r="BF289" i="2"/>
  <c r="E289" i="2"/>
  <c r="C289" i="2"/>
  <c r="D289" i="2" s="1"/>
  <c r="CC290" i="2" l="1"/>
  <c r="CC291" i="2"/>
  <c r="CC289" i="2"/>
  <c r="CE288" i="2"/>
  <c r="CB288" i="2"/>
  <c r="BF288" i="2"/>
  <c r="C288" i="2"/>
  <c r="D288" i="2" s="1"/>
  <c r="CC288" i="2" l="1"/>
  <c r="AY286" i="2"/>
  <c r="AY285" i="2"/>
  <c r="AY284" i="2"/>
  <c r="CE287" i="2" l="1"/>
  <c r="CB287" i="2"/>
  <c r="BF287" i="2"/>
  <c r="C287" i="2"/>
  <c r="D287" i="2" s="1"/>
  <c r="CE286" i="2"/>
  <c r="CB286" i="2"/>
  <c r="BF286" i="2"/>
  <c r="C286" i="2"/>
  <c r="D286" i="2" s="1"/>
  <c r="CE285" i="2"/>
  <c r="CB285" i="2"/>
  <c r="BF285" i="2"/>
  <c r="C285" i="2"/>
  <c r="D285" i="2" s="1"/>
  <c r="CE284" i="2"/>
  <c r="CB284" i="2"/>
  <c r="BF284" i="2"/>
  <c r="C284" i="2"/>
  <c r="D284" i="2" s="1"/>
  <c r="CC284" i="2" l="1"/>
  <c r="CC285" i="2"/>
  <c r="CC286" i="2"/>
  <c r="CC287" i="2"/>
  <c r="CE283" i="2"/>
  <c r="CB283" i="2"/>
  <c r="BF283" i="2"/>
  <c r="C283" i="2"/>
  <c r="D283" i="2" s="1"/>
  <c r="CE282" i="2"/>
  <c r="CB282" i="2"/>
  <c r="BF282" i="2"/>
  <c r="C282" i="2"/>
  <c r="D282" i="2" s="1"/>
  <c r="CC282" i="2" l="1"/>
  <c r="CC283" i="2"/>
  <c r="CE281" i="2" l="1"/>
  <c r="CB281" i="2"/>
  <c r="BF281" i="2"/>
  <c r="C281" i="2"/>
  <c r="D281" i="2" s="1"/>
  <c r="CC281" i="2" l="1"/>
  <c r="CE280" i="2"/>
  <c r="CB280" i="2"/>
  <c r="BF280" i="2"/>
  <c r="C280" i="2"/>
  <c r="D280" i="2" s="1"/>
  <c r="CC280" i="2" l="1"/>
  <c r="CE279" i="2"/>
  <c r="CB279" i="2"/>
  <c r="BF279" i="2"/>
  <c r="C279" i="2"/>
  <c r="D279" i="2" s="1"/>
  <c r="CC279" i="2" l="1"/>
  <c r="CE278" i="2"/>
  <c r="CB278" i="2"/>
  <c r="BF278" i="2"/>
  <c r="C278" i="2"/>
  <c r="D278" i="2" s="1"/>
  <c r="CC278" i="2" l="1"/>
  <c r="CE277" i="2" l="1"/>
  <c r="CB277" i="2"/>
  <c r="BF277" i="2"/>
  <c r="C277" i="2"/>
  <c r="D277" i="2" s="1"/>
  <c r="CE276" i="2"/>
  <c r="CB276" i="2"/>
  <c r="BF276" i="2"/>
  <c r="C276" i="2"/>
  <c r="D276" i="2" s="1"/>
  <c r="CE275" i="2"/>
  <c r="CB275" i="2"/>
  <c r="BF275" i="2"/>
  <c r="C275" i="2"/>
  <c r="D275" i="2" s="1"/>
  <c r="CE274" i="2"/>
  <c r="CB274" i="2"/>
  <c r="BF274" i="2"/>
  <c r="C274" i="2"/>
  <c r="D274" i="2" s="1"/>
  <c r="CE273" i="2"/>
  <c r="CB273" i="2"/>
  <c r="BF273" i="2"/>
  <c r="C273" i="2"/>
  <c r="D273" i="2" s="1"/>
  <c r="CC277" i="2" l="1"/>
  <c r="CC275" i="2"/>
  <c r="CC273" i="2"/>
  <c r="CC276" i="2"/>
  <c r="CC274" i="2"/>
  <c r="CE272" i="2"/>
  <c r="CB272" i="2"/>
  <c r="BF272" i="2"/>
  <c r="C272" i="2"/>
  <c r="D272" i="2" s="1"/>
  <c r="CC272" i="2" l="1"/>
  <c r="CE271" i="2" l="1"/>
  <c r="CB271" i="2"/>
  <c r="BF271" i="2"/>
  <c r="C271" i="2"/>
  <c r="D271" i="2" s="1"/>
  <c r="CE270" i="2"/>
  <c r="CB270" i="2"/>
  <c r="BF270" i="2"/>
  <c r="C270" i="2"/>
  <c r="D270" i="2" s="1"/>
  <c r="CC270" i="2" l="1"/>
  <c r="CC271" i="2"/>
  <c r="CE269" i="2" l="1"/>
  <c r="CB269" i="2"/>
  <c r="BF269" i="2"/>
  <c r="C269" i="2"/>
  <c r="D269" i="2" s="1"/>
  <c r="CE268" i="2"/>
  <c r="CB268" i="2"/>
  <c r="BF268" i="2"/>
  <c r="C268" i="2"/>
  <c r="D268" i="2" s="1"/>
  <c r="CE267" i="2"/>
  <c r="CB267" i="2"/>
  <c r="BF267" i="2"/>
  <c r="C267" i="2"/>
  <c r="D267" i="2" s="1"/>
  <c r="CE266" i="2"/>
  <c r="CB266" i="2"/>
  <c r="BF266" i="2"/>
  <c r="C266" i="2"/>
  <c r="D266" i="2" s="1"/>
  <c r="CC267" i="2" l="1"/>
  <c r="CC268" i="2"/>
  <c r="CC269" i="2"/>
  <c r="CC266" i="2"/>
  <c r="CE265" i="2" l="1"/>
  <c r="CB265" i="2"/>
  <c r="BF265" i="2"/>
  <c r="E265" i="2"/>
  <c r="C265" i="2"/>
  <c r="D265" i="2" s="1"/>
  <c r="CC265" i="2" l="1"/>
  <c r="CE264" i="2"/>
  <c r="CB264" i="2"/>
  <c r="BF264" i="2"/>
  <c r="E264" i="2"/>
  <c r="C264" i="2"/>
  <c r="D264" i="2" s="1"/>
  <c r="CE263" i="2"/>
  <c r="CB263" i="2"/>
  <c r="BF263" i="2"/>
  <c r="C263" i="2"/>
  <c r="D263" i="2" s="1"/>
  <c r="CC264" i="2" l="1"/>
  <c r="CC263" i="2"/>
  <c r="CE262" i="2"/>
  <c r="CB262" i="2"/>
  <c r="BF262" i="2"/>
  <c r="E262" i="2"/>
  <c r="C262" i="2"/>
  <c r="D262" i="2" s="1"/>
  <c r="CE261" i="2"/>
  <c r="CB261" i="2"/>
  <c r="BF261" i="2"/>
  <c r="C261" i="2"/>
  <c r="D261" i="2" s="1"/>
  <c r="CC261" i="2" l="1"/>
  <c r="CC262" i="2"/>
  <c r="BC218" i="2"/>
  <c r="BD218" i="2" s="1"/>
  <c r="C223" i="2" l="1"/>
  <c r="C222" i="2"/>
  <c r="C221" i="2"/>
  <c r="C220" i="2"/>
  <c r="C219" i="2"/>
  <c r="C218" i="2"/>
  <c r="AV218" i="2"/>
  <c r="AY218" i="2" s="1"/>
  <c r="CE260" i="2" l="1"/>
  <c r="CB260" i="2"/>
  <c r="BF260" i="2"/>
  <c r="E260" i="2"/>
  <c r="C260" i="2"/>
  <c r="D260" i="2" s="1"/>
  <c r="CC260" i="2" l="1"/>
  <c r="E259" i="2"/>
  <c r="CE259" i="2"/>
  <c r="CB259" i="2"/>
  <c r="BF259" i="2"/>
  <c r="C259" i="2"/>
  <c r="D259" i="2" s="1"/>
  <c r="CC259" i="2" l="1"/>
  <c r="E258" i="2"/>
  <c r="E257" i="2"/>
  <c r="CE258" i="2"/>
  <c r="CB258" i="2"/>
  <c r="BF258" i="2"/>
  <c r="C258" i="2"/>
  <c r="D258" i="2" s="1"/>
  <c r="CE257" i="2"/>
  <c r="CB257" i="2"/>
  <c r="BF257" i="2"/>
  <c r="C257" i="2"/>
  <c r="D257" i="2" s="1"/>
  <c r="CC257" i="2" l="1"/>
  <c r="CC258" i="2"/>
  <c r="CE256" i="2" l="1"/>
  <c r="CB256" i="2"/>
  <c r="BF256" i="2"/>
  <c r="E256" i="2"/>
  <c r="C256" i="2"/>
  <c r="D256" i="2" s="1"/>
  <c r="CE255" i="2"/>
  <c r="CB255" i="2"/>
  <c r="BF255" i="2"/>
  <c r="E255" i="2"/>
  <c r="C255" i="2"/>
  <c r="D255" i="2" s="1"/>
  <c r="CE254" i="2"/>
  <c r="CB254" i="2"/>
  <c r="BF254" i="2"/>
  <c r="E254" i="2"/>
  <c r="C254" i="2"/>
  <c r="D254" i="2" s="1"/>
  <c r="CE253" i="2"/>
  <c r="CB253" i="2"/>
  <c r="BF253" i="2"/>
  <c r="E253" i="2"/>
  <c r="C253" i="2"/>
  <c r="D253" i="2" s="1"/>
  <c r="CC255" i="2" l="1"/>
  <c r="CC254" i="2"/>
  <c r="CC256" i="2"/>
  <c r="CC253" i="2"/>
  <c r="CE252" i="2"/>
  <c r="CB252" i="2"/>
  <c r="BF252" i="2"/>
  <c r="E252" i="2"/>
  <c r="C252" i="2"/>
  <c r="CE251" i="2"/>
  <c r="CB251" i="2"/>
  <c r="BF251" i="2"/>
  <c r="E251" i="2"/>
  <c r="C251" i="2"/>
  <c r="CE250" i="2"/>
  <c r="CB250" i="2"/>
  <c r="BF250" i="2"/>
  <c r="E250" i="2"/>
  <c r="C250" i="2"/>
  <c r="CE249" i="2"/>
  <c r="CB249" i="2"/>
  <c r="BF249" i="2"/>
  <c r="E249" i="2"/>
  <c r="C249" i="2"/>
  <c r="CC252" i="2" l="1"/>
  <c r="CC250" i="2"/>
  <c r="CC251" i="2"/>
  <c r="CC249" i="2"/>
  <c r="E248" i="2"/>
  <c r="E247" i="2"/>
  <c r="E246" i="2"/>
  <c r="E245" i="2"/>
  <c r="CE248" i="2"/>
  <c r="CB248" i="2"/>
  <c r="BF248" i="2"/>
  <c r="C248" i="2"/>
  <c r="D248" i="2" s="1"/>
  <c r="CE247" i="2"/>
  <c r="CB247" i="2"/>
  <c r="BF247" i="2"/>
  <c r="C247" i="2"/>
  <c r="D247" i="2" s="1"/>
  <c r="CE246" i="2"/>
  <c r="CB246" i="2"/>
  <c r="BF246" i="2"/>
  <c r="C246" i="2"/>
  <c r="D246" i="2" s="1"/>
  <c r="CE245" i="2"/>
  <c r="CB245" i="2"/>
  <c r="BF245" i="2"/>
  <c r="C245" i="2"/>
  <c r="D245" i="2" s="1"/>
  <c r="CC245" i="2" l="1"/>
  <c r="CC246" i="2"/>
  <c r="CC247" i="2"/>
  <c r="CC248" i="2"/>
  <c r="CE244" i="2" l="1"/>
  <c r="CB244" i="2"/>
  <c r="BF244" i="2"/>
  <c r="E244" i="2"/>
  <c r="C244" i="2"/>
  <c r="D244" i="2" s="1"/>
  <c r="CE243" i="2"/>
  <c r="CB243" i="2"/>
  <c r="BF243" i="2"/>
  <c r="E243" i="2"/>
  <c r="C243" i="2"/>
  <c r="D243" i="2" s="1"/>
  <c r="CE242" i="2"/>
  <c r="CB242" i="2"/>
  <c r="BF242" i="2"/>
  <c r="E242" i="2"/>
  <c r="C242" i="2"/>
  <c r="D242" i="2" s="1"/>
  <c r="CC243" i="2" l="1"/>
  <c r="CC244" i="2"/>
  <c r="CC242" i="2"/>
  <c r="CE241" i="2" l="1"/>
  <c r="CB241" i="2"/>
  <c r="BF241" i="2"/>
  <c r="C241" i="2"/>
  <c r="D241" i="2" s="1"/>
  <c r="CE240" i="2"/>
  <c r="CB240" i="2"/>
  <c r="BF240" i="2"/>
  <c r="C240" i="2"/>
  <c r="D240" i="2" s="1"/>
  <c r="CE239" i="2"/>
  <c r="CB239" i="2"/>
  <c r="BF239" i="2"/>
  <c r="C239" i="2"/>
  <c r="D239" i="2" s="1"/>
  <c r="CE238" i="2"/>
  <c r="CB238" i="2"/>
  <c r="BF238" i="2"/>
  <c r="C238" i="2"/>
  <c r="D238" i="2" s="1"/>
  <c r="CC239" i="2" l="1"/>
  <c r="CC240" i="2"/>
  <c r="CC241" i="2"/>
  <c r="CC238" i="2"/>
  <c r="CE236" i="2" l="1"/>
  <c r="CB236" i="2"/>
  <c r="D236" i="2"/>
  <c r="CE235" i="2"/>
  <c r="CB235" i="2"/>
  <c r="D235" i="2"/>
  <c r="CE234" i="2"/>
  <c r="CB234" i="2"/>
  <c r="D234" i="2"/>
  <c r="CE233" i="2"/>
  <c r="CB233" i="2"/>
  <c r="D233" i="2"/>
  <c r="CE232" i="2"/>
  <c r="CB232" i="2"/>
  <c r="D232" i="2"/>
  <c r="BF232" i="2" l="1"/>
  <c r="CC232" i="2" s="1"/>
  <c r="BF236" i="2"/>
  <c r="CC236" i="2" s="1"/>
  <c r="BF233" i="2"/>
  <c r="CC233" i="2" s="1"/>
  <c r="BF234" i="2"/>
  <c r="CC234" i="2" s="1"/>
  <c r="BF235" i="2"/>
  <c r="CC235" i="2" s="1"/>
  <c r="CE231" i="2" l="1"/>
  <c r="CB231" i="2"/>
  <c r="D231" i="2"/>
  <c r="CE230" i="2"/>
  <c r="CB230" i="2"/>
  <c r="D230" i="2"/>
  <c r="CE229" i="2"/>
  <c r="CB229" i="2"/>
  <c r="D229" i="2"/>
  <c r="CE228" i="2"/>
  <c r="CB228" i="2"/>
  <c r="D228" i="2"/>
  <c r="BF228" i="2" l="1"/>
  <c r="CC228" i="2" s="1"/>
  <c r="BF230" i="2"/>
  <c r="CC230" i="2" s="1"/>
  <c r="BF231" i="2"/>
  <c r="CC231" i="2" s="1"/>
  <c r="BF229" i="2"/>
  <c r="CC229" i="2" s="1"/>
  <c r="CB218" i="2" l="1"/>
  <c r="CE218" i="2"/>
  <c r="CB219" i="2"/>
  <c r="CE219" i="2"/>
  <c r="CB220" i="2"/>
  <c r="CE220" i="2"/>
  <c r="CB221" i="2"/>
  <c r="CE221" i="2"/>
  <c r="CB222" i="2"/>
  <c r="CE222" i="2"/>
  <c r="CB223" i="2"/>
  <c r="CE223" i="2"/>
  <c r="CE227" i="2" l="1"/>
  <c r="CB227" i="2"/>
  <c r="BF227" i="2"/>
  <c r="E227" i="2"/>
  <c r="C227" i="2"/>
  <c r="D227" i="2" s="1"/>
  <c r="CE226" i="2"/>
  <c r="CB226" i="2"/>
  <c r="BF226" i="2"/>
  <c r="E226" i="2"/>
  <c r="C226" i="2"/>
  <c r="D226" i="2" s="1"/>
  <c r="CE225" i="2"/>
  <c r="CB225" i="2"/>
  <c r="BF225" i="2"/>
  <c r="E225" i="2"/>
  <c r="C225" i="2"/>
  <c r="D225" i="2" s="1"/>
  <c r="CC226" i="2" l="1"/>
  <c r="CC227" i="2"/>
  <c r="CC225" i="2"/>
  <c r="AV217" i="2"/>
  <c r="AV216" i="2"/>
  <c r="AV215" i="2"/>
  <c r="AY215" i="2" s="1"/>
  <c r="BB215" i="2" s="1"/>
  <c r="BC215" i="2" s="1"/>
  <c r="BD215" i="2" s="1"/>
  <c r="AV214" i="2"/>
  <c r="AV213" i="2"/>
  <c r="AY213" i="2" s="1"/>
  <c r="BB213" i="2" s="1"/>
  <c r="BC213" i="2" s="1"/>
  <c r="BD213" i="2" s="1"/>
  <c r="AV212" i="2"/>
  <c r="AV211" i="2"/>
  <c r="AY211" i="2" s="1"/>
  <c r="BB211" i="2" s="1"/>
  <c r="BC211" i="2" s="1"/>
  <c r="BD211" i="2" s="1"/>
  <c r="AV224" i="2"/>
  <c r="AV223" i="2"/>
  <c r="AV222" i="2"/>
  <c r="AV221" i="2"/>
  <c r="AV220" i="2"/>
  <c r="AV219" i="2"/>
  <c r="BF223" i="2" l="1"/>
  <c r="CC223" i="2" s="1"/>
  <c r="BF221" i="2"/>
  <c r="CC221" i="2" s="1"/>
  <c r="BF218" i="2"/>
  <c r="CC218" i="2" s="1"/>
  <c r="BF219" i="2"/>
  <c r="CC219" i="2" s="1"/>
  <c r="AY212" i="2"/>
  <c r="BB212" i="2" s="1"/>
  <c r="BC212" i="2" s="1"/>
  <c r="BD212" i="2" s="1"/>
  <c r="BF222" i="2"/>
  <c r="CC222" i="2" s="1"/>
  <c r="AY214" i="2"/>
  <c r="BB214" i="2" s="1"/>
  <c r="BC214" i="2" s="1"/>
  <c r="BD214" i="2" s="1"/>
  <c r="AY216" i="2"/>
  <c r="BB216" i="2" s="1"/>
  <c r="BC216" i="2" s="1"/>
  <c r="BD216" i="2" s="1"/>
  <c r="BF220" i="2"/>
  <c r="CC220" i="2" s="1"/>
  <c r="AY217" i="2"/>
  <c r="BB217" i="2" s="1"/>
  <c r="BC217" i="2" s="1"/>
  <c r="BD217" i="2" s="1"/>
  <c r="D218" i="2"/>
  <c r="D219" i="2"/>
  <c r="D220" i="2"/>
  <c r="D221" i="2"/>
  <c r="D222" i="2"/>
  <c r="D223" i="2"/>
  <c r="BF224" i="2" l="1"/>
  <c r="CE216" i="2"/>
  <c r="CB216" i="2"/>
  <c r="BF216" i="2"/>
  <c r="C216" i="2"/>
  <c r="D216" i="2" s="1"/>
  <c r="CC216" i="2" l="1"/>
  <c r="CE214" i="2"/>
  <c r="CB214" i="2"/>
  <c r="BF214" i="2"/>
  <c r="C214" i="2"/>
  <c r="D214" i="2" s="1"/>
  <c r="CE213" i="2"/>
  <c r="CB213" i="2"/>
  <c r="BF213" i="2"/>
  <c r="C213" i="2"/>
  <c r="D213" i="2" s="1"/>
  <c r="CE212" i="2"/>
  <c r="CB212" i="2"/>
  <c r="BF212" i="2"/>
  <c r="C212" i="2"/>
  <c r="D212" i="2" s="1"/>
  <c r="CE217" i="2"/>
  <c r="CB217" i="2"/>
  <c r="BF217" i="2"/>
  <c r="C217" i="2"/>
  <c r="D217" i="2" s="1"/>
  <c r="CE215" i="2"/>
  <c r="CB215" i="2"/>
  <c r="BF215" i="2"/>
  <c r="C215" i="2"/>
  <c r="D215" i="2" s="1"/>
  <c r="CE211" i="2"/>
  <c r="CB211" i="2"/>
  <c r="BF211" i="2"/>
  <c r="C211" i="2"/>
  <c r="D211" i="2" s="1"/>
  <c r="CC212" i="2" l="1"/>
  <c r="CC213" i="2"/>
  <c r="CC217" i="2"/>
  <c r="CC214" i="2"/>
  <c r="CC211" i="2"/>
  <c r="CC215" i="2"/>
  <c r="CE210" i="2"/>
  <c r="CB210" i="2"/>
  <c r="BF210" i="2"/>
  <c r="C210" i="2"/>
  <c r="D210" i="2" s="1"/>
  <c r="CE209" i="2"/>
  <c r="CB209" i="2"/>
  <c r="BF209" i="2"/>
  <c r="C209" i="2"/>
  <c r="D209" i="2" s="1"/>
  <c r="CE208" i="2"/>
  <c r="CB208" i="2"/>
  <c r="BF208" i="2"/>
  <c r="C208" i="2"/>
  <c r="D208" i="2" s="1"/>
  <c r="CE207" i="2"/>
  <c r="CB207" i="2"/>
  <c r="BF207" i="2"/>
  <c r="C207" i="2"/>
  <c r="D207" i="2" s="1"/>
  <c r="CC208" i="2" l="1"/>
  <c r="CC209" i="2"/>
  <c r="CC210" i="2"/>
  <c r="CC207" i="2"/>
  <c r="CE206" i="2"/>
  <c r="CB206" i="2"/>
  <c r="BF206" i="2"/>
  <c r="C206" i="2"/>
  <c r="D206" i="2" s="1"/>
  <c r="CE205" i="2"/>
  <c r="CB205" i="2"/>
  <c r="BF205" i="2"/>
  <c r="C205" i="2"/>
  <c r="D205" i="2" s="1"/>
  <c r="CE204" i="2"/>
  <c r="CB204" i="2"/>
  <c r="BF204" i="2"/>
  <c r="C204" i="2"/>
  <c r="D204" i="2" s="1"/>
  <c r="CE203" i="2"/>
  <c r="CB203" i="2"/>
  <c r="BF203" i="2"/>
  <c r="C203" i="2"/>
  <c r="D203" i="2" s="1"/>
  <c r="CC203" i="2" l="1"/>
  <c r="CC205" i="2"/>
  <c r="CC206" i="2"/>
  <c r="CC204" i="2"/>
  <c r="AV202" i="2"/>
  <c r="AY202" i="2" s="1"/>
  <c r="AV348" i="2" l="1"/>
  <c r="AV349" i="2"/>
  <c r="AP3" i="2" l="1"/>
  <c r="AQ3" i="2"/>
  <c r="AR3" i="2"/>
  <c r="AS3" i="2"/>
  <c r="AT3" i="2"/>
  <c r="AU3" i="2"/>
  <c r="C180" i="2" l="1"/>
  <c r="C181" i="2"/>
  <c r="C198" i="2" l="1"/>
  <c r="D198" i="2" s="1"/>
  <c r="C199" i="2"/>
  <c r="D199" i="2" s="1"/>
  <c r="CE202" i="2" l="1"/>
  <c r="CB202" i="2"/>
  <c r="BF202" i="2"/>
  <c r="C202" i="2"/>
  <c r="D202" i="2" s="1"/>
  <c r="CC202" i="2" l="1"/>
  <c r="CE195" i="2" l="1"/>
  <c r="CB195" i="2"/>
  <c r="BF195" i="2"/>
  <c r="C195" i="2"/>
  <c r="D195" i="2" s="1"/>
  <c r="CC195" i="2" l="1"/>
  <c r="CE194" i="2" l="1"/>
  <c r="CB194" i="2"/>
  <c r="BF194" i="2"/>
  <c r="C194" i="2"/>
  <c r="D194" i="2" s="1"/>
  <c r="CC194" i="2" l="1"/>
  <c r="CE201" i="2"/>
  <c r="CB201" i="2"/>
  <c r="BF201" i="2"/>
  <c r="C201" i="2"/>
  <c r="D201" i="2" s="1"/>
  <c r="CE200" i="2"/>
  <c r="CB200" i="2"/>
  <c r="BF200" i="2"/>
  <c r="C200" i="2"/>
  <c r="D200" i="2" s="1"/>
  <c r="CE199" i="2"/>
  <c r="CB199" i="2"/>
  <c r="BF199" i="2"/>
  <c r="CE196" i="2"/>
  <c r="CB196" i="2"/>
  <c r="BF196" i="2"/>
  <c r="C196" i="2"/>
  <c r="D196" i="2" s="1"/>
  <c r="CC199" i="2" l="1"/>
  <c r="CC200" i="2"/>
  <c r="CC201" i="2"/>
  <c r="CC196" i="2"/>
  <c r="CE198" i="2"/>
  <c r="CB198" i="2"/>
  <c r="BF198" i="2"/>
  <c r="CE197" i="2"/>
  <c r="CB197" i="2"/>
  <c r="BF197" i="2"/>
  <c r="C197" i="2"/>
  <c r="D197" i="2" s="1"/>
  <c r="CC197" i="2" l="1"/>
  <c r="CC198" i="2"/>
  <c r="AU4" i="2"/>
  <c r="AT4" i="2"/>
  <c r="AS4" i="2"/>
  <c r="AR4" i="2"/>
  <c r="CE193" i="2" l="1"/>
  <c r="CB193" i="2"/>
  <c r="BF193" i="2"/>
  <c r="C193" i="2"/>
  <c r="CE192" i="2"/>
  <c r="CB192" i="2"/>
  <c r="BF192" i="2"/>
  <c r="C192" i="2"/>
  <c r="CE191" i="2"/>
  <c r="CB191" i="2"/>
  <c r="BF191" i="2"/>
  <c r="C191" i="2"/>
  <c r="CE190" i="2"/>
  <c r="CB190" i="2"/>
  <c r="BF190" i="2"/>
  <c r="C190" i="2"/>
  <c r="CC190" i="2" l="1"/>
  <c r="CC191" i="2"/>
  <c r="CC192" i="2"/>
  <c r="CC193" i="2"/>
  <c r="CE189" i="2"/>
  <c r="CB189" i="2"/>
  <c r="BF189" i="2"/>
  <c r="C189" i="2"/>
  <c r="D189" i="2" s="1"/>
  <c r="CC189" i="2" l="1"/>
  <c r="BD1" i="2"/>
  <c r="C133" i="2" l="1"/>
  <c r="CE188" i="2" l="1"/>
  <c r="CB188" i="2"/>
  <c r="BF188" i="2"/>
  <c r="E188" i="2"/>
  <c r="C188" i="2"/>
  <c r="D188" i="2" s="1"/>
  <c r="CC188" i="2" l="1"/>
  <c r="CE186" i="2"/>
  <c r="CB186" i="2"/>
  <c r="BF186" i="2"/>
  <c r="C186" i="2"/>
  <c r="D186" i="2" s="1"/>
  <c r="CE185" i="2"/>
  <c r="CB185" i="2"/>
  <c r="BF185" i="2"/>
  <c r="C185" i="2"/>
  <c r="D185" i="2" s="1"/>
  <c r="CE187" i="2"/>
  <c r="CB187" i="2"/>
  <c r="BF187" i="2"/>
  <c r="C187" i="2"/>
  <c r="D187" i="2" s="1"/>
  <c r="CE184" i="2"/>
  <c r="CB184" i="2"/>
  <c r="BF184" i="2"/>
  <c r="C184" i="2"/>
  <c r="D184" i="2" s="1"/>
  <c r="CC186" i="2" l="1"/>
  <c r="CC184" i="2"/>
  <c r="CC187" i="2"/>
  <c r="CC185" i="2"/>
  <c r="CE180" i="2"/>
  <c r="CB180" i="2"/>
  <c r="BF180" i="2"/>
  <c r="CE179" i="2"/>
  <c r="CB179" i="2"/>
  <c r="BF179" i="2"/>
  <c r="C179" i="2"/>
  <c r="CE178" i="2"/>
  <c r="CB178" i="2"/>
  <c r="BF178" i="2"/>
  <c r="C178" i="2"/>
  <c r="CE183" i="2"/>
  <c r="CB183" i="2"/>
  <c r="BF183" i="2"/>
  <c r="C183" i="2"/>
  <c r="CE182" i="2"/>
  <c r="CB182" i="2"/>
  <c r="BF182" i="2"/>
  <c r="C182" i="2"/>
  <c r="CE181" i="2"/>
  <c r="CB181" i="2"/>
  <c r="BF181" i="2"/>
  <c r="CE177" i="2"/>
  <c r="CB177" i="2"/>
  <c r="BF177" i="2"/>
  <c r="C177" i="2"/>
  <c r="CC178" i="2" l="1"/>
  <c r="CC179" i="2"/>
  <c r="CC180" i="2"/>
  <c r="CC177" i="2"/>
  <c r="CC181" i="2"/>
  <c r="CC182" i="2"/>
  <c r="CC183" i="2"/>
  <c r="CE176" i="2" l="1"/>
  <c r="CB176" i="2"/>
  <c r="BF176" i="2"/>
  <c r="E176" i="2"/>
  <c r="C176" i="2"/>
  <c r="D176" i="2" s="1"/>
  <c r="CC176" i="2" l="1"/>
  <c r="CE175" i="2"/>
  <c r="CB175" i="2"/>
  <c r="BF175" i="2"/>
  <c r="E175" i="2"/>
  <c r="C175" i="2"/>
  <c r="D175" i="2" s="1"/>
  <c r="CC175" i="2" l="1"/>
  <c r="CE174" i="2"/>
  <c r="CB174" i="2"/>
  <c r="BF174" i="2"/>
  <c r="C174" i="2"/>
  <c r="CE173" i="2"/>
  <c r="CB173" i="2"/>
  <c r="BF173" i="2"/>
  <c r="C173" i="2"/>
  <c r="CE172" i="2"/>
  <c r="CB172" i="2"/>
  <c r="BF172" i="2"/>
  <c r="C172" i="2"/>
  <c r="CE171" i="2"/>
  <c r="CB171" i="2"/>
  <c r="BF171" i="2"/>
  <c r="C171" i="2"/>
  <c r="CC172" i="2" l="1"/>
  <c r="CC173" i="2"/>
  <c r="CC174" i="2"/>
  <c r="CC171" i="2"/>
  <c r="CE170" i="2"/>
  <c r="CB170" i="2"/>
  <c r="BF170" i="2"/>
  <c r="C170" i="2"/>
  <c r="CE169" i="2"/>
  <c r="CB169" i="2"/>
  <c r="BF169" i="2"/>
  <c r="C169" i="2"/>
  <c r="CE168" i="2"/>
  <c r="CB168" i="2"/>
  <c r="BF168" i="2"/>
  <c r="C168" i="2"/>
  <c r="CE167" i="2"/>
  <c r="CB167" i="2"/>
  <c r="BF167" i="2"/>
  <c r="C167" i="2"/>
  <c r="CC170" i="2" l="1"/>
  <c r="CC167" i="2"/>
  <c r="CC169" i="2"/>
  <c r="CC168" i="2"/>
  <c r="CE166" i="2"/>
  <c r="CB166" i="2"/>
  <c r="BF166" i="2"/>
  <c r="C166" i="2"/>
  <c r="D166" i="2" s="1"/>
  <c r="CE165" i="2"/>
  <c r="CB165" i="2"/>
  <c r="BF165" i="2"/>
  <c r="C165" i="2"/>
  <c r="D165" i="2" s="1"/>
  <c r="CE164" i="2"/>
  <c r="CB164" i="2"/>
  <c r="BF164" i="2"/>
  <c r="C164" i="2"/>
  <c r="D164" i="2" s="1"/>
  <c r="CE163" i="2"/>
  <c r="CB163" i="2"/>
  <c r="BF163" i="2"/>
  <c r="C163" i="2"/>
  <c r="D163" i="2" s="1"/>
  <c r="CE162" i="2"/>
  <c r="CB162" i="2"/>
  <c r="BF162" i="2"/>
  <c r="C162" i="2"/>
  <c r="D162" i="2" s="1"/>
  <c r="CE161" i="2"/>
  <c r="CB161" i="2"/>
  <c r="BF161" i="2"/>
  <c r="C161" i="2"/>
  <c r="D161" i="2" s="1"/>
  <c r="CC161" i="2" l="1"/>
  <c r="CC162" i="2"/>
  <c r="CC164" i="2"/>
  <c r="CC165" i="2"/>
  <c r="CC166" i="2"/>
  <c r="CC163" i="2"/>
  <c r="CE160" i="2"/>
  <c r="CB160" i="2"/>
  <c r="BF160" i="2"/>
  <c r="C160" i="2"/>
  <c r="D160" i="2" s="1"/>
  <c r="CC160" i="2" l="1"/>
  <c r="CE159" i="2"/>
  <c r="CB159" i="2"/>
  <c r="BF159" i="2"/>
  <c r="E159" i="2"/>
  <c r="C159" i="2"/>
  <c r="D159" i="2" s="1"/>
  <c r="CC159" i="2" l="1"/>
  <c r="CE158" i="2"/>
  <c r="CB158" i="2"/>
  <c r="BF158" i="2"/>
  <c r="E158" i="2"/>
  <c r="C158" i="2"/>
  <c r="D158" i="2" s="1"/>
  <c r="CE157" i="2"/>
  <c r="CB157" i="2"/>
  <c r="BF157" i="2"/>
  <c r="E157" i="2"/>
  <c r="C157" i="2"/>
  <c r="D157" i="2" s="1"/>
  <c r="CE156" i="2"/>
  <c r="CB156" i="2"/>
  <c r="BF156" i="2"/>
  <c r="E156" i="2"/>
  <c r="C156" i="2"/>
  <c r="D156" i="2" s="1"/>
  <c r="CE155" i="2"/>
  <c r="CB155" i="2"/>
  <c r="BF155" i="2"/>
  <c r="E155" i="2"/>
  <c r="C155" i="2"/>
  <c r="D155" i="2" s="1"/>
  <c r="CE154" i="2"/>
  <c r="CB154" i="2"/>
  <c r="BF154" i="2"/>
  <c r="E154" i="2"/>
  <c r="C154" i="2"/>
  <c r="D154" i="2" s="1"/>
  <c r="CE153" i="2"/>
  <c r="CB153" i="2"/>
  <c r="BF153" i="2"/>
  <c r="E153" i="2"/>
  <c r="C153" i="2"/>
  <c r="D153" i="2" s="1"/>
  <c r="CE152" i="2"/>
  <c r="CB152" i="2"/>
  <c r="BF152" i="2"/>
  <c r="E152" i="2"/>
  <c r="C152" i="2"/>
  <c r="D152" i="2" s="1"/>
  <c r="CE151" i="2"/>
  <c r="CB151" i="2"/>
  <c r="BF151" i="2"/>
  <c r="E151" i="2"/>
  <c r="C151" i="2"/>
  <c r="D151" i="2" s="1"/>
  <c r="CC157" i="2" l="1"/>
  <c r="CC158" i="2"/>
  <c r="CC151" i="2"/>
  <c r="CC152" i="2"/>
  <c r="CC155" i="2"/>
  <c r="CC153" i="2"/>
  <c r="CC154" i="2"/>
  <c r="CC156" i="2"/>
  <c r="CE150" i="2"/>
  <c r="CB150" i="2"/>
  <c r="BF150" i="2"/>
  <c r="E150" i="2"/>
  <c r="C150" i="2"/>
  <c r="D150" i="2" s="1"/>
  <c r="CC150" i="2" l="1"/>
  <c r="CE149" i="2"/>
  <c r="CB149" i="2"/>
  <c r="BF149" i="2"/>
  <c r="C149" i="2"/>
  <c r="D149" i="2" s="1"/>
  <c r="CE148" i="2"/>
  <c r="CB148" i="2"/>
  <c r="BF148" i="2"/>
  <c r="C148" i="2"/>
  <c r="D148" i="2" s="1"/>
  <c r="CC147" i="2"/>
  <c r="CE147" i="2"/>
  <c r="CC149" i="2" l="1"/>
  <c r="CC148" i="2"/>
  <c r="CE146" i="2"/>
  <c r="CB146" i="2"/>
  <c r="BF146" i="2"/>
  <c r="C146" i="2"/>
  <c r="D146" i="2" s="1"/>
  <c r="CE145" i="2"/>
  <c r="CB145" i="2"/>
  <c r="BF145" i="2"/>
  <c r="C145" i="2"/>
  <c r="D145" i="2" s="1"/>
  <c r="CE144" i="2"/>
  <c r="CB144" i="2"/>
  <c r="BF144" i="2"/>
  <c r="C144" i="2"/>
  <c r="D144" i="2" s="1"/>
  <c r="CE143" i="2"/>
  <c r="CB143" i="2"/>
  <c r="BF143" i="2"/>
  <c r="C143" i="2"/>
  <c r="D143" i="2" s="1"/>
  <c r="CC143" i="2" l="1"/>
  <c r="CC144" i="2"/>
  <c r="CC146" i="2"/>
  <c r="CC145" i="2"/>
  <c r="CE142" i="2" l="1"/>
  <c r="CB142" i="2"/>
  <c r="BF142" i="2"/>
  <c r="C142" i="2"/>
  <c r="D142" i="2" s="1"/>
  <c r="CC142" i="2" l="1"/>
  <c r="CE141" i="2" l="1"/>
  <c r="CB141" i="2"/>
  <c r="BF141" i="2"/>
  <c r="C141" i="2"/>
  <c r="D141" i="2" s="1"/>
  <c r="CC141" i="2" l="1"/>
  <c r="CE140" i="2"/>
  <c r="CB140" i="2"/>
  <c r="BF140" i="2"/>
  <c r="C140" i="2"/>
  <c r="D140" i="2" s="1"/>
  <c r="CE139" i="2"/>
  <c r="CB139" i="2"/>
  <c r="BF139" i="2"/>
  <c r="E139" i="2"/>
  <c r="C139" i="2"/>
  <c r="D139" i="2" s="1"/>
  <c r="CE138" i="2"/>
  <c r="CB138" i="2"/>
  <c r="BF138" i="2"/>
  <c r="E138" i="2"/>
  <c r="C138" i="2"/>
  <c r="D138" i="2" s="1"/>
  <c r="CE137" i="2"/>
  <c r="CB137" i="2"/>
  <c r="BF137" i="2"/>
  <c r="E137" i="2"/>
  <c r="C137" i="2"/>
  <c r="D137" i="2" s="1"/>
  <c r="CE136" i="2"/>
  <c r="CB136" i="2"/>
  <c r="BF136" i="2"/>
  <c r="E136" i="2"/>
  <c r="C136" i="2"/>
  <c r="D136" i="2" s="1"/>
  <c r="CE135" i="2"/>
  <c r="CB135" i="2"/>
  <c r="BF135" i="2"/>
  <c r="E135" i="2"/>
  <c r="C135" i="2"/>
  <c r="D135" i="2" s="1"/>
  <c r="CE134" i="2"/>
  <c r="CB134" i="2"/>
  <c r="BF134" i="2"/>
  <c r="E134" i="2"/>
  <c r="C134" i="2"/>
  <c r="D134" i="2" s="1"/>
  <c r="CE133" i="2"/>
  <c r="CB133" i="2"/>
  <c r="BF133" i="2"/>
  <c r="E133" i="2"/>
  <c r="D133" i="2"/>
  <c r="CC139" i="2" l="1"/>
  <c r="CC140" i="2"/>
  <c r="CC135" i="2"/>
  <c r="CC134" i="2"/>
  <c r="CC138" i="2"/>
  <c r="CC136" i="2"/>
  <c r="CC133" i="2"/>
  <c r="CC137" i="2"/>
  <c r="CE132" i="2"/>
  <c r="CB132" i="2"/>
  <c r="BF132" i="2"/>
  <c r="E132" i="2"/>
  <c r="C132" i="2"/>
  <c r="D132" i="2" s="1"/>
  <c r="CE131" i="2"/>
  <c r="CB131" i="2"/>
  <c r="BF131" i="2"/>
  <c r="E131" i="2"/>
  <c r="C131" i="2"/>
  <c r="D131" i="2" s="1"/>
  <c r="CC131" i="2" l="1"/>
  <c r="CC132" i="2"/>
  <c r="CE130" i="2"/>
  <c r="CB130" i="2"/>
  <c r="BF130" i="2"/>
  <c r="E130" i="2"/>
  <c r="C130" i="2"/>
  <c r="D130" i="2" s="1"/>
  <c r="CC130" i="2" l="1"/>
  <c r="CE129" i="2"/>
  <c r="CB129" i="2"/>
  <c r="BF129" i="2"/>
  <c r="E129" i="2"/>
  <c r="C129" i="2"/>
  <c r="D129" i="2" s="1"/>
  <c r="CE128" i="2"/>
  <c r="CB128" i="2"/>
  <c r="BF128" i="2"/>
  <c r="E128" i="2"/>
  <c r="C128" i="2"/>
  <c r="D128" i="2" s="1"/>
  <c r="CC129" i="2" l="1"/>
  <c r="CC128" i="2"/>
  <c r="CE127" i="2"/>
  <c r="CB127" i="2"/>
  <c r="BF127" i="2"/>
  <c r="E127" i="2"/>
  <c r="C127" i="2"/>
  <c r="D127" i="2" s="1"/>
  <c r="CC127" i="2" l="1"/>
  <c r="CE126" i="2"/>
  <c r="CB126" i="2"/>
  <c r="BF126" i="2"/>
  <c r="E126" i="2"/>
  <c r="C126" i="2"/>
  <c r="D126" i="2" s="1"/>
  <c r="CC126" i="2" l="1"/>
  <c r="CE125" i="2"/>
  <c r="CB125" i="2"/>
  <c r="BF125" i="2"/>
  <c r="E125" i="2"/>
  <c r="C125" i="2"/>
  <c r="D125" i="2" s="1"/>
  <c r="CC125" i="2" l="1"/>
  <c r="CE124" i="2"/>
  <c r="CB124" i="2"/>
  <c r="BF124" i="2"/>
  <c r="E124" i="2"/>
  <c r="C124" i="2"/>
  <c r="D124" i="2" s="1"/>
  <c r="CC124" i="2" l="1"/>
  <c r="CE123" i="2" l="1"/>
  <c r="CB123" i="2"/>
  <c r="BF123" i="2"/>
  <c r="E123" i="2"/>
  <c r="C123" i="2"/>
  <c r="D123" i="2" s="1"/>
  <c r="CC123" i="2" l="1"/>
  <c r="AV352" i="2" l="1"/>
  <c r="AV351" i="2"/>
  <c r="AV350" i="2"/>
  <c r="AP353" i="2"/>
  <c r="CE122" i="2" l="1"/>
  <c r="CB122" i="2"/>
  <c r="BF122" i="2"/>
  <c r="C122" i="2"/>
  <c r="D122" i="2" s="1"/>
  <c r="CE121" i="2"/>
  <c r="CB121" i="2"/>
  <c r="BF121" i="2"/>
  <c r="C121" i="2"/>
  <c r="D121" i="2" s="1"/>
  <c r="CE120" i="2"/>
  <c r="CB120" i="2"/>
  <c r="BF120" i="2"/>
  <c r="C120" i="2"/>
  <c r="D120" i="2" s="1"/>
  <c r="CE119" i="2"/>
  <c r="CB119" i="2"/>
  <c r="BF119" i="2"/>
  <c r="C119" i="2"/>
  <c r="D119" i="2" s="1"/>
  <c r="CC119" i="2" l="1"/>
  <c r="CC120" i="2"/>
  <c r="CC121" i="2"/>
  <c r="CC122" i="2"/>
  <c r="CE118" i="2"/>
  <c r="CB118" i="2"/>
  <c r="BF118" i="2"/>
  <c r="C118" i="2"/>
  <c r="D118" i="2" s="1"/>
  <c r="CE117" i="2"/>
  <c r="CB117" i="2"/>
  <c r="BF117" i="2"/>
  <c r="C117" i="2"/>
  <c r="D117" i="2" s="1"/>
  <c r="CE116" i="2"/>
  <c r="CB116" i="2"/>
  <c r="BF116" i="2"/>
  <c r="C116" i="2"/>
  <c r="D116" i="2" s="1"/>
  <c r="CE115" i="2"/>
  <c r="CB115" i="2"/>
  <c r="BF115" i="2"/>
  <c r="C115" i="2"/>
  <c r="D115" i="2" s="1"/>
  <c r="CC117" i="2" l="1"/>
  <c r="CC118" i="2"/>
  <c r="CC116" i="2"/>
  <c r="CC115" i="2"/>
  <c r="CE114" i="2"/>
  <c r="CB114" i="2"/>
  <c r="BF114" i="2"/>
  <c r="C114" i="2"/>
  <c r="D114" i="2" s="1"/>
  <c r="CE113" i="2"/>
  <c r="CB113" i="2"/>
  <c r="BF113" i="2"/>
  <c r="C113" i="2"/>
  <c r="D113" i="2" s="1"/>
  <c r="CE112" i="2"/>
  <c r="CB112" i="2"/>
  <c r="BF112" i="2"/>
  <c r="C112" i="2"/>
  <c r="D112" i="2" s="1"/>
  <c r="CE111" i="2"/>
  <c r="CB111" i="2"/>
  <c r="BF111" i="2"/>
  <c r="C111" i="2"/>
  <c r="D111" i="2" s="1"/>
  <c r="CC111" i="2" l="1"/>
  <c r="CC112" i="2"/>
  <c r="CC113" i="2"/>
  <c r="CC114" i="2"/>
  <c r="E110" i="2" l="1"/>
  <c r="E109" i="2"/>
  <c r="E108" i="2"/>
  <c r="E107" i="2"/>
  <c r="E106" i="2"/>
  <c r="CE110" i="2"/>
  <c r="CB110" i="2"/>
  <c r="BF110" i="2"/>
  <c r="C110" i="2"/>
  <c r="D110" i="2" s="1"/>
  <c r="CE109" i="2"/>
  <c r="CB109" i="2"/>
  <c r="BF109" i="2"/>
  <c r="C109" i="2"/>
  <c r="D109" i="2" s="1"/>
  <c r="CE108" i="2"/>
  <c r="CB108" i="2"/>
  <c r="BF108" i="2"/>
  <c r="C108" i="2"/>
  <c r="D108" i="2" s="1"/>
  <c r="CE107" i="2"/>
  <c r="CB107" i="2"/>
  <c r="BF107" i="2"/>
  <c r="C107" i="2"/>
  <c r="D107" i="2" s="1"/>
  <c r="CE106" i="2"/>
  <c r="CB106" i="2"/>
  <c r="BF106" i="2"/>
  <c r="C106" i="2"/>
  <c r="D106" i="2" s="1"/>
  <c r="CC107" i="2" l="1"/>
  <c r="CC106" i="2"/>
  <c r="CC108" i="2"/>
  <c r="CC109" i="2"/>
  <c r="CC110" i="2"/>
  <c r="CE105" i="2" l="1"/>
  <c r="CB105" i="2"/>
  <c r="BF105" i="2"/>
  <c r="E105" i="2"/>
  <c r="C105" i="2"/>
  <c r="CE104" i="2"/>
  <c r="CB104" i="2"/>
  <c r="BF104" i="2"/>
  <c r="E104" i="2"/>
  <c r="C104" i="2"/>
  <c r="CE103" i="2"/>
  <c r="CB103" i="2"/>
  <c r="BF103" i="2"/>
  <c r="E103" i="2"/>
  <c r="C103" i="2"/>
  <c r="CE102" i="2"/>
  <c r="CB102" i="2"/>
  <c r="BF102" i="2"/>
  <c r="E102" i="2"/>
  <c r="C102" i="2"/>
  <c r="CC102" i="2" l="1"/>
  <c r="CC105" i="2"/>
  <c r="CC104" i="2"/>
  <c r="CC103" i="2"/>
  <c r="CE101" i="2"/>
  <c r="CB101" i="2"/>
  <c r="BF101" i="2"/>
  <c r="E101" i="2"/>
  <c r="C101" i="2"/>
  <c r="D101" i="2" s="1"/>
  <c r="CE100" i="2"/>
  <c r="CB100" i="2"/>
  <c r="BF100" i="2"/>
  <c r="E100" i="2"/>
  <c r="C100" i="2"/>
  <c r="D100" i="2" s="1"/>
  <c r="CC100" i="2" l="1"/>
  <c r="CC101" i="2"/>
  <c r="CE99" i="2"/>
  <c r="CB99" i="2"/>
  <c r="BF99" i="2"/>
  <c r="E99" i="2"/>
  <c r="C99" i="2"/>
  <c r="D99" i="2" s="1"/>
  <c r="CE98" i="2"/>
  <c r="CB98" i="2"/>
  <c r="BF98" i="2"/>
  <c r="E98" i="2"/>
  <c r="C98" i="2"/>
  <c r="D98" i="2" s="1"/>
  <c r="CE97" i="2"/>
  <c r="CB97" i="2"/>
  <c r="BF97" i="2"/>
  <c r="E97" i="2"/>
  <c r="C97" i="2"/>
  <c r="D97" i="2" s="1"/>
  <c r="CE96" i="2"/>
  <c r="CB96" i="2"/>
  <c r="BF96" i="2"/>
  <c r="E96" i="2"/>
  <c r="C96" i="2"/>
  <c r="D96" i="2" s="1"/>
  <c r="CC98" i="2" l="1"/>
  <c r="CC99" i="2"/>
  <c r="CC96" i="2"/>
  <c r="CC97" i="2"/>
  <c r="E95" i="2"/>
  <c r="E94" i="2"/>
  <c r="E93" i="2"/>
  <c r="E92" i="2"/>
  <c r="CE95" i="2"/>
  <c r="CB95" i="2"/>
  <c r="BF95" i="2"/>
  <c r="C95" i="2"/>
  <c r="D95" i="2" s="1"/>
  <c r="CE94" i="2"/>
  <c r="CB94" i="2"/>
  <c r="BF94" i="2"/>
  <c r="C94" i="2"/>
  <c r="D94" i="2" s="1"/>
  <c r="CE93" i="2"/>
  <c r="CB93" i="2"/>
  <c r="BF93" i="2"/>
  <c r="C93" i="2"/>
  <c r="D93" i="2" s="1"/>
  <c r="CE92" i="2"/>
  <c r="CB92" i="2"/>
  <c r="BF92" i="2"/>
  <c r="C92" i="2"/>
  <c r="D92" i="2" s="1"/>
  <c r="CC92" i="2" l="1"/>
  <c r="CC93" i="2"/>
  <c r="CC94" i="2"/>
  <c r="CC95" i="2"/>
  <c r="CE91" i="2" l="1"/>
  <c r="CB91" i="2"/>
  <c r="BF91" i="2"/>
  <c r="E91" i="2"/>
  <c r="C91" i="2"/>
  <c r="D91" i="2" s="1"/>
  <c r="CC91" i="2" l="1"/>
  <c r="CE90" i="2" l="1"/>
  <c r="CB90" i="2"/>
  <c r="BF90" i="2"/>
  <c r="E90" i="2"/>
  <c r="C90" i="2"/>
  <c r="D90" i="2" s="1"/>
  <c r="CC90" i="2" l="1"/>
  <c r="CE89" i="2" l="1"/>
  <c r="CB89" i="2"/>
  <c r="BF89" i="2"/>
  <c r="C89" i="2"/>
  <c r="CE88" i="2"/>
  <c r="CB88" i="2"/>
  <c r="BF88" i="2"/>
  <c r="C88" i="2"/>
  <c r="CE87" i="2"/>
  <c r="CB87" i="2"/>
  <c r="BF87" i="2"/>
  <c r="C87" i="2"/>
  <c r="CE86" i="2"/>
  <c r="CB86" i="2"/>
  <c r="BF86" i="2"/>
  <c r="C86" i="2"/>
  <c r="CC88" i="2" l="1"/>
  <c r="CC86" i="2"/>
  <c r="CC87" i="2"/>
  <c r="CC89" i="2"/>
  <c r="CE85" i="2"/>
  <c r="CB85" i="2"/>
  <c r="BF85" i="2"/>
  <c r="C85" i="2"/>
  <c r="CE84" i="2"/>
  <c r="CB84" i="2"/>
  <c r="BF84" i="2"/>
  <c r="C84" i="2"/>
  <c r="CE83" i="2"/>
  <c r="CB83" i="2"/>
  <c r="BF83" i="2"/>
  <c r="C83" i="2"/>
  <c r="CE82" i="2"/>
  <c r="CB82" i="2"/>
  <c r="BF82" i="2"/>
  <c r="C82" i="2"/>
  <c r="CC82" i="2" l="1"/>
  <c r="CC84" i="2"/>
  <c r="CC85" i="2"/>
  <c r="CC83" i="2"/>
  <c r="CE80" i="2"/>
  <c r="CB80" i="2"/>
  <c r="BF80" i="2"/>
  <c r="C80" i="2"/>
  <c r="CE81" i="2"/>
  <c r="CB81" i="2"/>
  <c r="BF81" i="2"/>
  <c r="C81" i="2"/>
  <c r="CE78" i="2"/>
  <c r="CB78" i="2"/>
  <c r="BF78" i="2"/>
  <c r="C78" i="2"/>
  <c r="CE79" i="2"/>
  <c r="CB79" i="2"/>
  <c r="BF79" i="2"/>
  <c r="C79" i="2"/>
  <c r="CC78" i="2" l="1"/>
  <c r="CC81" i="2"/>
  <c r="CC80" i="2"/>
  <c r="CC79" i="2"/>
  <c r="CE77" i="2" l="1"/>
  <c r="CB77" i="2"/>
  <c r="BF77" i="2"/>
  <c r="C77" i="2"/>
  <c r="D77" i="2" s="1"/>
  <c r="CE76" i="2"/>
  <c r="CB76" i="2"/>
  <c r="BF76" i="2"/>
  <c r="C76" i="2"/>
  <c r="D76" i="2" s="1"/>
  <c r="CE75" i="2"/>
  <c r="CB75" i="2"/>
  <c r="BF75" i="2"/>
  <c r="C75" i="2"/>
  <c r="D75" i="2" s="1"/>
  <c r="CE74" i="2"/>
  <c r="CB74" i="2"/>
  <c r="BF74" i="2"/>
  <c r="C74" i="2"/>
  <c r="D74" i="2" s="1"/>
  <c r="CC76" i="2" l="1"/>
  <c r="CC77" i="2"/>
  <c r="CC75" i="2"/>
  <c r="CC74" i="2"/>
  <c r="CE73" i="2" l="1"/>
  <c r="CB73" i="2"/>
  <c r="BF73" i="2"/>
  <c r="C73" i="2"/>
  <c r="D73" i="2" s="1"/>
  <c r="CC73" i="2" l="1"/>
  <c r="CE72" i="2" l="1"/>
  <c r="CB72" i="2"/>
  <c r="BF72" i="2"/>
  <c r="E72" i="2"/>
  <c r="C72" i="2"/>
  <c r="D72" i="2" s="1"/>
  <c r="CC72" i="2" l="1"/>
  <c r="CE71" i="2"/>
  <c r="CB71" i="2"/>
  <c r="BF71" i="2"/>
  <c r="E71" i="2"/>
  <c r="C71" i="2"/>
  <c r="D71" i="2" s="1"/>
  <c r="CC71" i="2" l="1"/>
  <c r="CE70" i="2"/>
  <c r="CB70" i="2"/>
  <c r="BF70" i="2"/>
  <c r="E70" i="2"/>
  <c r="C70" i="2"/>
  <c r="D70" i="2" s="1"/>
  <c r="CC70" i="2" l="1"/>
  <c r="CE69" i="2" l="1"/>
  <c r="CB69" i="2"/>
  <c r="BF69" i="2"/>
  <c r="E69" i="2"/>
  <c r="C69" i="2"/>
  <c r="D69" i="2" s="1"/>
  <c r="CC69" i="2" l="1"/>
  <c r="CE68" i="2"/>
  <c r="CB68" i="2"/>
  <c r="BF68" i="2"/>
  <c r="E68" i="2"/>
  <c r="C68" i="2"/>
  <c r="D68" i="2" s="1"/>
  <c r="CC68" i="2" l="1"/>
  <c r="CE67" i="2"/>
  <c r="CB67" i="2"/>
  <c r="BF67" i="2"/>
  <c r="C67" i="2"/>
  <c r="D67" i="2" s="1"/>
  <c r="CE66" i="2"/>
  <c r="CB66" i="2"/>
  <c r="BF66" i="2"/>
  <c r="C66" i="2"/>
  <c r="D66" i="2" s="1"/>
  <c r="CE65" i="2"/>
  <c r="CB65" i="2"/>
  <c r="BF65" i="2"/>
  <c r="C65" i="2"/>
  <c r="D65" i="2" s="1"/>
  <c r="CE64" i="2"/>
  <c r="CB64" i="2"/>
  <c r="BF64" i="2"/>
  <c r="C64" i="2"/>
  <c r="D64" i="2" s="1"/>
  <c r="CE63" i="2"/>
  <c r="CB63" i="2"/>
  <c r="BF63" i="2"/>
  <c r="C63" i="2"/>
  <c r="D63" i="2" s="1"/>
  <c r="CC67" i="2" l="1"/>
  <c r="CC63" i="2"/>
  <c r="CC66" i="2"/>
  <c r="CC64" i="2"/>
  <c r="CC65" i="2"/>
  <c r="CE62" i="2" l="1"/>
  <c r="CB62" i="2"/>
  <c r="BF62" i="2"/>
  <c r="C62" i="2"/>
  <c r="D62" i="2" s="1"/>
  <c r="CC62" i="2" l="1"/>
  <c r="CE61" i="2" l="1"/>
  <c r="CB61" i="2"/>
  <c r="BF61" i="2"/>
  <c r="C61" i="2"/>
  <c r="D61" i="2" s="1"/>
  <c r="CE60" i="2"/>
  <c r="CB60" i="2"/>
  <c r="BF60" i="2"/>
  <c r="C60" i="2"/>
  <c r="D60" i="2" s="1"/>
  <c r="CC61" i="2" l="1"/>
  <c r="CC60" i="2"/>
  <c r="CE59" i="2" l="1"/>
  <c r="CB59" i="2"/>
  <c r="BF59" i="2"/>
  <c r="C59" i="2"/>
  <c r="D59" i="2" s="1"/>
  <c r="CC59" i="2" l="1"/>
  <c r="CE58" i="2"/>
  <c r="CB58" i="2"/>
  <c r="BF58" i="2"/>
  <c r="C58" i="2"/>
  <c r="D58" i="2" s="1"/>
  <c r="CE57" i="2"/>
  <c r="CB57" i="2"/>
  <c r="BF57" i="2"/>
  <c r="C57" i="2"/>
  <c r="D57" i="2" s="1"/>
  <c r="CE56" i="2"/>
  <c r="CB56" i="2"/>
  <c r="BF56" i="2"/>
  <c r="C56" i="2"/>
  <c r="D56" i="2" s="1"/>
  <c r="CE55" i="2"/>
  <c r="CB55" i="2"/>
  <c r="BF55" i="2"/>
  <c r="C55" i="2"/>
  <c r="D55" i="2" s="1"/>
  <c r="CC55" i="2" l="1"/>
  <c r="CC56" i="2"/>
  <c r="CC57" i="2"/>
  <c r="CC58" i="2"/>
  <c r="CE54" i="2"/>
  <c r="CB54" i="2"/>
  <c r="BF54" i="2"/>
  <c r="E54" i="2"/>
  <c r="C54" i="2"/>
  <c r="D54" i="2" s="1"/>
  <c r="CC54" i="2" l="1"/>
  <c r="CE53" i="2"/>
  <c r="CB53" i="2"/>
  <c r="BF53" i="2"/>
  <c r="E53" i="2"/>
  <c r="C53" i="2"/>
  <c r="D53" i="2" s="1"/>
  <c r="CC53" i="2" l="1"/>
  <c r="CE52" i="2"/>
  <c r="CB52" i="2"/>
  <c r="BF52" i="2"/>
  <c r="E52" i="2"/>
  <c r="C52" i="2"/>
  <c r="D52" i="2" s="1"/>
  <c r="CC52" i="2" l="1"/>
  <c r="CE51" i="2"/>
  <c r="CB51" i="2"/>
  <c r="BF51" i="2"/>
  <c r="E51" i="2"/>
  <c r="C51" i="2"/>
  <c r="D51" i="2" s="1"/>
  <c r="CC51" i="2" l="1"/>
  <c r="CE50" i="2"/>
  <c r="CB50" i="2"/>
  <c r="BF50" i="2"/>
  <c r="E50" i="2"/>
  <c r="C50" i="2"/>
  <c r="D50" i="2" s="1"/>
  <c r="CC50" i="2" l="1"/>
  <c r="CE49" i="2"/>
  <c r="CB49" i="2"/>
  <c r="BF49" i="2"/>
  <c r="E49" i="2"/>
  <c r="C49" i="2"/>
  <c r="D49" i="2" s="1"/>
  <c r="CC49" i="2" l="1"/>
  <c r="CE48" i="2"/>
  <c r="CB48" i="2"/>
  <c r="BF48" i="2"/>
  <c r="C48" i="2"/>
  <c r="D48" i="2" s="1"/>
  <c r="CC48" i="2" l="1"/>
  <c r="CE47" i="2"/>
  <c r="CB47" i="2"/>
  <c r="BF47" i="2"/>
  <c r="C47" i="2"/>
  <c r="D47" i="2" s="1"/>
  <c r="CC47" i="2" l="1"/>
  <c r="CE46" i="2"/>
  <c r="CB46" i="2"/>
  <c r="BF46" i="2"/>
  <c r="C46" i="2"/>
  <c r="D46" i="2" s="1"/>
  <c r="CC46" i="2" l="1"/>
  <c r="CE45" i="2"/>
  <c r="CB45" i="2"/>
  <c r="BF45" i="2"/>
  <c r="C45" i="2"/>
  <c r="D45" i="2" s="1"/>
  <c r="CC45" i="2" l="1"/>
  <c r="CE44" i="2"/>
  <c r="CB44" i="2"/>
  <c r="BF44" i="2"/>
  <c r="C44" i="2"/>
  <c r="CE43" i="2"/>
  <c r="CB43" i="2"/>
  <c r="BF43" i="2"/>
  <c r="C43" i="2"/>
  <c r="CE42" i="2"/>
  <c r="CB42" i="2"/>
  <c r="BF42" i="2"/>
  <c r="C42" i="2"/>
  <c r="CE41" i="2"/>
  <c r="CB41" i="2"/>
  <c r="BF41" i="2"/>
  <c r="C41" i="2"/>
  <c r="CC41" i="2" l="1"/>
  <c r="CC42" i="2"/>
  <c r="CC43" i="2"/>
  <c r="CC44" i="2"/>
  <c r="C40" i="2" l="1"/>
  <c r="CE40" i="2" l="1"/>
  <c r="D40" i="2"/>
  <c r="CB40" i="2"/>
  <c r="BF40" i="2"/>
  <c r="CC40" i="2" l="1"/>
  <c r="CE39" i="2"/>
  <c r="CB39" i="2"/>
  <c r="BF39" i="2"/>
  <c r="C39" i="2"/>
  <c r="D39" i="2" s="1"/>
  <c r="CC39" i="2" l="1"/>
  <c r="CF38" i="2"/>
  <c r="C38" i="2" s="1"/>
  <c r="D38" i="2" s="1"/>
  <c r="CE38" i="2"/>
  <c r="CB38" i="2"/>
  <c r="BF38" i="2"/>
  <c r="CF37" i="2"/>
  <c r="C37" i="2" s="1"/>
  <c r="D37" i="2" s="1"/>
  <c r="CE37" i="2"/>
  <c r="CB37" i="2"/>
  <c r="BF37" i="2"/>
  <c r="CC37" i="2" l="1"/>
  <c r="CC38" i="2"/>
  <c r="CE36" i="2" l="1"/>
  <c r="CB36" i="2"/>
  <c r="BF36" i="2"/>
  <c r="C36" i="2"/>
  <c r="D36" i="2" s="1"/>
  <c r="CE35" i="2"/>
  <c r="CB35" i="2"/>
  <c r="BF35" i="2"/>
  <c r="C35" i="2"/>
  <c r="D35" i="2" s="1"/>
  <c r="CE34" i="2"/>
  <c r="CB34" i="2"/>
  <c r="BF34" i="2"/>
  <c r="C34" i="2"/>
  <c r="D34" i="2" s="1"/>
  <c r="CE33" i="2"/>
  <c r="CB33" i="2"/>
  <c r="BF33" i="2"/>
  <c r="C33" i="2"/>
  <c r="D33" i="2" s="1"/>
  <c r="CC34" i="2" l="1"/>
  <c r="CC35" i="2"/>
  <c r="CC36" i="2"/>
  <c r="CC33" i="2"/>
  <c r="CE32" i="2"/>
  <c r="CB32" i="2"/>
  <c r="BF32" i="2"/>
  <c r="E32" i="2"/>
  <c r="C32" i="2"/>
  <c r="D32" i="2" s="1"/>
  <c r="CC32" i="2" l="1"/>
  <c r="CE31" i="2" l="1"/>
  <c r="CB31" i="2"/>
  <c r="BF31" i="2"/>
  <c r="C31" i="2"/>
  <c r="D31" i="2" s="1"/>
  <c r="CE30" i="2"/>
  <c r="CB30" i="2"/>
  <c r="BF30" i="2"/>
  <c r="C30" i="2"/>
  <c r="D30" i="2" s="1"/>
  <c r="CC31" i="2" l="1"/>
  <c r="CC30" i="2"/>
  <c r="CE29" i="2" l="1"/>
  <c r="CB29" i="2"/>
  <c r="BF29" i="2"/>
  <c r="C29" i="2"/>
  <c r="D29" i="2" s="1"/>
  <c r="CC29" i="2" l="1"/>
  <c r="CE28" i="2" l="1"/>
  <c r="CB28" i="2"/>
  <c r="BF28" i="2"/>
  <c r="C28" i="2"/>
  <c r="D28" i="2" s="1"/>
  <c r="CC28" i="2" l="1"/>
  <c r="CE27" i="2"/>
  <c r="CB27" i="2"/>
  <c r="BF27" i="2"/>
  <c r="C27" i="2"/>
  <c r="D27" i="2" s="1"/>
  <c r="CC27" i="2" l="1"/>
  <c r="CE26" i="2" l="1"/>
  <c r="CB26" i="2"/>
  <c r="BF26" i="2"/>
  <c r="C26" i="2"/>
  <c r="D26" i="2" s="1"/>
  <c r="CE25" i="2"/>
  <c r="CB25" i="2"/>
  <c r="BF25" i="2"/>
  <c r="C25" i="2"/>
  <c r="D25" i="2" s="1"/>
  <c r="CE24" i="2"/>
  <c r="CB24" i="2"/>
  <c r="BF24" i="2"/>
  <c r="C24" i="2"/>
  <c r="D24" i="2" s="1"/>
  <c r="CE23" i="2"/>
  <c r="CB23" i="2"/>
  <c r="BF23" i="2"/>
  <c r="C23" i="2"/>
  <c r="D23" i="2" s="1"/>
  <c r="CE22" i="2"/>
  <c r="CB22" i="2"/>
  <c r="BF22" i="2"/>
  <c r="C22" i="2"/>
  <c r="D22" i="2" s="1"/>
  <c r="CE21" i="2"/>
  <c r="CB21" i="2"/>
  <c r="BF21" i="2"/>
  <c r="C21" i="2"/>
  <c r="D21" i="2" s="1"/>
  <c r="CE20" i="2"/>
  <c r="CB20" i="2"/>
  <c r="BF20" i="2"/>
  <c r="C20" i="2"/>
  <c r="D20" i="2" s="1"/>
  <c r="CE19" i="2"/>
  <c r="CB19" i="2"/>
  <c r="BF19" i="2"/>
  <c r="C19" i="2"/>
  <c r="D19" i="2" s="1"/>
  <c r="CE18" i="2"/>
  <c r="CB18" i="2"/>
  <c r="BF18" i="2"/>
  <c r="C18" i="2"/>
  <c r="D18" i="2" s="1"/>
  <c r="CC26" i="2" l="1"/>
  <c r="CC18" i="2"/>
  <c r="CC20" i="2"/>
  <c r="CC21" i="2"/>
  <c r="CC23" i="2"/>
  <c r="CC24" i="2"/>
  <c r="CC19" i="2"/>
  <c r="CC22" i="2"/>
  <c r="CC25" i="2"/>
  <c r="CE17" i="2" l="1"/>
  <c r="CB17" i="2"/>
  <c r="BF17" i="2"/>
  <c r="C17" i="2"/>
  <c r="D17" i="2" s="1"/>
  <c r="CE16" i="2"/>
  <c r="CB16" i="2"/>
  <c r="BF16" i="2"/>
  <c r="C16" i="2"/>
  <c r="D16" i="2" s="1"/>
  <c r="CC17" i="2" l="1"/>
  <c r="CC16" i="2"/>
  <c r="CE15" i="2"/>
  <c r="CB15" i="2"/>
  <c r="BF15" i="2"/>
  <c r="C15" i="2"/>
  <c r="D15" i="2" s="1"/>
  <c r="CC15" i="2" l="1"/>
  <c r="AK54" i="6"/>
  <c r="CF10" i="2" l="1"/>
  <c r="C10" i="2" s="1"/>
  <c r="D10" i="2" s="1"/>
  <c r="CE10" i="2"/>
  <c r="CB10" i="2"/>
  <c r="BF10" i="2"/>
  <c r="CE14" i="2"/>
  <c r="CB14" i="2"/>
  <c r="BF14" i="2"/>
  <c r="C14" i="2"/>
  <c r="D14" i="2" s="1"/>
  <c r="CE13" i="2"/>
  <c r="CB13" i="2"/>
  <c r="BF13" i="2"/>
  <c r="C13" i="2"/>
  <c r="D13" i="2" s="1"/>
  <c r="CE12" i="2"/>
  <c r="CB12" i="2"/>
  <c r="BF12" i="2"/>
  <c r="C12" i="2"/>
  <c r="D12" i="2" s="1"/>
  <c r="CE11" i="2"/>
  <c r="CB11" i="2"/>
  <c r="BF11" i="2"/>
  <c r="C11" i="2"/>
  <c r="D11" i="2" s="1"/>
  <c r="CC10" i="2" l="1"/>
  <c r="CC11" i="2"/>
  <c r="CC12" i="2"/>
  <c r="CC13" i="2"/>
  <c r="CC14" i="2"/>
  <c r="CE9" i="2" l="1"/>
  <c r="CB9" i="2"/>
  <c r="BF9" i="2"/>
  <c r="C9" i="2"/>
  <c r="D9" i="2" s="1"/>
  <c r="CE8" i="2"/>
  <c r="CB8" i="2"/>
  <c r="BF8" i="2"/>
  <c r="C8" i="2"/>
  <c r="D8" i="2" s="1"/>
  <c r="CE7" i="2"/>
  <c r="CB7" i="2"/>
  <c r="BF7" i="2"/>
  <c r="C7" i="2"/>
  <c r="D7" i="2" s="1"/>
  <c r="CE6" i="2"/>
  <c r="CB6" i="2"/>
  <c r="BF6" i="2"/>
  <c r="C6" i="2"/>
  <c r="D6" i="2" s="1"/>
  <c r="CC7" i="2" l="1"/>
  <c r="CC9" i="2"/>
  <c r="CC6" i="2"/>
  <c r="CC8" i="2"/>
  <c r="CE5" i="2"/>
  <c r="CB5" i="2"/>
  <c r="BF5" i="2"/>
  <c r="C5" i="2"/>
  <c r="D5" i="2" s="1"/>
  <c r="CC5" i="2" l="1"/>
  <c r="E366" i="2"/>
  <c r="E365" i="2"/>
  <c r="B334" i="2" l="1"/>
  <c r="B335" i="2" s="1"/>
  <c r="B336" i="2" s="1"/>
  <c r="B337" i="2" s="1"/>
  <c r="B338" i="2" s="1"/>
  <c r="B339" i="2" s="1"/>
  <c r="B340" i="2" s="1"/>
  <c r="B341" i="2" s="1"/>
  <c r="B342" i="2" s="1"/>
  <c r="B343" i="2" s="1"/>
  <c r="B344" i="2" s="1"/>
  <c r="B345" i="2" s="1"/>
  <c r="B346" i="2" s="1"/>
  <c r="B347" i="2" s="1"/>
  <c r="B348" i="2" s="1"/>
  <c r="B349" i="2" s="1"/>
  <c r="B350" i="2" s="1"/>
  <c r="B351" i="2" s="1"/>
  <c r="B352" i="2" s="1"/>
  <c r="B353" i="2" s="1"/>
  <c r="B354" i="2" s="1"/>
  <c r="B355" i="2" s="1"/>
  <c r="B356" i="2" s="1"/>
  <c r="B357" i="2" s="1"/>
  <c r="B358" i="2" s="1"/>
  <c r="B359" i="2" s="1"/>
  <c r="B360" i="2" s="1"/>
  <c r="B361" i="2" s="1"/>
  <c r="B362" i="2" s="1"/>
  <c r="B363" i="2" s="1"/>
  <c r="B364" i="2" s="1"/>
  <c r="B365" i="2" s="1"/>
  <c r="B366" i="2" s="1"/>
  <c r="B367" i="2" s="1"/>
  <c r="B368" i="2" s="1"/>
  <c r="B369" i="2" s="1"/>
  <c r="B370" i="2" s="1"/>
  <c r="B371" i="2" s="1"/>
  <c r="B372" i="2" s="1"/>
  <c r="B373" i="2" s="1"/>
  <c r="B374" i="2" s="1"/>
  <c r="B375" i="2" s="1"/>
  <c r="B376" i="2" s="1"/>
  <c r="B377" i="2" s="1"/>
  <c r="B378" i="2" s="1"/>
  <c r="B379" i="2" s="1"/>
  <c r="B380" i="2" s="1"/>
  <c r="B381" i="2" s="1"/>
  <c r="B382" i="2" s="1"/>
  <c r="B383" i="2" s="1"/>
  <c r="B384" i="2" s="1"/>
  <c r="B385" i="2" s="1"/>
  <c r="B386" i="2" s="1"/>
  <c r="B387" i="2" s="1"/>
  <c r="B388" i="2" s="1"/>
  <c r="B389" i="2" s="1"/>
  <c r="B390" i="2" s="1"/>
  <c r="B391" i="2" s="1"/>
  <c r="B392" i="2" s="1"/>
  <c r="B393" i="2" s="1"/>
  <c r="B394" i="2" s="1"/>
  <c r="B395" i="2" s="1"/>
  <c r="B396" i="2" s="1"/>
  <c r="B397" i="2" s="1"/>
  <c r="B398" i="2" s="1"/>
  <c r="B399" i="2" s="1"/>
  <c r="B400" i="2" s="1"/>
  <c r="B401" i="2" s="1"/>
  <c r="B402" i="2" s="1"/>
  <c r="B403" i="2" s="1"/>
  <c r="B404" i="2" s="1"/>
  <c r="B405" i="2" s="1"/>
  <c r="B406" i="2" s="1"/>
  <c r="B407" i="2" s="1"/>
  <c r="B408" i="2" s="1"/>
  <c r="B409" i="2" s="1"/>
  <c r="B410" i="2" s="1"/>
  <c r="B411" i="2" s="1"/>
  <c r="B412" i="2" s="1"/>
  <c r="B413" i="2" s="1"/>
  <c r="B414" i="2" s="1"/>
  <c r="B415" i="2" s="1"/>
  <c r="B416" i="2" s="1"/>
  <c r="B417" i="2" s="1"/>
  <c r="B418" i="2" s="1"/>
  <c r="B419" i="2" s="1"/>
  <c r="B420" i="2" s="1"/>
  <c r="B421" i="2" s="1"/>
  <c r="B422" i="2" s="1"/>
  <c r="B423" i="2" s="1"/>
  <c r="B424" i="2" s="1"/>
  <c r="B425" i="2" s="1"/>
  <c r="B426" i="2" s="1"/>
  <c r="B427" i="2" s="1"/>
  <c r="B428" i="2" s="1"/>
  <c r="B429" i="2" s="1"/>
  <c r="B430" i="2" s="1"/>
  <c r="B431" i="2" s="1"/>
  <c r="B432" i="2" s="1"/>
  <c r="B433" i="2" s="1"/>
  <c r="B434" i="2" s="1"/>
  <c r="B435" i="2" s="1"/>
  <c r="B436" i="2" s="1"/>
  <c r="B437" i="2" s="1"/>
  <c r="B438" i="2" s="1"/>
  <c r="B439" i="2" s="1"/>
  <c r="B440" i="2" s="1"/>
  <c r="B441" i="2" s="1"/>
  <c r="B442" i="2" s="1"/>
  <c r="B443" i="2" s="1"/>
  <c r="B444" i="2" s="1"/>
  <c r="B445" i="2" s="1"/>
  <c r="B446" i="2" s="1"/>
  <c r="B447" i="2" s="1"/>
  <c r="B448" i="2" s="1"/>
  <c r="B449" i="2" s="1"/>
  <c r="B450" i="2" s="1"/>
  <c r="B451" i="2" s="1"/>
  <c r="B452" i="2" s="1"/>
  <c r="B453" i="2" s="1"/>
  <c r="B454" i="2" s="1"/>
  <c r="B455" i="2" s="1"/>
  <c r="B456" i="2" s="1"/>
  <c r="B457" i="2" s="1"/>
  <c r="B458" i="2" s="1"/>
  <c r="B459" i="2" s="1"/>
  <c r="B460" i="2" s="1"/>
  <c r="B461" i="2" s="1"/>
  <c r="B462" i="2" s="1"/>
  <c r="B463" i="2" s="1"/>
  <c r="B464" i="2" s="1"/>
  <c r="B465" i="2" s="1"/>
  <c r="B466" i="2" s="1"/>
  <c r="B467" i="2" s="1"/>
  <c r="B468" i="2" s="1"/>
  <c r="B469" i="2" s="1"/>
  <c r="B470" i="2" s="1"/>
  <c r="B471" i="2" s="1"/>
  <c r="B472" i="2" s="1"/>
  <c r="B473" i="2" s="1"/>
  <c r="B474" i="2" s="1"/>
  <c r="B475" i="2" s="1"/>
  <c r="B476" i="2" s="1"/>
  <c r="B477" i="2" s="1"/>
  <c r="B478" i="2" s="1"/>
  <c r="B479" i="2" s="1"/>
  <c r="B480" i="2" s="1"/>
  <c r="B481" i="2" s="1"/>
  <c r="B482" i="2" s="1"/>
  <c r="B483" i="2" s="1"/>
  <c r="B484" i="2" s="1"/>
  <c r="B485" i="2" s="1"/>
  <c r="B486" i="2" s="1"/>
  <c r="B487" i="2" s="1"/>
  <c r="B488" i="2" s="1"/>
  <c r="B489" i="2" s="1"/>
  <c r="B490" i="2" s="1"/>
  <c r="B491" i="2" s="1"/>
  <c r="B492" i="2" s="1"/>
  <c r="B493" i="2" s="1"/>
  <c r="B494" i="2" s="1"/>
  <c r="B495" i="2" s="1"/>
  <c r="B496" i="2" s="1"/>
  <c r="B497" i="2" s="1"/>
  <c r="B498" i="2" s="1"/>
  <c r="B499" i="2" s="1"/>
  <c r="B500" i="2" s="1"/>
  <c r="B501" i="2" s="1"/>
  <c r="B502" i="2" s="1"/>
  <c r="B503" i="2" s="1"/>
  <c r="B504" i="2" s="1"/>
  <c r="B505" i="2" s="1"/>
  <c r="B506" i="2" s="1"/>
  <c r="B507" i="2" s="1"/>
  <c r="B508" i="2" s="1"/>
  <c r="B509" i="2" s="1"/>
  <c r="B510" i="2" s="1"/>
  <c r="B511" i="2" s="1"/>
  <c r="B512" i="2" s="1"/>
  <c r="B513" i="2" s="1"/>
  <c r="B514" i="2" s="1"/>
  <c r="B515" i="2" s="1"/>
  <c r="B516" i="2" s="1"/>
  <c r="B517" i="2" s="1"/>
  <c r="B518" i="2" s="1"/>
  <c r="B519" i="2" s="1"/>
  <c r="B520" i="2" s="1"/>
  <c r="B521" i="2" s="1"/>
  <c r="B522" i="2" s="1"/>
  <c r="B523" i="2" s="1"/>
  <c r="B524" i="2" s="1"/>
  <c r="B525" i="2" s="1"/>
  <c r="B526" i="2" s="1"/>
  <c r="B527" i="2" s="1"/>
  <c r="B528" i="2" s="1"/>
  <c r="B529" i="2" s="1"/>
  <c r="B530" i="2" s="1"/>
  <c r="B531" i="2" s="1"/>
  <c r="B532" i="2" s="1"/>
  <c r="B533" i="2" s="1"/>
  <c r="B534" i="2" s="1"/>
  <c r="B535" i="2" s="1"/>
  <c r="B536" i="2" s="1"/>
  <c r="B537" i="2" s="1"/>
  <c r="B538" i="2" s="1"/>
  <c r="B539" i="2" s="1"/>
  <c r="B540" i="2" s="1"/>
  <c r="B541" i="2" s="1"/>
  <c r="B542" i="2" s="1"/>
  <c r="B543" i="2" s="1"/>
  <c r="B544" i="2" s="1"/>
  <c r="B545" i="2" s="1"/>
  <c r="B546" i="2" s="1"/>
  <c r="B547" i="2" s="1"/>
  <c r="B548" i="2" s="1"/>
  <c r="B549" i="2" s="1"/>
  <c r="B550" i="2" s="1"/>
  <c r="B551" i="2" s="1"/>
  <c r="B552" i="2" s="1"/>
  <c r="B553" i="2" s="1"/>
  <c r="B554" i="2" s="1"/>
  <c r="B555" i="2" s="1"/>
  <c r="B556" i="2" s="1"/>
  <c r="B557" i="2" s="1"/>
  <c r="B558" i="2" s="1"/>
  <c r="B559" i="2" s="1"/>
  <c r="B560" i="2" s="1"/>
  <c r="B561" i="2" s="1"/>
  <c r="B562" i="2" s="1"/>
  <c r="B563" i="2" s="1"/>
  <c r="B564" i="2" s="1"/>
  <c r="B565" i="2" s="1"/>
  <c r="B566" i="2" s="1"/>
  <c r="B567" i="2" s="1"/>
  <c r="B568" i="2" s="1"/>
  <c r="B569" i="2" s="1"/>
  <c r="B570" i="2" s="1"/>
  <c r="B571" i="2" s="1"/>
  <c r="B572" i="2" s="1"/>
  <c r="B573" i="2" s="1"/>
  <c r="B574" i="2" s="1"/>
  <c r="B575" i="2" s="1"/>
  <c r="B576" i="2" s="1"/>
  <c r="B577" i="2" s="1"/>
  <c r="B578" i="2" s="1"/>
  <c r="B579" i="2" s="1"/>
  <c r="B580" i="2" s="1"/>
  <c r="B581" i="2" s="1"/>
  <c r="B582" i="2" s="1"/>
  <c r="B583" i="2" s="1"/>
  <c r="B584" i="2" s="1"/>
  <c r="B585" i="2" s="1"/>
  <c r="B586" i="2" s="1"/>
  <c r="B587" i="2" s="1"/>
  <c r="B588" i="2" s="1"/>
  <c r="B589" i="2" s="1"/>
  <c r="B590" i="2" s="1"/>
  <c r="B591" i="2" s="1"/>
  <c r="B592" i="2" s="1"/>
  <c r="B593" i="2" s="1"/>
  <c r="B594" i="2" s="1"/>
  <c r="B595" i="2" s="1"/>
  <c r="B596" i="2" s="1"/>
  <c r="B597" i="2" s="1"/>
  <c r="B598" i="2" s="1"/>
  <c r="B599" i="2" s="1"/>
  <c r="B600" i="2" s="1"/>
  <c r="B601" i="2" s="1"/>
  <c r="B602" i="2" s="1"/>
  <c r="B603" i="2" s="1"/>
  <c r="B604" i="2" s="1"/>
  <c r="B605" i="2" s="1"/>
  <c r="B606" i="2" s="1"/>
  <c r="B607" i="2" s="1"/>
  <c r="B608" i="2" s="1"/>
  <c r="B609" i="2" s="1"/>
  <c r="B610" i="2" s="1"/>
  <c r="B611" i="2" s="1"/>
  <c r="B612" i="2" s="1"/>
  <c r="B613" i="2" s="1"/>
  <c r="B614" i="2" s="1"/>
  <c r="B615" i="2" s="1"/>
  <c r="B616" i="2" s="1"/>
  <c r="B617" i="2" s="1"/>
  <c r="B618" i="2" s="1"/>
  <c r="B619" i="2" s="1"/>
  <c r="B620" i="2" s="1"/>
  <c r="B621" i="2" s="1"/>
  <c r="B622" i="2" s="1"/>
  <c r="B623" i="2" s="1"/>
  <c r="B624" i="2" s="1"/>
  <c r="B625" i="2" s="1"/>
  <c r="B626" i="2" s="1"/>
  <c r="B627" i="2" s="1"/>
  <c r="B628" i="2" s="1"/>
  <c r="B629" i="2" s="1"/>
  <c r="B630" i="2" s="1"/>
  <c r="B631" i="2" s="1"/>
  <c r="B632" i="2" s="1"/>
  <c r="B633" i="2" s="1"/>
  <c r="B634" i="2" s="1"/>
  <c r="B635" i="2" s="1"/>
  <c r="B636" i="2" s="1"/>
  <c r="B637" i="2" s="1"/>
  <c r="B638" i="2" s="1"/>
  <c r="B639" i="2" s="1"/>
  <c r="B640" i="2" s="1"/>
  <c r="B641" i="2" s="1"/>
  <c r="B642" i="2" s="1"/>
  <c r="B643" i="2" s="1"/>
  <c r="B644" i="2" s="1"/>
  <c r="B645" i="2" s="1"/>
  <c r="B646" i="2" s="1"/>
  <c r="B647" i="2" s="1"/>
  <c r="B648" i="2" s="1"/>
  <c r="B649" i="2" s="1"/>
  <c r="B650" i="2" s="1"/>
  <c r="B651" i="2" s="1"/>
  <c r="B652" i="2" s="1"/>
  <c r="B653" i="2" s="1"/>
  <c r="B654" i="2" s="1"/>
  <c r="B655" i="2" s="1"/>
  <c r="B656" i="2" s="1"/>
  <c r="B657" i="2" s="1"/>
  <c r="B658" i="2" s="1"/>
  <c r="B659" i="2" s="1"/>
  <c r="B660" i="2" s="1"/>
  <c r="B661" i="2" s="1"/>
  <c r="B662" i="2" s="1"/>
  <c r="B663" i="2" s="1"/>
  <c r="B664" i="2" s="1"/>
  <c r="B665" i="2" s="1"/>
  <c r="B666" i="2" s="1"/>
  <c r="B667" i="2" s="1"/>
  <c r="B668" i="2" s="1"/>
  <c r="B669" i="2" s="1"/>
  <c r="B670" i="2" s="1"/>
  <c r="B671" i="2" s="1"/>
  <c r="B672" i="2" s="1"/>
  <c r="B673" i="2" s="1"/>
  <c r="B674" i="2" s="1"/>
  <c r="B675" i="2" s="1"/>
  <c r="B676" i="2" s="1"/>
  <c r="B677" i="2" s="1"/>
  <c r="B678" i="2" s="1"/>
  <c r="B679" i="2" s="1"/>
  <c r="B680" i="2" s="1"/>
  <c r="B681" i="2" s="1"/>
  <c r="B682" i="2" s="1"/>
  <c r="CE682" i="2"/>
  <c r="CB682" i="2"/>
  <c r="E682" i="2"/>
  <c r="C682" i="2"/>
  <c r="CE681" i="2"/>
  <c r="CB681" i="2"/>
  <c r="E681" i="2"/>
  <c r="C681" i="2"/>
  <c r="CE680" i="2"/>
  <c r="CB680" i="2"/>
  <c r="E680" i="2"/>
  <c r="C680" i="2"/>
  <c r="CE679" i="2"/>
  <c r="CB679" i="2"/>
  <c r="E679" i="2"/>
  <c r="C679" i="2"/>
  <c r="CE678" i="2"/>
  <c r="CB678" i="2"/>
  <c r="E678" i="2"/>
  <c r="C678" i="2"/>
  <c r="CE677" i="2"/>
  <c r="CB677" i="2"/>
  <c r="E677" i="2"/>
  <c r="C677" i="2"/>
  <c r="CE676" i="2"/>
  <c r="CB676" i="2"/>
  <c r="E676" i="2"/>
  <c r="C676" i="2"/>
  <c r="D676" i="2" s="1"/>
  <c r="CE675" i="2"/>
  <c r="CB675" i="2"/>
  <c r="E675" i="2"/>
  <c r="C675" i="2"/>
  <c r="D675" i="2" s="1"/>
  <c r="CE674" i="2"/>
  <c r="CB674" i="2"/>
  <c r="E674" i="2"/>
  <c r="C674" i="2"/>
  <c r="D674" i="2" s="1"/>
  <c r="CE673" i="2"/>
  <c r="CB673" i="2"/>
  <c r="E673" i="2"/>
  <c r="C673" i="2"/>
  <c r="D673" i="2" s="1"/>
  <c r="CE672" i="2"/>
  <c r="CB672" i="2"/>
  <c r="E672" i="2"/>
  <c r="C672" i="2"/>
  <c r="D672" i="2" s="1"/>
  <c r="CE671" i="2"/>
  <c r="CB671" i="2"/>
  <c r="E671" i="2"/>
  <c r="C671" i="2"/>
  <c r="CE670" i="2"/>
  <c r="CB670" i="2"/>
  <c r="E670" i="2"/>
  <c r="C670" i="2"/>
  <c r="CE669" i="2"/>
  <c r="CB669" i="2"/>
  <c r="E669" i="2"/>
  <c r="C669" i="2"/>
  <c r="CE668" i="2"/>
  <c r="CB668" i="2"/>
  <c r="E668" i="2"/>
  <c r="C668" i="2"/>
  <c r="CE667" i="2"/>
  <c r="CB667" i="2"/>
  <c r="E667" i="2"/>
  <c r="C667" i="2"/>
  <c r="CE666" i="2"/>
  <c r="CB666" i="2"/>
  <c r="E666" i="2"/>
  <c r="C666" i="2"/>
  <c r="CE665" i="2"/>
  <c r="CB665" i="2"/>
  <c r="E665" i="2"/>
  <c r="C665" i="2"/>
  <c r="CE664" i="2"/>
  <c r="CB664" i="2"/>
  <c r="E664" i="2"/>
  <c r="C664" i="2"/>
  <c r="CE663" i="2"/>
  <c r="CB663" i="2"/>
  <c r="E663" i="2"/>
  <c r="C663" i="2"/>
  <c r="CE662" i="2"/>
  <c r="CB662" i="2"/>
  <c r="E662" i="2"/>
  <c r="C662" i="2"/>
  <c r="CE661" i="2"/>
  <c r="CB661" i="2"/>
  <c r="E661" i="2"/>
  <c r="C661" i="2"/>
  <c r="CE660" i="2"/>
  <c r="CB660" i="2"/>
  <c r="E660" i="2"/>
  <c r="C660" i="2"/>
  <c r="CE659" i="2"/>
  <c r="CB659" i="2"/>
  <c r="E659" i="2"/>
  <c r="C659" i="2"/>
  <c r="CE658" i="2"/>
  <c r="CB658" i="2"/>
  <c r="E658" i="2"/>
  <c r="C658" i="2"/>
  <c r="CE657" i="2"/>
  <c r="CB657" i="2"/>
  <c r="E657" i="2"/>
  <c r="C657" i="2"/>
  <c r="CE656" i="2"/>
  <c r="CB656" i="2"/>
  <c r="E656" i="2"/>
  <c r="C656" i="2"/>
  <c r="CE655" i="2"/>
  <c r="CB655" i="2"/>
  <c r="E655" i="2"/>
  <c r="C655" i="2"/>
  <c r="CE654" i="2"/>
  <c r="CB654" i="2"/>
  <c r="E654" i="2"/>
  <c r="C654" i="2"/>
  <c r="CE653" i="2"/>
  <c r="CB653" i="2"/>
  <c r="E653" i="2"/>
  <c r="C653" i="2"/>
  <c r="CE652" i="2"/>
  <c r="CB652" i="2"/>
  <c r="E652" i="2"/>
  <c r="C652" i="2"/>
  <c r="CE651" i="2"/>
  <c r="CB651" i="2"/>
  <c r="E651" i="2"/>
  <c r="C651" i="2"/>
  <c r="CE650" i="2"/>
  <c r="CB650" i="2"/>
  <c r="E650" i="2"/>
  <c r="C650" i="2"/>
  <c r="CE649" i="2"/>
  <c r="CB649" i="2"/>
  <c r="E649" i="2"/>
  <c r="C649" i="2"/>
  <c r="CE648" i="2"/>
  <c r="CB648" i="2"/>
  <c r="E648" i="2"/>
  <c r="C648" i="2"/>
  <c r="CE647" i="2"/>
  <c r="CB647" i="2"/>
  <c r="E647" i="2"/>
  <c r="C647" i="2"/>
  <c r="CE646" i="2"/>
  <c r="CB646" i="2"/>
  <c r="E646" i="2"/>
  <c r="C646" i="2"/>
  <c r="CE645" i="2"/>
  <c r="CB645" i="2"/>
  <c r="E645" i="2"/>
  <c r="C645" i="2"/>
  <c r="CE644" i="2"/>
  <c r="CB644" i="2"/>
  <c r="E644" i="2"/>
  <c r="C644" i="2"/>
  <c r="CE643" i="2"/>
  <c r="CB643" i="2"/>
  <c r="E643" i="2"/>
  <c r="C643" i="2"/>
  <c r="CE642" i="2"/>
  <c r="CB642" i="2"/>
  <c r="E642" i="2"/>
  <c r="C642" i="2"/>
  <c r="CE641" i="2"/>
  <c r="CB641" i="2"/>
  <c r="E641" i="2"/>
  <c r="C641" i="2"/>
  <c r="CE640" i="2"/>
  <c r="CB640" i="2"/>
  <c r="E640" i="2"/>
  <c r="C640" i="2"/>
  <c r="CE639" i="2"/>
  <c r="CB639" i="2"/>
  <c r="E639" i="2"/>
  <c r="C639" i="2"/>
  <c r="CE638" i="2"/>
  <c r="CB638" i="2"/>
  <c r="E638" i="2"/>
  <c r="C638" i="2"/>
  <c r="CE637" i="2"/>
  <c r="CB637" i="2"/>
  <c r="E637" i="2"/>
  <c r="C637" i="2"/>
  <c r="CE636" i="2"/>
  <c r="CB636" i="2"/>
  <c r="E636" i="2"/>
  <c r="C636" i="2"/>
  <c r="CE635" i="2"/>
  <c r="CB635" i="2"/>
  <c r="E635" i="2"/>
  <c r="C635" i="2"/>
  <c r="CE634" i="2"/>
  <c r="CB634" i="2"/>
  <c r="E634" i="2"/>
  <c r="C634" i="2"/>
  <c r="CE633" i="2"/>
  <c r="CB633" i="2"/>
  <c r="E633" i="2"/>
  <c r="C633" i="2"/>
  <c r="CE632" i="2"/>
  <c r="CB632" i="2"/>
  <c r="E632" i="2"/>
  <c r="C632" i="2"/>
  <c r="CE631" i="2"/>
  <c r="CB631" i="2"/>
  <c r="E631" i="2"/>
  <c r="C631" i="2"/>
  <c r="CE630" i="2"/>
  <c r="CB630" i="2"/>
  <c r="E630" i="2"/>
  <c r="C630" i="2"/>
  <c r="CE629" i="2"/>
  <c r="CB629" i="2"/>
  <c r="E629" i="2"/>
  <c r="C629" i="2"/>
  <c r="CE628" i="2"/>
  <c r="CB628" i="2"/>
  <c r="E628" i="2"/>
  <c r="C628" i="2"/>
  <c r="CE627" i="2"/>
  <c r="CB627" i="2"/>
  <c r="E627" i="2"/>
  <c r="C627" i="2"/>
  <c r="CE626" i="2"/>
  <c r="CB626" i="2"/>
  <c r="E626" i="2"/>
  <c r="C626" i="2"/>
  <c r="CE625" i="2"/>
  <c r="CB625" i="2"/>
  <c r="E625" i="2"/>
  <c r="C625" i="2"/>
  <c r="CE624" i="2"/>
  <c r="CB624" i="2"/>
  <c r="E624" i="2"/>
  <c r="C624" i="2"/>
  <c r="CE623" i="2"/>
  <c r="CB623" i="2"/>
  <c r="E623" i="2"/>
  <c r="C623" i="2"/>
  <c r="CE622" i="2"/>
  <c r="CB622" i="2"/>
  <c r="E622" i="2"/>
  <c r="C622" i="2"/>
  <c r="CE621" i="2"/>
  <c r="CB621" i="2"/>
  <c r="E621" i="2"/>
  <c r="C621" i="2"/>
  <c r="CE620" i="2"/>
  <c r="CB620" i="2"/>
  <c r="E620" i="2"/>
  <c r="C620" i="2"/>
  <c r="CE619" i="2"/>
  <c r="CB619" i="2"/>
  <c r="E619" i="2"/>
  <c r="C619" i="2"/>
  <c r="CE618" i="2"/>
  <c r="CB618" i="2"/>
  <c r="E618" i="2"/>
  <c r="C618" i="2"/>
  <c r="CE617" i="2"/>
  <c r="CB617" i="2"/>
  <c r="E617" i="2"/>
  <c r="C617" i="2"/>
  <c r="CE616" i="2"/>
  <c r="CB616" i="2"/>
  <c r="E616" i="2"/>
  <c r="C616" i="2"/>
  <c r="CE615" i="2"/>
  <c r="CB615" i="2"/>
  <c r="E615" i="2"/>
  <c r="C615" i="2"/>
  <c r="CE614" i="2"/>
  <c r="CB614" i="2"/>
  <c r="E614" i="2"/>
  <c r="C614" i="2"/>
  <c r="CE613" i="2"/>
  <c r="CB613" i="2"/>
  <c r="E613" i="2"/>
  <c r="C613" i="2"/>
  <c r="CE612" i="2"/>
  <c r="CB612" i="2"/>
  <c r="E612" i="2"/>
  <c r="C612" i="2"/>
  <c r="CE611" i="2"/>
  <c r="CB611" i="2"/>
  <c r="E611" i="2"/>
  <c r="C611" i="2"/>
  <c r="CE610" i="2"/>
  <c r="CB610" i="2"/>
  <c r="E610" i="2"/>
  <c r="C610" i="2"/>
  <c r="CE609" i="2"/>
  <c r="CB609" i="2"/>
  <c r="E609" i="2"/>
  <c r="C609" i="2"/>
  <c r="CE608" i="2"/>
  <c r="CB608" i="2"/>
  <c r="E608" i="2"/>
  <c r="C608" i="2"/>
  <c r="CE607" i="2"/>
  <c r="CB607" i="2"/>
  <c r="E607" i="2"/>
  <c r="C607" i="2"/>
  <c r="CE606" i="2"/>
  <c r="CB606" i="2"/>
  <c r="E606" i="2"/>
  <c r="C606" i="2"/>
  <c r="CE605" i="2"/>
  <c r="CB605" i="2"/>
  <c r="E605" i="2"/>
  <c r="C605" i="2"/>
  <c r="CE604" i="2"/>
  <c r="CB604" i="2"/>
  <c r="E604" i="2"/>
  <c r="C604" i="2"/>
  <c r="CE603" i="2"/>
  <c r="CB603" i="2"/>
  <c r="E603" i="2"/>
  <c r="C603" i="2"/>
  <c r="CE602" i="2"/>
  <c r="CB602" i="2"/>
  <c r="E602" i="2"/>
  <c r="C602" i="2"/>
  <c r="CE601" i="2"/>
  <c r="CB601" i="2"/>
  <c r="E601" i="2"/>
  <c r="C601" i="2"/>
  <c r="CE600" i="2"/>
  <c r="CB600" i="2"/>
  <c r="E600" i="2"/>
  <c r="C600" i="2"/>
  <c r="CE599" i="2"/>
  <c r="CB599" i="2"/>
  <c r="E599" i="2"/>
  <c r="C599" i="2"/>
  <c r="CE598" i="2"/>
  <c r="CB598" i="2"/>
  <c r="E598" i="2"/>
  <c r="C598" i="2"/>
  <c r="CE597" i="2"/>
  <c r="CB597" i="2"/>
  <c r="E597" i="2"/>
  <c r="C597" i="2"/>
  <c r="CE596" i="2"/>
  <c r="CB596" i="2"/>
  <c r="E596" i="2"/>
  <c r="C596" i="2"/>
  <c r="CE595" i="2"/>
  <c r="CB595" i="2"/>
  <c r="E595" i="2"/>
  <c r="C595" i="2"/>
  <c r="CE594" i="2"/>
  <c r="CB594" i="2"/>
  <c r="E594" i="2"/>
  <c r="C594" i="2"/>
  <c r="CE593" i="2"/>
  <c r="CB593" i="2"/>
  <c r="E593" i="2"/>
  <c r="C593" i="2"/>
  <c r="CE592" i="2"/>
  <c r="CB592" i="2"/>
  <c r="E592" i="2"/>
  <c r="C592" i="2"/>
  <c r="CE591" i="2"/>
  <c r="CB591" i="2"/>
  <c r="E591" i="2"/>
  <c r="C591" i="2"/>
  <c r="CE590" i="2"/>
  <c r="CB590" i="2"/>
  <c r="E590" i="2"/>
  <c r="C590" i="2"/>
  <c r="CE589" i="2"/>
  <c r="CB589" i="2"/>
  <c r="E589" i="2"/>
  <c r="C589" i="2"/>
  <c r="CE588" i="2"/>
  <c r="CB588" i="2"/>
  <c r="E588" i="2"/>
  <c r="C588" i="2"/>
  <c r="CE587" i="2"/>
  <c r="CB587" i="2"/>
  <c r="E587" i="2"/>
  <c r="C587" i="2"/>
  <c r="CE586" i="2"/>
  <c r="CB586" i="2"/>
  <c r="E586" i="2"/>
  <c r="C586" i="2"/>
  <c r="CE585" i="2"/>
  <c r="CB585" i="2"/>
  <c r="E585" i="2"/>
  <c r="C585" i="2"/>
  <c r="CE584" i="2"/>
  <c r="CB584" i="2"/>
  <c r="E584" i="2"/>
  <c r="C584" i="2"/>
  <c r="CE583" i="2"/>
  <c r="CB583" i="2"/>
  <c r="E583" i="2"/>
  <c r="C583" i="2"/>
  <c r="CE582" i="2"/>
  <c r="CB582" i="2"/>
  <c r="E582" i="2"/>
  <c r="C582" i="2"/>
  <c r="CE581" i="2"/>
  <c r="CB581" i="2"/>
  <c r="E581" i="2"/>
  <c r="C581" i="2"/>
  <c r="CE580" i="2"/>
  <c r="CB580" i="2"/>
  <c r="E580" i="2"/>
  <c r="C580" i="2"/>
  <c r="CE579" i="2"/>
  <c r="CB579" i="2"/>
  <c r="E579" i="2"/>
  <c r="C579" i="2"/>
  <c r="CE578" i="2"/>
  <c r="CB578" i="2"/>
  <c r="E578" i="2"/>
  <c r="C578" i="2"/>
  <c r="CE577" i="2"/>
  <c r="CB577" i="2"/>
  <c r="E577" i="2"/>
  <c r="C577" i="2"/>
  <c r="CE576" i="2"/>
  <c r="CB576" i="2"/>
  <c r="E576" i="2"/>
  <c r="C576" i="2"/>
  <c r="CE575" i="2"/>
  <c r="CB575" i="2"/>
  <c r="E575" i="2"/>
  <c r="C575" i="2"/>
  <c r="CE574" i="2"/>
  <c r="CB574" i="2"/>
  <c r="E574" i="2"/>
  <c r="C574" i="2"/>
  <c r="CE573" i="2"/>
  <c r="CB573" i="2"/>
  <c r="E573" i="2"/>
  <c r="C573" i="2"/>
  <c r="CE572" i="2"/>
  <c r="CB572" i="2"/>
  <c r="E572" i="2"/>
  <c r="C572" i="2"/>
  <c r="CE571" i="2"/>
  <c r="CB571" i="2"/>
  <c r="E571" i="2"/>
  <c r="C571" i="2"/>
  <c r="CE570" i="2"/>
  <c r="CB570" i="2"/>
  <c r="E570" i="2"/>
  <c r="C570" i="2"/>
  <c r="CE569" i="2"/>
  <c r="CB569" i="2"/>
  <c r="E569" i="2"/>
  <c r="C569" i="2"/>
  <c r="CE568" i="2"/>
  <c r="CB568" i="2"/>
  <c r="E568" i="2"/>
  <c r="C568" i="2"/>
  <c r="CE567" i="2"/>
  <c r="CB567" i="2"/>
  <c r="E567" i="2"/>
  <c r="C567" i="2"/>
  <c r="CE566" i="2"/>
  <c r="CB566" i="2"/>
  <c r="E566" i="2"/>
  <c r="C566" i="2"/>
  <c r="CE565" i="2"/>
  <c r="CB565" i="2"/>
  <c r="E565" i="2"/>
  <c r="C565" i="2"/>
  <c r="CE564" i="2"/>
  <c r="CB564" i="2"/>
  <c r="E564" i="2"/>
  <c r="C564" i="2"/>
  <c r="CE563" i="2"/>
  <c r="CB563" i="2"/>
  <c r="E563" i="2"/>
  <c r="C563" i="2"/>
  <c r="CE562" i="2"/>
  <c r="CB562" i="2"/>
  <c r="E562" i="2"/>
  <c r="C562" i="2"/>
  <c r="CE561" i="2"/>
  <c r="CB561" i="2"/>
  <c r="E561" i="2"/>
  <c r="C561" i="2"/>
  <c r="CE560" i="2"/>
  <c r="CB560" i="2"/>
  <c r="E560" i="2"/>
  <c r="C560" i="2"/>
  <c r="CE559" i="2"/>
  <c r="CB559" i="2"/>
  <c r="E559" i="2"/>
  <c r="C559" i="2"/>
  <c r="CE558" i="2"/>
  <c r="CB558" i="2"/>
  <c r="E558" i="2"/>
  <c r="C558" i="2"/>
  <c r="CE557" i="2"/>
  <c r="CB557" i="2"/>
  <c r="E557" i="2"/>
  <c r="C557" i="2"/>
  <c r="CE556" i="2"/>
  <c r="CB556" i="2"/>
  <c r="E556" i="2"/>
  <c r="C556" i="2"/>
  <c r="CE555" i="2"/>
  <c r="CB555" i="2"/>
  <c r="E555" i="2"/>
  <c r="C555" i="2"/>
  <c r="CE554" i="2"/>
  <c r="CB554" i="2"/>
  <c r="E554" i="2"/>
  <c r="C554" i="2"/>
  <c r="CE553" i="2"/>
  <c r="CB553" i="2"/>
  <c r="E553" i="2"/>
  <c r="C553" i="2"/>
  <c r="CE552" i="2"/>
  <c r="CB552" i="2"/>
  <c r="E552" i="2"/>
  <c r="C552" i="2"/>
  <c r="CE551" i="2"/>
  <c r="CB551" i="2"/>
  <c r="E551" i="2"/>
  <c r="C551" i="2"/>
  <c r="CE550" i="2"/>
  <c r="CB550" i="2"/>
  <c r="E550" i="2"/>
  <c r="C550" i="2"/>
  <c r="CE549" i="2"/>
  <c r="CB549" i="2"/>
  <c r="E549" i="2"/>
  <c r="C549" i="2"/>
  <c r="CE548" i="2"/>
  <c r="CB548" i="2"/>
  <c r="E548" i="2"/>
  <c r="C548" i="2"/>
  <c r="CE547" i="2"/>
  <c r="CB547" i="2"/>
  <c r="E547" i="2"/>
  <c r="C547" i="2"/>
  <c r="CE546" i="2"/>
  <c r="CB546" i="2"/>
  <c r="E546" i="2"/>
  <c r="C546" i="2"/>
  <c r="CE545" i="2"/>
  <c r="CB545" i="2"/>
  <c r="E545" i="2"/>
  <c r="C545" i="2"/>
  <c r="CE544" i="2"/>
  <c r="CB544" i="2"/>
  <c r="E544" i="2"/>
  <c r="C544" i="2"/>
  <c r="CE543" i="2"/>
  <c r="CB543" i="2"/>
  <c r="E543" i="2"/>
  <c r="C543" i="2"/>
  <c r="CE542" i="2"/>
  <c r="CB542" i="2"/>
  <c r="E542" i="2"/>
  <c r="C542" i="2"/>
  <c r="CE541" i="2"/>
  <c r="CB541" i="2"/>
  <c r="E541" i="2"/>
  <c r="C541" i="2"/>
  <c r="CE540" i="2"/>
  <c r="CB540" i="2"/>
  <c r="E540" i="2"/>
  <c r="C540" i="2"/>
  <c r="CE539" i="2"/>
  <c r="CB539" i="2"/>
  <c r="E539" i="2"/>
  <c r="C539" i="2"/>
  <c r="CE538" i="2"/>
  <c r="CB538" i="2"/>
  <c r="E538" i="2"/>
  <c r="C538" i="2"/>
  <c r="CE537" i="2"/>
  <c r="CB537" i="2"/>
  <c r="E537" i="2"/>
  <c r="C537" i="2"/>
  <c r="CE536" i="2"/>
  <c r="CB536" i="2"/>
  <c r="E536" i="2"/>
  <c r="C536" i="2"/>
  <c r="CE535" i="2"/>
  <c r="CB535" i="2"/>
  <c r="E535" i="2"/>
  <c r="C535" i="2"/>
  <c r="CE534" i="2"/>
  <c r="CB534" i="2"/>
  <c r="E534" i="2"/>
  <c r="C534" i="2"/>
  <c r="CE533" i="2"/>
  <c r="CB533" i="2"/>
  <c r="E533" i="2"/>
  <c r="C533" i="2"/>
  <c r="CE532" i="2"/>
  <c r="CB532" i="2"/>
  <c r="E532" i="2"/>
  <c r="C532" i="2"/>
  <c r="CE531" i="2"/>
  <c r="CB531" i="2"/>
  <c r="E531" i="2"/>
  <c r="C531" i="2"/>
  <c r="CE530" i="2"/>
  <c r="CB530" i="2"/>
  <c r="E530" i="2"/>
  <c r="C530" i="2"/>
  <c r="CE529" i="2"/>
  <c r="CB529" i="2"/>
  <c r="E529" i="2"/>
  <c r="C529" i="2"/>
  <c r="CE528" i="2"/>
  <c r="CB528" i="2"/>
  <c r="E528" i="2"/>
  <c r="C528" i="2"/>
  <c r="CE527" i="2"/>
  <c r="CB527" i="2"/>
  <c r="E527" i="2"/>
  <c r="C527" i="2"/>
  <c r="CE526" i="2"/>
  <c r="CB526" i="2"/>
  <c r="E526" i="2"/>
  <c r="C526" i="2"/>
  <c r="CE525" i="2"/>
  <c r="CB525" i="2"/>
  <c r="E525" i="2"/>
  <c r="C525" i="2"/>
  <c r="CE524" i="2"/>
  <c r="CB524" i="2"/>
  <c r="E524" i="2"/>
  <c r="C524" i="2"/>
  <c r="CE523" i="2"/>
  <c r="CB523" i="2"/>
  <c r="E523" i="2"/>
  <c r="C523" i="2"/>
  <c r="CE522" i="2"/>
  <c r="CB522" i="2"/>
  <c r="E522" i="2"/>
  <c r="C522" i="2"/>
  <c r="CE521" i="2"/>
  <c r="CB521" i="2"/>
  <c r="E521" i="2"/>
  <c r="C521" i="2"/>
  <c r="CE520" i="2"/>
  <c r="CB520" i="2"/>
  <c r="E520" i="2"/>
  <c r="C520" i="2"/>
  <c r="CE519" i="2"/>
  <c r="CB519" i="2"/>
  <c r="E519" i="2"/>
  <c r="C519" i="2"/>
  <c r="CE518" i="2"/>
  <c r="CB518" i="2"/>
  <c r="E518" i="2"/>
  <c r="C518" i="2"/>
  <c r="CE517" i="2"/>
  <c r="CB517" i="2"/>
  <c r="E517" i="2"/>
  <c r="C517" i="2"/>
  <c r="CE516" i="2"/>
  <c r="CB516" i="2"/>
  <c r="E516" i="2"/>
  <c r="C516" i="2"/>
  <c r="CE515" i="2"/>
  <c r="CB515" i="2"/>
  <c r="E515" i="2"/>
  <c r="C515" i="2"/>
  <c r="CE514" i="2"/>
  <c r="CB514" i="2"/>
  <c r="E514" i="2"/>
  <c r="C514" i="2"/>
  <c r="CE513" i="2"/>
  <c r="CB513" i="2"/>
  <c r="E513" i="2"/>
  <c r="C513" i="2"/>
  <c r="CE512" i="2"/>
  <c r="CB512" i="2"/>
  <c r="E512" i="2"/>
  <c r="C512" i="2"/>
  <c r="CE511" i="2"/>
  <c r="CB511" i="2"/>
  <c r="E511" i="2"/>
  <c r="C511" i="2"/>
  <c r="CE510" i="2"/>
  <c r="CB510" i="2"/>
  <c r="E510" i="2"/>
  <c r="C510" i="2"/>
  <c r="CE509" i="2"/>
  <c r="CB509" i="2"/>
  <c r="E509" i="2"/>
  <c r="C509" i="2"/>
  <c r="CE508" i="2"/>
  <c r="CB508" i="2"/>
  <c r="E508" i="2"/>
  <c r="C508" i="2"/>
  <c r="CE507" i="2"/>
  <c r="CB507" i="2"/>
  <c r="E507" i="2"/>
  <c r="C507" i="2"/>
  <c r="CE506" i="2"/>
  <c r="CB506" i="2"/>
  <c r="E506" i="2"/>
  <c r="C506" i="2"/>
  <c r="CE505" i="2"/>
  <c r="CB505" i="2"/>
  <c r="E505" i="2"/>
  <c r="C505" i="2"/>
  <c r="CE504" i="2"/>
  <c r="CB504" i="2"/>
  <c r="E504" i="2"/>
  <c r="C504" i="2"/>
  <c r="CE503" i="2"/>
  <c r="CB503" i="2"/>
  <c r="E503" i="2"/>
  <c r="C503" i="2"/>
  <c r="CE502" i="2"/>
  <c r="CB502" i="2"/>
  <c r="E502" i="2"/>
  <c r="C502" i="2"/>
  <c r="CE501" i="2"/>
  <c r="CB501" i="2"/>
  <c r="E501" i="2"/>
  <c r="C501" i="2"/>
  <c r="CE500" i="2"/>
  <c r="CB500" i="2"/>
  <c r="E500" i="2"/>
  <c r="C500" i="2"/>
  <c r="CE499" i="2"/>
  <c r="CB499" i="2"/>
  <c r="E499" i="2"/>
  <c r="C499" i="2"/>
  <c r="CE498" i="2"/>
  <c r="CB498" i="2"/>
  <c r="E498" i="2"/>
  <c r="C498" i="2"/>
  <c r="CE497" i="2"/>
  <c r="CB497" i="2"/>
  <c r="E497" i="2"/>
  <c r="C497" i="2"/>
  <c r="CE496" i="2"/>
  <c r="CB496" i="2"/>
  <c r="E496" i="2"/>
  <c r="C496" i="2"/>
  <c r="CE495" i="2"/>
  <c r="CB495" i="2"/>
  <c r="E495" i="2"/>
  <c r="C495" i="2"/>
  <c r="CE494" i="2"/>
  <c r="CB494" i="2"/>
  <c r="E494" i="2"/>
  <c r="C494" i="2"/>
  <c r="CE493" i="2"/>
  <c r="CB493" i="2"/>
  <c r="E493" i="2"/>
  <c r="C493" i="2"/>
  <c r="CE492" i="2"/>
  <c r="CB492" i="2"/>
  <c r="E492" i="2"/>
  <c r="C492" i="2"/>
  <c r="CE491" i="2"/>
  <c r="CB491" i="2"/>
  <c r="E491" i="2"/>
  <c r="C491" i="2"/>
  <c r="CE490" i="2"/>
  <c r="CB490" i="2"/>
  <c r="E490" i="2"/>
  <c r="C490" i="2"/>
  <c r="CE489" i="2"/>
  <c r="CB489" i="2"/>
  <c r="E489" i="2"/>
  <c r="C489" i="2"/>
  <c r="CE488" i="2"/>
  <c r="CB488" i="2"/>
  <c r="E488" i="2"/>
  <c r="C488" i="2"/>
  <c r="CE487" i="2"/>
  <c r="CB487" i="2"/>
  <c r="E487" i="2"/>
  <c r="C487" i="2"/>
  <c r="CE486" i="2"/>
  <c r="CB486" i="2"/>
  <c r="E486" i="2"/>
  <c r="C486" i="2"/>
  <c r="CE485" i="2"/>
  <c r="CB485" i="2"/>
  <c r="E485" i="2"/>
  <c r="C485" i="2"/>
  <c r="CE484" i="2"/>
  <c r="CB484" i="2"/>
  <c r="E484" i="2"/>
  <c r="C484" i="2"/>
  <c r="CE483" i="2"/>
  <c r="CB483" i="2"/>
  <c r="E483" i="2"/>
  <c r="C483" i="2"/>
  <c r="CE482" i="2"/>
  <c r="CB482" i="2"/>
  <c r="E482" i="2"/>
  <c r="C482" i="2"/>
  <c r="CE481" i="2"/>
  <c r="CB481" i="2"/>
  <c r="E481" i="2"/>
  <c r="C481" i="2"/>
  <c r="CE480" i="2"/>
  <c r="CB480" i="2"/>
  <c r="E480" i="2"/>
  <c r="C480" i="2"/>
  <c r="CE479" i="2"/>
  <c r="CB479" i="2"/>
  <c r="E479" i="2"/>
  <c r="C479" i="2"/>
  <c r="CE478" i="2"/>
  <c r="CB478" i="2"/>
  <c r="E478" i="2"/>
  <c r="C478" i="2"/>
  <c r="CE477" i="2"/>
  <c r="CB477" i="2"/>
  <c r="E477" i="2"/>
  <c r="C477" i="2"/>
  <c r="CE476" i="2"/>
  <c r="CB476" i="2"/>
  <c r="E476" i="2"/>
  <c r="C476" i="2"/>
  <c r="CE475" i="2"/>
  <c r="CB475" i="2"/>
  <c r="E475" i="2"/>
  <c r="C475" i="2"/>
  <c r="CE474" i="2"/>
  <c r="CB474" i="2"/>
  <c r="E474" i="2"/>
  <c r="C474" i="2"/>
  <c r="CE473" i="2"/>
  <c r="CB473" i="2"/>
  <c r="E473" i="2"/>
  <c r="C473" i="2"/>
  <c r="CE472" i="2"/>
  <c r="CB472" i="2"/>
  <c r="E472" i="2"/>
  <c r="C472" i="2"/>
  <c r="CE471" i="2"/>
  <c r="CB471" i="2"/>
  <c r="E471" i="2"/>
  <c r="C471" i="2"/>
  <c r="CE470" i="2"/>
  <c r="CB470" i="2"/>
  <c r="E470" i="2"/>
  <c r="C470" i="2"/>
  <c r="CE469" i="2"/>
  <c r="CB469" i="2"/>
  <c r="E469" i="2"/>
  <c r="C469" i="2"/>
  <c r="CE468" i="2"/>
  <c r="CB468" i="2"/>
  <c r="E468" i="2"/>
  <c r="C468" i="2"/>
  <c r="CE467" i="2"/>
  <c r="CB467" i="2"/>
  <c r="E467" i="2"/>
  <c r="C467" i="2"/>
  <c r="CE466" i="2"/>
  <c r="CB466" i="2"/>
  <c r="E466" i="2"/>
  <c r="C466" i="2"/>
  <c r="CE465" i="2"/>
  <c r="CB465" i="2"/>
  <c r="E465" i="2"/>
  <c r="C465" i="2"/>
  <c r="CE464" i="2"/>
  <c r="CB464" i="2"/>
  <c r="E464" i="2"/>
  <c r="C464" i="2"/>
  <c r="CE463" i="2"/>
  <c r="CB463" i="2"/>
  <c r="E463" i="2"/>
  <c r="C463" i="2"/>
  <c r="CE462" i="2"/>
  <c r="CB462" i="2"/>
  <c r="E462" i="2"/>
  <c r="C462" i="2"/>
  <c r="CE461" i="2"/>
  <c r="CB461" i="2"/>
  <c r="E461" i="2"/>
  <c r="C461" i="2"/>
  <c r="CE460" i="2"/>
  <c r="CB460" i="2"/>
  <c r="E460" i="2"/>
  <c r="C460" i="2"/>
  <c r="CE459" i="2"/>
  <c r="CB459" i="2"/>
  <c r="E459" i="2"/>
  <c r="C459" i="2"/>
  <c r="CE458" i="2"/>
  <c r="CB458" i="2"/>
  <c r="E458" i="2"/>
  <c r="C458" i="2"/>
  <c r="CE457" i="2"/>
  <c r="CB457" i="2"/>
  <c r="E457" i="2"/>
  <c r="C457" i="2"/>
  <c r="CE456" i="2"/>
  <c r="CB456" i="2"/>
  <c r="E456" i="2"/>
  <c r="C456" i="2"/>
  <c r="CE455" i="2"/>
  <c r="CB455" i="2"/>
  <c r="E455" i="2"/>
  <c r="C455" i="2"/>
  <c r="CE454" i="2"/>
  <c r="CB454" i="2"/>
  <c r="E454" i="2"/>
  <c r="C454" i="2"/>
  <c r="CE453" i="2"/>
  <c r="CB453" i="2"/>
  <c r="E453" i="2"/>
  <c r="C453" i="2"/>
  <c r="CE452" i="2"/>
  <c r="CB452" i="2"/>
  <c r="E452" i="2"/>
  <c r="C452" i="2"/>
  <c r="CE451" i="2"/>
  <c r="CB451" i="2"/>
  <c r="E451" i="2"/>
  <c r="C451" i="2"/>
  <c r="CE450" i="2"/>
  <c r="CB450" i="2"/>
  <c r="E450" i="2"/>
  <c r="C450" i="2"/>
  <c r="CE449" i="2"/>
  <c r="CB449" i="2"/>
  <c r="E449" i="2"/>
  <c r="C449" i="2"/>
  <c r="CE448" i="2"/>
  <c r="CB448" i="2"/>
  <c r="E448" i="2"/>
  <c r="C448" i="2"/>
  <c r="CE447" i="2"/>
  <c r="CB447" i="2"/>
  <c r="E447" i="2"/>
  <c r="C447" i="2"/>
  <c r="CE446" i="2"/>
  <c r="CB446" i="2"/>
  <c r="E446" i="2"/>
  <c r="C446" i="2"/>
  <c r="CE445" i="2"/>
  <c r="CB445" i="2"/>
  <c r="E445" i="2"/>
  <c r="C445" i="2"/>
  <c r="CE444" i="2"/>
  <c r="CB444" i="2"/>
  <c r="E444" i="2"/>
  <c r="C444" i="2"/>
  <c r="CE443" i="2"/>
  <c r="CB443" i="2"/>
  <c r="E443" i="2"/>
  <c r="C443" i="2"/>
  <c r="CE442" i="2"/>
  <c r="CB442" i="2"/>
  <c r="E442" i="2"/>
  <c r="C442" i="2"/>
  <c r="CE441" i="2"/>
  <c r="CB441" i="2"/>
  <c r="E441" i="2"/>
  <c r="C441" i="2"/>
  <c r="CE440" i="2"/>
  <c r="CB440" i="2"/>
  <c r="E440" i="2"/>
  <c r="C440" i="2"/>
  <c r="CE439" i="2"/>
  <c r="CB439" i="2"/>
  <c r="E439" i="2"/>
  <c r="C439" i="2"/>
  <c r="CE438" i="2"/>
  <c r="CB438" i="2"/>
  <c r="E438" i="2"/>
  <c r="C438" i="2"/>
  <c r="CE437" i="2"/>
  <c r="CB437" i="2"/>
  <c r="E437" i="2"/>
  <c r="C437" i="2"/>
  <c r="CE436" i="2"/>
  <c r="CB436" i="2"/>
  <c r="E436" i="2"/>
  <c r="C436" i="2"/>
  <c r="CE435" i="2"/>
  <c r="CB435" i="2"/>
  <c r="E435" i="2"/>
  <c r="C435" i="2"/>
  <c r="CE434" i="2"/>
  <c r="CB434" i="2"/>
  <c r="E434" i="2"/>
  <c r="C434" i="2"/>
  <c r="CE433" i="2"/>
  <c r="CB433" i="2"/>
  <c r="E433" i="2"/>
  <c r="C433" i="2"/>
  <c r="CE432" i="2"/>
  <c r="CB432" i="2"/>
  <c r="E432" i="2"/>
  <c r="C432" i="2"/>
  <c r="CE431" i="2"/>
  <c r="CB431" i="2"/>
  <c r="E431" i="2"/>
  <c r="C431" i="2"/>
  <c r="CE430" i="2"/>
  <c r="CB430" i="2"/>
  <c r="E430" i="2"/>
  <c r="C430" i="2"/>
  <c r="CE429" i="2"/>
  <c r="CB429" i="2"/>
  <c r="E429" i="2"/>
  <c r="C429" i="2"/>
  <c r="CE428" i="2"/>
  <c r="CB428" i="2"/>
  <c r="E428" i="2"/>
  <c r="C428" i="2"/>
  <c r="CE427" i="2"/>
  <c r="CB427" i="2"/>
  <c r="E427" i="2"/>
  <c r="C427" i="2"/>
  <c r="CE426" i="2"/>
  <c r="CB426" i="2"/>
  <c r="E426" i="2"/>
  <c r="C426" i="2"/>
  <c r="CE425" i="2"/>
  <c r="CB425" i="2"/>
  <c r="E425" i="2"/>
  <c r="C425" i="2"/>
  <c r="CE424" i="2"/>
  <c r="CB424" i="2"/>
  <c r="E424" i="2"/>
  <c r="C424" i="2"/>
  <c r="CE423" i="2"/>
  <c r="CB423" i="2"/>
  <c r="E423" i="2"/>
  <c r="C423" i="2"/>
  <c r="CE422" i="2"/>
  <c r="CB422" i="2"/>
  <c r="E422" i="2"/>
  <c r="C422" i="2"/>
  <c r="CE421" i="2"/>
  <c r="CB421" i="2"/>
  <c r="E421" i="2"/>
  <c r="C421" i="2"/>
  <c r="CE420" i="2"/>
  <c r="CB420" i="2"/>
  <c r="E420" i="2"/>
  <c r="C420" i="2"/>
  <c r="CE419" i="2"/>
  <c r="CB419" i="2"/>
  <c r="E419" i="2"/>
  <c r="C419" i="2"/>
  <c r="CE418" i="2"/>
  <c r="CB418" i="2"/>
  <c r="E418" i="2"/>
  <c r="C418" i="2"/>
  <c r="CE417" i="2"/>
  <c r="CB417" i="2"/>
  <c r="E417" i="2"/>
  <c r="C417" i="2"/>
  <c r="CE416" i="2"/>
  <c r="CB416" i="2"/>
  <c r="E416" i="2"/>
  <c r="C416" i="2"/>
  <c r="CE415" i="2"/>
  <c r="CB415" i="2"/>
  <c r="E415" i="2"/>
  <c r="C415" i="2"/>
  <c r="CE414" i="2"/>
  <c r="CB414" i="2"/>
  <c r="E414" i="2"/>
  <c r="C414" i="2"/>
  <c r="CE413" i="2"/>
  <c r="CB413" i="2"/>
  <c r="E413" i="2"/>
  <c r="C413" i="2"/>
  <c r="CE412" i="2"/>
  <c r="CB412" i="2"/>
  <c r="E412" i="2"/>
  <c r="C412" i="2"/>
  <c r="CE411" i="2"/>
  <c r="CB411" i="2"/>
  <c r="E411" i="2"/>
  <c r="C411" i="2"/>
  <c r="CE410" i="2"/>
  <c r="CB410" i="2"/>
  <c r="E410" i="2"/>
  <c r="C410" i="2"/>
  <c r="CE409" i="2"/>
  <c r="CB409" i="2"/>
  <c r="E409" i="2"/>
  <c r="C409" i="2"/>
  <c r="CE408" i="2"/>
  <c r="CB408" i="2"/>
  <c r="E408" i="2"/>
  <c r="C408" i="2"/>
  <c r="CE407" i="2"/>
  <c r="CB407" i="2"/>
  <c r="E407" i="2"/>
  <c r="C407" i="2"/>
  <c r="CE406" i="2"/>
  <c r="CB406" i="2"/>
  <c r="E406" i="2"/>
  <c r="C406" i="2"/>
  <c r="CE405" i="2"/>
  <c r="CB405" i="2"/>
  <c r="E405" i="2"/>
  <c r="C405" i="2"/>
  <c r="CE404" i="2"/>
  <c r="CB404" i="2"/>
  <c r="E404" i="2"/>
  <c r="C404" i="2"/>
  <c r="CE403" i="2"/>
  <c r="CB403" i="2"/>
  <c r="E403" i="2"/>
  <c r="C403" i="2"/>
  <c r="CE402" i="2"/>
  <c r="CB402" i="2"/>
  <c r="E402" i="2"/>
  <c r="C402" i="2"/>
  <c r="CE401" i="2"/>
  <c r="CB401" i="2"/>
  <c r="E401" i="2"/>
  <c r="C401" i="2"/>
  <c r="CE400" i="2"/>
  <c r="CB400" i="2"/>
  <c r="E400" i="2"/>
  <c r="C400" i="2"/>
  <c r="CE399" i="2"/>
  <c r="CB399" i="2"/>
  <c r="E399" i="2"/>
  <c r="C399" i="2"/>
  <c r="CE398" i="2"/>
  <c r="CB398" i="2"/>
  <c r="E398" i="2"/>
  <c r="C398" i="2"/>
  <c r="CE397" i="2"/>
  <c r="CB397" i="2"/>
  <c r="E397" i="2"/>
  <c r="C397" i="2"/>
  <c r="CE396" i="2"/>
  <c r="CB396" i="2"/>
  <c r="E396" i="2"/>
  <c r="C396" i="2"/>
  <c r="CE395" i="2"/>
  <c r="CB395" i="2"/>
  <c r="E395" i="2"/>
  <c r="C395" i="2"/>
  <c r="CE394" i="2"/>
  <c r="CB394" i="2"/>
  <c r="E394" i="2"/>
  <c r="C394" i="2"/>
  <c r="CE393" i="2"/>
  <c r="CB393" i="2"/>
  <c r="E393" i="2"/>
  <c r="C393" i="2"/>
  <c r="CE392" i="2"/>
  <c r="CB392" i="2"/>
  <c r="E392" i="2"/>
  <c r="C392" i="2"/>
  <c r="CE391" i="2"/>
  <c r="CB391" i="2"/>
  <c r="E391" i="2"/>
  <c r="C391" i="2"/>
  <c r="CE390" i="2"/>
  <c r="CB390" i="2"/>
  <c r="E390" i="2"/>
  <c r="C390" i="2"/>
  <c r="CE389" i="2"/>
  <c r="CB389" i="2"/>
  <c r="E389" i="2"/>
  <c r="C389" i="2"/>
  <c r="CE388" i="2"/>
  <c r="CB388" i="2"/>
  <c r="E388" i="2"/>
  <c r="C388" i="2"/>
  <c r="CE387" i="2"/>
  <c r="CB387" i="2"/>
  <c r="E387" i="2"/>
  <c r="C387" i="2"/>
  <c r="CE386" i="2"/>
  <c r="CB386" i="2"/>
  <c r="E386" i="2"/>
  <c r="C386" i="2"/>
  <c r="CE385" i="2"/>
  <c r="CB385" i="2"/>
  <c r="E385" i="2"/>
  <c r="C385" i="2"/>
  <c r="CE384" i="2"/>
  <c r="CB384" i="2"/>
  <c r="E384" i="2"/>
  <c r="C384" i="2"/>
  <c r="CE383" i="2"/>
  <c r="CB383" i="2"/>
  <c r="E383" i="2"/>
  <c r="C383" i="2"/>
  <c r="CE382" i="2"/>
  <c r="CB382" i="2"/>
  <c r="E382" i="2"/>
  <c r="C382" i="2"/>
  <c r="CE381" i="2"/>
  <c r="CB381" i="2"/>
  <c r="E381" i="2"/>
  <c r="C381" i="2"/>
  <c r="CE380" i="2"/>
  <c r="CB380" i="2"/>
  <c r="E380" i="2"/>
  <c r="C380" i="2"/>
  <c r="CE379" i="2"/>
  <c r="CB379" i="2"/>
  <c r="E379" i="2"/>
  <c r="C379" i="2"/>
  <c r="CE378" i="2"/>
  <c r="CB378" i="2"/>
  <c r="E378" i="2"/>
  <c r="C378" i="2"/>
  <c r="CE377" i="2"/>
  <c r="CB377" i="2"/>
  <c r="E377" i="2"/>
  <c r="C377" i="2"/>
  <c r="CE376" i="2"/>
  <c r="CB376" i="2"/>
  <c r="E376" i="2"/>
  <c r="C376" i="2"/>
  <c r="CE375" i="2"/>
  <c r="CB375" i="2"/>
  <c r="E375" i="2"/>
  <c r="C375" i="2"/>
  <c r="CE374" i="2"/>
  <c r="CB374" i="2"/>
  <c r="E374" i="2"/>
  <c r="C374" i="2"/>
  <c r="CE373" i="2"/>
  <c r="CB373" i="2"/>
  <c r="E373" i="2"/>
  <c r="C373" i="2"/>
  <c r="CE372" i="2"/>
  <c r="CB372" i="2"/>
  <c r="E372" i="2"/>
  <c r="C372" i="2"/>
  <c r="CE371" i="2"/>
  <c r="CB371" i="2"/>
  <c r="E371" i="2"/>
  <c r="C371" i="2"/>
  <c r="CE370" i="2"/>
  <c r="CB370" i="2"/>
  <c r="E370" i="2"/>
  <c r="C370" i="2"/>
  <c r="CE369" i="2"/>
  <c r="CB369" i="2"/>
  <c r="E369" i="2"/>
  <c r="C369" i="2"/>
  <c r="CE368" i="2"/>
  <c r="CB368" i="2"/>
  <c r="E368" i="2"/>
  <c r="C368" i="2"/>
  <c r="CE367" i="2"/>
  <c r="CB367" i="2"/>
  <c r="E367" i="2"/>
  <c r="C367" i="2"/>
  <c r="CE366" i="2"/>
  <c r="CB366" i="2"/>
  <c r="C366" i="2"/>
  <c r="CE365" i="2"/>
  <c r="CB365" i="2"/>
  <c r="C365" i="2"/>
  <c r="CE364" i="2"/>
  <c r="CB364" i="2"/>
  <c r="E364" i="2"/>
  <c r="C364" i="2"/>
  <c r="CE363" i="2"/>
  <c r="CB363" i="2"/>
  <c r="E363" i="2"/>
  <c r="C363" i="2"/>
  <c r="CE362" i="2"/>
  <c r="CB362" i="2"/>
  <c r="E362" i="2"/>
  <c r="C362" i="2"/>
  <c r="CE361" i="2"/>
  <c r="CB361" i="2"/>
  <c r="E361" i="2"/>
  <c r="C361" i="2"/>
  <c r="CE360" i="2"/>
  <c r="CB360" i="2"/>
  <c r="E360" i="2"/>
  <c r="C360" i="2"/>
  <c r="CE359" i="2"/>
  <c r="CB359" i="2"/>
  <c r="E359" i="2"/>
  <c r="C359" i="2"/>
  <c r="CE358" i="2"/>
  <c r="CB358" i="2"/>
  <c r="E358" i="2"/>
  <c r="C358" i="2"/>
  <c r="CE357" i="2"/>
  <c r="CB357" i="2"/>
  <c r="E357" i="2"/>
  <c r="C357" i="2"/>
  <c r="CE356" i="2"/>
  <c r="CB356" i="2"/>
  <c r="E356" i="2"/>
  <c r="C356" i="2"/>
  <c r="CE355" i="2"/>
  <c r="CB355" i="2"/>
  <c r="E355" i="2"/>
  <c r="C355" i="2"/>
  <c r="CE354" i="2"/>
  <c r="CB354" i="2"/>
  <c r="E354" i="2"/>
  <c r="C354" i="2"/>
  <c r="CE353" i="2"/>
  <c r="CB353" i="2"/>
  <c r="E353" i="2"/>
  <c r="C353" i="2"/>
  <c r="D353" i="2" s="1"/>
  <c r="CE352" i="2"/>
  <c r="CB352" i="2"/>
  <c r="E352" i="2"/>
  <c r="C352" i="2"/>
  <c r="D352" i="2" s="1"/>
  <c r="CE351" i="2"/>
  <c r="CB351" i="2"/>
  <c r="E351" i="2"/>
  <c r="C351" i="2"/>
  <c r="D351" i="2" s="1"/>
  <c r="CE350" i="2"/>
  <c r="CB350" i="2"/>
  <c r="E350" i="2"/>
  <c r="C350" i="2"/>
  <c r="D350" i="2" s="1"/>
  <c r="CE349" i="2"/>
  <c r="CB349" i="2"/>
  <c r="E349" i="2"/>
  <c r="C349" i="2"/>
  <c r="D349" i="2" s="1"/>
  <c r="CE348" i="2"/>
  <c r="CB348" i="2"/>
  <c r="E348" i="2"/>
  <c r="C348" i="2"/>
  <c r="D348" i="2" s="1"/>
  <c r="CE347" i="2"/>
  <c r="CB347" i="2"/>
  <c r="E347" i="2"/>
  <c r="C347" i="2"/>
  <c r="CE346" i="2"/>
  <c r="CB346" i="2"/>
  <c r="E346" i="2"/>
  <c r="C346" i="2"/>
  <c r="CE345" i="2"/>
  <c r="CB345" i="2"/>
  <c r="E345" i="2"/>
  <c r="C345" i="2"/>
  <c r="CE344" i="2"/>
  <c r="CB344" i="2"/>
  <c r="E344" i="2"/>
  <c r="C344" i="2"/>
  <c r="CE343" i="2"/>
  <c r="CB343" i="2"/>
  <c r="E343" i="2"/>
  <c r="C343" i="2"/>
  <c r="CE342" i="2"/>
  <c r="CB342" i="2"/>
  <c r="E342" i="2"/>
  <c r="C342" i="2"/>
  <c r="CE341" i="2"/>
  <c r="CB341" i="2"/>
  <c r="E341" i="2"/>
  <c r="C341" i="2"/>
  <c r="CE340" i="2"/>
  <c r="CB340" i="2"/>
  <c r="E340" i="2"/>
  <c r="C340" i="2"/>
  <c r="CE339" i="2"/>
  <c r="CB339" i="2"/>
  <c r="E339" i="2"/>
  <c r="C339" i="2"/>
  <c r="CE338" i="2"/>
  <c r="CB338" i="2"/>
  <c r="E338" i="2"/>
  <c r="C338" i="2"/>
  <c r="CE337" i="2"/>
  <c r="CB337" i="2"/>
  <c r="E337" i="2"/>
  <c r="C337" i="2"/>
  <c r="CE336" i="2"/>
  <c r="CB336" i="2"/>
  <c r="E336" i="2"/>
  <c r="C336" i="2"/>
  <c r="CE335" i="2"/>
  <c r="CB335" i="2"/>
  <c r="E335" i="2"/>
  <c r="C335" i="2"/>
  <c r="CE334" i="2"/>
  <c r="CB334" i="2"/>
  <c r="E334" i="2"/>
  <c r="C334" i="2"/>
  <c r="CE224" i="2" l="1"/>
  <c r="CE237" i="2"/>
  <c r="CE332" i="2"/>
  <c r="CE683" i="2"/>
  <c r="CE684" i="2"/>
  <c r="CE685" i="2"/>
  <c r="CE686" i="2"/>
  <c r="CE687" i="2"/>
  <c r="CE688" i="2"/>
  <c r="CE689" i="2"/>
  <c r="CE690" i="2"/>
  <c r="CE691" i="2"/>
  <c r="CE692" i="2"/>
  <c r="CE693" i="2"/>
  <c r="CE694" i="2"/>
  <c r="CE695" i="2"/>
  <c r="CE696" i="2"/>
  <c r="CE697" i="2"/>
  <c r="CE698" i="2"/>
  <c r="CE699" i="2"/>
  <c r="CE700" i="2"/>
  <c r="CE701" i="2"/>
  <c r="CE702" i="2"/>
  <c r="CE703" i="2"/>
  <c r="CE704" i="2"/>
  <c r="CE705" i="2"/>
  <c r="CE706" i="2"/>
  <c r="CE707" i="2"/>
  <c r="CE708" i="2"/>
  <c r="CE709" i="2"/>
  <c r="CE710" i="2"/>
  <c r="CE711" i="2"/>
  <c r="CE712" i="2"/>
  <c r="CE713" i="2"/>
  <c r="CE714" i="2"/>
  <c r="CE715" i="2"/>
  <c r="CE716" i="2"/>
  <c r="CE717" i="2"/>
  <c r="CE718" i="2"/>
  <c r="CE719" i="2"/>
  <c r="CE720" i="2"/>
  <c r="CE721" i="2"/>
  <c r="CE722" i="2"/>
  <c r="CE723" i="2"/>
  <c r="CE724" i="2"/>
  <c r="CE725" i="2"/>
  <c r="CE726" i="2"/>
  <c r="CE727" i="2"/>
  <c r="CE728" i="2"/>
  <c r="CE729" i="2"/>
  <c r="CE730" i="2"/>
  <c r="CE731" i="2"/>
  <c r="CE732" i="2"/>
  <c r="CE733" i="2"/>
  <c r="CE734" i="2"/>
  <c r="CE735" i="2"/>
  <c r="CE736" i="2"/>
  <c r="CE737" i="2"/>
  <c r="CE738" i="2"/>
  <c r="CE739" i="2"/>
  <c r="CE740" i="2"/>
  <c r="CE741" i="2"/>
  <c r="CE742" i="2"/>
  <c r="CE743" i="2"/>
  <c r="CE744" i="2"/>
  <c r="CE745" i="2"/>
  <c r="CE746" i="2"/>
  <c r="CE747" i="2"/>
  <c r="CE748" i="2"/>
  <c r="CE749" i="2"/>
  <c r="CE750" i="2"/>
  <c r="CE751" i="2"/>
  <c r="CE752" i="2"/>
  <c r="CE753" i="2"/>
  <c r="CE754" i="2"/>
  <c r="CE755" i="2"/>
  <c r="CE756" i="2"/>
  <c r="CE757" i="2"/>
  <c r="CE758" i="2"/>
  <c r="CE759" i="2"/>
  <c r="CE760" i="2"/>
  <c r="CE761" i="2"/>
  <c r="CE762" i="2"/>
  <c r="CE763" i="2"/>
  <c r="CE764" i="2"/>
  <c r="CE765" i="2"/>
  <c r="CE766" i="2"/>
  <c r="CE767" i="2"/>
  <c r="CE768" i="2"/>
  <c r="CE769" i="2"/>
  <c r="CE770" i="2"/>
  <c r="CE771" i="2"/>
  <c r="CE772" i="2"/>
  <c r="CE773" i="2"/>
  <c r="CE774" i="2"/>
  <c r="CE775" i="2"/>
  <c r="CE776" i="2"/>
  <c r="CE777" i="2"/>
  <c r="CE778" i="2"/>
  <c r="CE779" i="2"/>
  <c r="CE780" i="2"/>
  <c r="CE781" i="2"/>
  <c r="CE782" i="2"/>
  <c r="CE783" i="2"/>
  <c r="CE784" i="2"/>
  <c r="CE785" i="2"/>
  <c r="CE786" i="2"/>
  <c r="CE787" i="2"/>
  <c r="CE788" i="2"/>
  <c r="CE789" i="2"/>
  <c r="CE790" i="2"/>
  <c r="CE791" i="2"/>
  <c r="CE792" i="2"/>
  <c r="CE793" i="2"/>
  <c r="CE794" i="2"/>
  <c r="CE795" i="2"/>
  <c r="CE796" i="2"/>
  <c r="CE797" i="2"/>
  <c r="CE798" i="2"/>
  <c r="CE799" i="2"/>
  <c r="CE800" i="2"/>
  <c r="CE801" i="2"/>
  <c r="CE802" i="2"/>
  <c r="CE803" i="2"/>
  <c r="CE804" i="2"/>
  <c r="CE805" i="2"/>
  <c r="CE806" i="2"/>
  <c r="CE807" i="2"/>
  <c r="CE808" i="2"/>
  <c r="CE809" i="2"/>
  <c r="CE810" i="2"/>
  <c r="CE811" i="2"/>
  <c r="CE812" i="2"/>
  <c r="CE813" i="2"/>
  <c r="CE814" i="2"/>
  <c r="CE815" i="2"/>
  <c r="CE816" i="2"/>
  <c r="CE817" i="2"/>
  <c r="CE818" i="2"/>
  <c r="CE819" i="2"/>
  <c r="CE820" i="2"/>
  <c r="CE821" i="2"/>
  <c r="CE822" i="2"/>
  <c r="CE823" i="2"/>
  <c r="CE824" i="2"/>
  <c r="CE825" i="2"/>
  <c r="CE826" i="2"/>
  <c r="CE827" i="2"/>
  <c r="CE828" i="2"/>
  <c r="CE829" i="2"/>
  <c r="CE830" i="2"/>
  <c r="CE831" i="2"/>
  <c r="CE832" i="2"/>
  <c r="CE833" i="2"/>
  <c r="CE834" i="2"/>
  <c r="CE835" i="2"/>
  <c r="CE836" i="2"/>
  <c r="CE837" i="2"/>
  <c r="CE838" i="2"/>
  <c r="CE839" i="2"/>
  <c r="CE840" i="2"/>
  <c r="CE841" i="2"/>
  <c r="CE842" i="2"/>
  <c r="CE843" i="2"/>
  <c r="CE844" i="2"/>
  <c r="CE845" i="2"/>
  <c r="CE846" i="2"/>
  <c r="CE847" i="2"/>
  <c r="CE848" i="2"/>
  <c r="CE849" i="2"/>
  <c r="CE850" i="2"/>
  <c r="CE851" i="2"/>
  <c r="CE852" i="2"/>
  <c r="CE853" i="2"/>
  <c r="CE854" i="2"/>
  <c r="CE855" i="2"/>
  <c r="CE856" i="2"/>
  <c r="CE857" i="2"/>
  <c r="CE858" i="2"/>
  <c r="CE859" i="2"/>
  <c r="CE860" i="2"/>
  <c r="CE861" i="2"/>
  <c r="CE862" i="2"/>
  <c r="CE863" i="2"/>
  <c r="CE864" i="2"/>
  <c r="CE865" i="2"/>
  <c r="CE866" i="2"/>
  <c r="CE867" i="2"/>
  <c r="CE868" i="2"/>
  <c r="CE869" i="2"/>
  <c r="CE870" i="2"/>
  <c r="CE871" i="2"/>
  <c r="CE872" i="2"/>
  <c r="CE873" i="2"/>
  <c r="CE874" i="2"/>
  <c r="CE875" i="2"/>
  <c r="CE876" i="2"/>
  <c r="CE877" i="2"/>
  <c r="CE878" i="2"/>
  <c r="C224" i="2" l="1"/>
  <c r="D224" i="2" s="1"/>
  <c r="D237" i="2"/>
  <c r="C332" i="2"/>
  <c r="D332" i="2" s="1"/>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BH4" i="2" l="1"/>
  <c r="BI4" i="2"/>
  <c r="BJ4" i="2"/>
  <c r="BK4" i="2"/>
  <c r="BL4" i="2"/>
  <c r="BM4" i="2"/>
  <c r="BN4" i="2"/>
  <c r="BO4" i="2"/>
  <c r="BP4" i="2"/>
  <c r="BQ4" i="2"/>
  <c r="BR4" i="2"/>
  <c r="BS4" i="2"/>
  <c r="BT4" i="2"/>
  <c r="BU4" i="2"/>
  <c r="BV4" i="2"/>
  <c r="BW4" i="2"/>
  <c r="BX4" i="2"/>
  <c r="BY4" i="2"/>
  <c r="BZ4" i="2"/>
  <c r="CA4" i="2"/>
  <c r="CB224" i="2"/>
  <c r="CC224" i="2" s="1"/>
  <c r="CB237" i="2"/>
  <c r="CB332" i="2"/>
  <c r="CB683" i="2"/>
  <c r="CB684" i="2"/>
  <c r="CB685" i="2"/>
  <c r="CB686" i="2"/>
  <c r="CB687" i="2"/>
  <c r="CB688" i="2"/>
  <c r="CB689" i="2"/>
  <c r="CB690" i="2"/>
  <c r="CB691" i="2"/>
  <c r="CB692" i="2"/>
  <c r="CB693" i="2"/>
  <c r="CB694" i="2"/>
  <c r="CB695" i="2"/>
  <c r="CB696" i="2"/>
  <c r="CB697" i="2"/>
  <c r="CB698" i="2"/>
  <c r="CB699" i="2"/>
  <c r="CB700" i="2"/>
  <c r="CB701" i="2"/>
  <c r="CB702" i="2"/>
  <c r="CB703" i="2"/>
  <c r="CB704" i="2"/>
  <c r="CB705" i="2"/>
  <c r="CB706" i="2"/>
  <c r="CB707" i="2"/>
  <c r="CB708" i="2"/>
  <c r="CB709" i="2"/>
  <c r="CB710" i="2"/>
  <c r="CB711" i="2"/>
  <c r="CB712" i="2"/>
  <c r="CB713" i="2"/>
  <c r="CB714" i="2"/>
  <c r="CB715" i="2"/>
  <c r="CB716" i="2"/>
  <c r="CB717" i="2"/>
  <c r="CB718" i="2"/>
  <c r="CB719" i="2"/>
  <c r="CB720" i="2"/>
  <c r="CB721" i="2"/>
  <c r="CB722" i="2"/>
  <c r="CB723" i="2"/>
  <c r="CB724" i="2"/>
  <c r="CB725" i="2"/>
  <c r="CB726" i="2"/>
  <c r="CB727" i="2"/>
  <c r="CB728" i="2"/>
  <c r="CB729" i="2"/>
  <c r="CB730" i="2"/>
  <c r="CB731" i="2"/>
  <c r="CB732" i="2"/>
  <c r="CB733" i="2"/>
  <c r="CB734" i="2"/>
  <c r="CB735" i="2"/>
  <c r="CB736" i="2"/>
  <c r="CB737" i="2"/>
  <c r="CB738" i="2"/>
  <c r="CB739" i="2"/>
  <c r="CB740" i="2"/>
  <c r="CB741" i="2"/>
  <c r="CB742" i="2"/>
  <c r="CB743" i="2"/>
  <c r="CB744" i="2"/>
  <c r="CB745" i="2"/>
  <c r="CB746" i="2"/>
  <c r="CB747" i="2"/>
  <c r="CB748" i="2"/>
  <c r="CB749" i="2"/>
  <c r="CB750" i="2"/>
  <c r="CB751" i="2"/>
  <c r="CB752" i="2"/>
  <c r="CB753" i="2"/>
  <c r="CB754" i="2"/>
  <c r="CB755" i="2"/>
  <c r="CB756" i="2"/>
  <c r="CB757" i="2"/>
  <c r="CB758" i="2"/>
  <c r="CB759" i="2"/>
  <c r="CB760" i="2"/>
  <c r="CB761" i="2"/>
  <c r="CB762" i="2"/>
  <c r="CB763" i="2"/>
  <c r="CB764" i="2"/>
  <c r="CB765" i="2"/>
  <c r="CB766" i="2"/>
  <c r="CB767" i="2"/>
  <c r="CB768" i="2"/>
  <c r="CB769" i="2"/>
  <c r="CB770" i="2"/>
  <c r="CB771" i="2"/>
  <c r="CB772" i="2"/>
  <c r="CB773" i="2"/>
  <c r="CB774" i="2"/>
  <c r="CB775" i="2"/>
  <c r="CB776" i="2"/>
  <c r="CB777" i="2"/>
  <c r="CB778" i="2"/>
  <c r="CB779" i="2"/>
  <c r="CB780" i="2"/>
  <c r="CB781" i="2"/>
  <c r="CB782" i="2"/>
  <c r="CB783" i="2"/>
  <c r="CB784" i="2"/>
  <c r="CB785" i="2"/>
  <c r="CB786" i="2"/>
  <c r="CB787" i="2"/>
  <c r="CB788" i="2"/>
  <c r="CB789" i="2"/>
  <c r="CB790" i="2"/>
  <c r="CB791" i="2"/>
  <c r="CB792" i="2"/>
  <c r="CB793" i="2"/>
  <c r="CB794" i="2"/>
  <c r="CB795" i="2"/>
  <c r="CB796" i="2"/>
  <c r="CB797" i="2"/>
  <c r="CB798" i="2"/>
  <c r="CB799" i="2"/>
  <c r="CB800" i="2"/>
  <c r="CB801" i="2"/>
  <c r="CB802" i="2"/>
  <c r="CB803" i="2"/>
  <c r="CB804" i="2"/>
  <c r="CB805" i="2"/>
  <c r="CB806" i="2"/>
  <c r="CB807" i="2"/>
  <c r="CB808" i="2"/>
  <c r="CB809" i="2"/>
  <c r="CB810" i="2"/>
  <c r="CB811" i="2"/>
  <c r="CB812" i="2"/>
  <c r="CB813" i="2"/>
  <c r="CB814" i="2"/>
  <c r="CB815" i="2"/>
  <c r="CB816" i="2"/>
  <c r="CB817" i="2"/>
  <c r="CB818" i="2"/>
  <c r="CB819" i="2"/>
  <c r="CB820" i="2"/>
  <c r="CB821" i="2"/>
  <c r="CB822" i="2"/>
  <c r="CB823" i="2"/>
  <c r="CB824" i="2"/>
  <c r="CB825" i="2"/>
  <c r="CB826" i="2"/>
  <c r="CB827" i="2"/>
  <c r="CB828" i="2"/>
  <c r="CB829" i="2"/>
  <c r="CB830" i="2"/>
  <c r="CB831" i="2"/>
  <c r="CB832" i="2"/>
  <c r="CB833" i="2"/>
  <c r="CB834" i="2"/>
  <c r="CB835" i="2"/>
  <c r="CB836" i="2"/>
  <c r="CB837" i="2"/>
  <c r="CB838" i="2"/>
  <c r="CB839" i="2"/>
  <c r="CB840" i="2"/>
  <c r="CB841" i="2"/>
  <c r="CB842" i="2"/>
  <c r="CB843" i="2"/>
  <c r="CB844" i="2"/>
  <c r="CB845" i="2"/>
  <c r="CB846" i="2"/>
  <c r="CB847" i="2"/>
  <c r="CB848" i="2"/>
  <c r="CB849" i="2"/>
  <c r="CB850" i="2"/>
  <c r="CB851" i="2"/>
  <c r="CB852" i="2"/>
  <c r="CB853" i="2"/>
  <c r="CB854" i="2"/>
  <c r="CB855" i="2"/>
  <c r="CB856" i="2"/>
  <c r="CB857" i="2"/>
  <c r="CB858" i="2"/>
  <c r="CB859" i="2"/>
  <c r="CB860" i="2"/>
  <c r="CB861" i="2"/>
  <c r="CB862" i="2"/>
  <c r="CB863" i="2"/>
  <c r="CB864" i="2"/>
  <c r="CB865" i="2"/>
  <c r="CB866" i="2"/>
  <c r="CB867" i="2"/>
  <c r="CB868" i="2"/>
  <c r="CB869" i="2"/>
  <c r="CB870" i="2"/>
  <c r="CB871" i="2"/>
  <c r="CB872" i="2"/>
  <c r="CB873" i="2"/>
  <c r="CB874" i="2"/>
  <c r="CB875" i="2"/>
  <c r="CB876" i="2"/>
  <c r="CB877" i="2"/>
  <c r="CB878" i="2"/>
  <c r="V332" i="2"/>
  <c r="V683" i="2"/>
  <c r="V684" i="2"/>
  <c r="V685" i="2"/>
  <c r="V686" i="2"/>
  <c r="V687" i="2"/>
  <c r="V688" i="2"/>
  <c r="V689" i="2"/>
  <c r="V690" i="2"/>
  <c r="V691" i="2"/>
  <c r="V692" i="2"/>
  <c r="V693" i="2"/>
  <c r="V694" i="2"/>
  <c r="V695" i="2"/>
  <c r="V696" i="2"/>
  <c r="V697" i="2"/>
  <c r="V698" i="2"/>
  <c r="V699" i="2"/>
  <c r="V700" i="2"/>
  <c r="V701" i="2"/>
  <c r="V702" i="2"/>
  <c r="V703" i="2"/>
  <c r="V704" i="2"/>
  <c r="V705" i="2"/>
  <c r="V706" i="2"/>
  <c r="V707" i="2"/>
  <c r="V708" i="2"/>
  <c r="V709" i="2"/>
  <c r="V710" i="2"/>
  <c r="V711" i="2"/>
  <c r="V712" i="2"/>
  <c r="V713" i="2"/>
  <c r="V714" i="2"/>
  <c r="V715" i="2"/>
  <c r="V716" i="2"/>
  <c r="V717" i="2"/>
  <c r="V718" i="2"/>
  <c r="V719" i="2"/>
  <c r="V720" i="2"/>
  <c r="V721" i="2"/>
  <c r="V722" i="2"/>
  <c r="V723" i="2"/>
  <c r="V724" i="2"/>
  <c r="V725" i="2"/>
  <c r="V726" i="2"/>
  <c r="V727" i="2"/>
  <c r="V728" i="2"/>
  <c r="V729" i="2"/>
  <c r="V730" i="2"/>
  <c r="V731" i="2"/>
  <c r="V732" i="2"/>
  <c r="V733" i="2"/>
  <c r="V734" i="2"/>
  <c r="V735" i="2"/>
  <c r="V736" i="2"/>
  <c r="V737" i="2"/>
  <c r="V738" i="2"/>
  <c r="V739" i="2"/>
  <c r="V740" i="2"/>
  <c r="V741" i="2"/>
  <c r="V742" i="2"/>
  <c r="V743" i="2"/>
  <c r="V744" i="2"/>
  <c r="V745" i="2"/>
  <c r="V746" i="2"/>
  <c r="V747" i="2"/>
  <c r="V748" i="2"/>
  <c r="V749" i="2"/>
  <c r="V750" i="2"/>
  <c r="V751" i="2"/>
  <c r="V752" i="2"/>
  <c r="V753" i="2"/>
  <c r="V754" i="2"/>
  <c r="V755" i="2"/>
  <c r="V756" i="2"/>
  <c r="V757" i="2"/>
  <c r="V758" i="2"/>
  <c r="V759" i="2"/>
  <c r="V760" i="2"/>
  <c r="V761" i="2"/>
  <c r="V762" i="2"/>
  <c r="V763" i="2"/>
  <c r="V764" i="2"/>
  <c r="V765" i="2"/>
  <c r="V766" i="2"/>
  <c r="V767" i="2"/>
  <c r="V768" i="2"/>
  <c r="V769" i="2"/>
  <c r="V770" i="2"/>
  <c r="V771" i="2"/>
  <c r="V772" i="2"/>
  <c r="V773" i="2"/>
  <c r="V774" i="2"/>
  <c r="V775" i="2"/>
  <c r="V776" i="2"/>
  <c r="V777" i="2"/>
  <c r="V778" i="2"/>
  <c r="V779" i="2"/>
  <c r="V780" i="2"/>
  <c r="V781" i="2"/>
  <c r="V782" i="2"/>
  <c r="V783" i="2"/>
  <c r="V784" i="2"/>
  <c r="V785" i="2"/>
  <c r="V786" i="2"/>
  <c r="V787" i="2"/>
  <c r="V788" i="2"/>
  <c r="V789" i="2"/>
  <c r="V790" i="2"/>
  <c r="V791" i="2"/>
  <c r="V792" i="2"/>
  <c r="V793" i="2"/>
  <c r="V794" i="2"/>
  <c r="V795" i="2"/>
  <c r="V796" i="2"/>
  <c r="V797" i="2"/>
  <c r="V798" i="2"/>
  <c r="V799" i="2"/>
  <c r="V800" i="2"/>
  <c r="V801" i="2"/>
  <c r="V802" i="2"/>
  <c r="V803" i="2"/>
  <c r="V804" i="2"/>
  <c r="V805" i="2"/>
  <c r="V806" i="2"/>
  <c r="V807" i="2"/>
  <c r="V808" i="2"/>
  <c r="V809" i="2"/>
  <c r="V810" i="2"/>
  <c r="V811" i="2"/>
  <c r="V812" i="2"/>
  <c r="V813" i="2"/>
  <c r="V814" i="2"/>
  <c r="V815" i="2"/>
  <c r="V816" i="2"/>
  <c r="V817" i="2"/>
  <c r="V818" i="2"/>
  <c r="V819" i="2"/>
  <c r="V820" i="2"/>
  <c r="V821" i="2"/>
  <c r="V822" i="2"/>
  <c r="V823" i="2"/>
  <c r="V824" i="2"/>
  <c r="V825" i="2"/>
  <c r="V826" i="2"/>
  <c r="V827" i="2"/>
  <c r="V828" i="2"/>
  <c r="V829" i="2"/>
  <c r="V830" i="2"/>
  <c r="V831" i="2"/>
  <c r="V832" i="2"/>
  <c r="V833" i="2"/>
  <c r="V834" i="2"/>
  <c r="V835" i="2"/>
  <c r="V836" i="2"/>
  <c r="V837" i="2"/>
  <c r="V838" i="2"/>
  <c r="V839" i="2"/>
  <c r="V840" i="2"/>
  <c r="V841" i="2"/>
  <c r="V842" i="2"/>
  <c r="V843" i="2"/>
  <c r="V844" i="2"/>
  <c r="V845" i="2"/>
  <c r="V846" i="2"/>
  <c r="V847" i="2"/>
  <c r="V848" i="2"/>
  <c r="V849" i="2"/>
  <c r="V850" i="2"/>
  <c r="V851" i="2"/>
  <c r="V852" i="2"/>
  <c r="V853" i="2"/>
  <c r="V854" i="2"/>
  <c r="V855" i="2"/>
  <c r="V856" i="2"/>
  <c r="V857" i="2"/>
  <c r="V858" i="2"/>
  <c r="V859" i="2"/>
  <c r="V860" i="2"/>
  <c r="V861" i="2"/>
  <c r="V862" i="2"/>
  <c r="V863" i="2"/>
  <c r="V864" i="2"/>
  <c r="V865" i="2"/>
  <c r="V866" i="2"/>
  <c r="V867" i="2"/>
  <c r="V868" i="2"/>
  <c r="V869" i="2"/>
  <c r="V870" i="2"/>
  <c r="V871" i="2"/>
  <c r="V872" i="2"/>
  <c r="V873" i="2"/>
  <c r="V874" i="2"/>
  <c r="V875" i="2"/>
  <c r="V876" i="2"/>
  <c r="V877" i="2"/>
  <c r="V878" i="2"/>
  <c r="BF237" i="2"/>
  <c r="BF332" i="2"/>
  <c r="BF683" i="2"/>
  <c r="BF684" i="2"/>
  <c r="BF685" i="2"/>
  <c r="BF686" i="2"/>
  <c r="BF687" i="2"/>
  <c r="BF688" i="2"/>
  <c r="BF689" i="2"/>
  <c r="BF690" i="2"/>
  <c r="BF691" i="2"/>
  <c r="BF692" i="2"/>
  <c r="BF693" i="2"/>
  <c r="BF694" i="2"/>
  <c r="BF695" i="2"/>
  <c r="BF696" i="2"/>
  <c r="BF697" i="2"/>
  <c r="BF698" i="2"/>
  <c r="BF699" i="2"/>
  <c r="BF700" i="2"/>
  <c r="BF701" i="2"/>
  <c r="BF702" i="2"/>
  <c r="BF703" i="2"/>
  <c r="BF704" i="2"/>
  <c r="BF705" i="2"/>
  <c r="BF706" i="2"/>
  <c r="BF707" i="2"/>
  <c r="BF708" i="2"/>
  <c r="BF709" i="2"/>
  <c r="BF710" i="2"/>
  <c r="BF711" i="2"/>
  <c r="BF712" i="2"/>
  <c r="BF713" i="2"/>
  <c r="BF714" i="2"/>
  <c r="BF715" i="2"/>
  <c r="BF716" i="2"/>
  <c r="BF717" i="2"/>
  <c r="BF718" i="2"/>
  <c r="BF719" i="2"/>
  <c r="BF720" i="2"/>
  <c r="BF721" i="2"/>
  <c r="BF722" i="2"/>
  <c r="BF723" i="2"/>
  <c r="BF724" i="2"/>
  <c r="BF725" i="2"/>
  <c r="BF726" i="2"/>
  <c r="BF727" i="2"/>
  <c r="BF728" i="2"/>
  <c r="BF729" i="2"/>
  <c r="BF730" i="2"/>
  <c r="BF731" i="2"/>
  <c r="BF732" i="2"/>
  <c r="BF733" i="2"/>
  <c r="BF734" i="2"/>
  <c r="BF735" i="2"/>
  <c r="BF736" i="2"/>
  <c r="BF737" i="2"/>
  <c r="BF738" i="2"/>
  <c r="BF739" i="2"/>
  <c r="BF740" i="2"/>
  <c r="BF741" i="2"/>
  <c r="BF742" i="2"/>
  <c r="BF743" i="2"/>
  <c r="BF744" i="2"/>
  <c r="BF745" i="2"/>
  <c r="BF746" i="2"/>
  <c r="BF747" i="2"/>
  <c r="BF748" i="2"/>
  <c r="BF749" i="2"/>
  <c r="BF750" i="2"/>
  <c r="BF751" i="2"/>
  <c r="BF752" i="2"/>
  <c r="BF753" i="2"/>
  <c r="BF754" i="2"/>
  <c r="BF755" i="2"/>
  <c r="BF756" i="2"/>
  <c r="BF757" i="2"/>
  <c r="BF758" i="2"/>
  <c r="BF759" i="2"/>
  <c r="BF760" i="2"/>
  <c r="BF761" i="2"/>
  <c r="BF762" i="2"/>
  <c r="BF763" i="2"/>
  <c r="BF764" i="2"/>
  <c r="BF765" i="2"/>
  <c r="BF766" i="2"/>
  <c r="BF767" i="2"/>
  <c r="BF768" i="2"/>
  <c r="BF769" i="2"/>
  <c r="BF770" i="2"/>
  <c r="BF771" i="2"/>
  <c r="BF772" i="2"/>
  <c r="BF773" i="2"/>
  <c r="BF774" i="2"/>
  <c r="BF775" i="2"/>
  <c r="BF776" i="2"/>
  <c r="BF777" i="2"/>
  <c r="BF778" i="2"/>
  <c r="BF779" i="2"/>
  <c r="BF780" i="2"/>
  <c r="BF781" i="2"/>
  <c r="BF782" i="2"/>
  <c r="BF783" i="2"/>
  <c r="BF784" i="2"/>
  <c r="BF785" i="2"/>
  <c r="BF786" i="2"/>
  <c r="BF787" i="2"/>
  <c r="BF788" i="2"/>
  <c r="BF789" i="2"/>
  <c r="BF790" i="2"/>
  <c r="BF791" i="2"/>
  <c r="BF792" i="2"/>
  <c r="BF793" i="2"/>
  <c r="BF794" i="2"/>
  <c r="BF795" i="2"/>
  <c r="BF796" i="2"/>
  <c r="BF797" i="2"/>
  <c r="BF798" i="2"/>
  <c r="BF799" i="2"/>
  <c r="BF800" i="2"/>
  <c r="BF801" i="2"/>
  <c r="BF802" i="2"/>
  <c r="BF803" i="2"/>
  <c r="BF804" i="2"/>
  <c r="BF805" i="2"/>
  <c r="BF806" i="2"/>
  <c r="BF807" i="2"/>
  <c r="BF808" i="2"/>
  <c r="BF809" i="2"/>
  <c r="BF810" i="2"/>
  <c r="BF811" i="2"/>
  <c r="BF812" i="2"/>
  <c r="BF813" i="2"/>
  <c r="BF814" i="2"/>
  <c r="BF815" i="2"/>
  <c r="BF816" i="2"/>
  <c r="BF817" i="2"/>
  <c r="BF818" i="2"/>
  <c r="BF819" i="2"/>
  <c r="BF820" i="2"/>
  <c r="BF821" i="2"/>
  <c r="BF822" i="2"/>
  <c r="BF823" i="2"/>
  <c r="BF824" i="2"/>
  <c r="BF825" i="2"/>
  <c r="BF826" i="2"/>
  <c r="BF827" i="2"/>
  <c r="BF828" i="2"/>
  <c r="BF829" i="2"/>
  <c r="BF830" i="2"/>
  <c r="BF831" i="2"/>
  <c r="BF832" i="2"/>
  <c r="BF833" i="2"/>
  <c r="BF834" i="2"/>
  <c r="BF835" i="2"/>
  <c r="BF836" i="2"/>
  <c r="BF837" i="2"/>
  <c r="BF838" i="2"/>
  <c r="BF839" i="2"/>
  <c r="BF840" i="2"/>
  <c r="BF841" i="2"/>
  <c r="BF842" i="2"/>
  <c r="BF843" i="2"/>
  <c r="BF844" i="2"/>
  <c r="BF845" i="2"/>
  <c r="BF846" i="2"/>
  <c r="BF847" i="2"/>
  <c r="BF848" i="2"/>
  <c r="BF849" i="2"/>
  <c r="BF850" i="2"/>
  <c r="BF851" i="2"/>
  <c r="BF852" i="2"/>
  <c r="BF853" i="2"/>
  <c r="BF854" i="2"/>
  <c r="BF855" i="2"/>
  <c r="BF856" i="2"/>
  <c r="BF857" i="2"/>
  <c r="BF858" i="2"/>
  <c r="BF859" i="2"/>
  <c r="BF860" i="2"/>
  <c r="BF861" i="2"/>
  <c r="BF862" i="2"/>
  <c r="BF863" i="2"/>
  <c r="BF864" i="2"/>
  <c r="BF865" i="2"/>
  <c r="BF866" i="2"/>
  <c r="BF867" i="2"/>
  <c r="BF868" i="2"/>
  <c r="BF869" i="2"/>
  <c r="BF870" i="2"/>
  <c r="BF871" i="2"/>
  <c r="BF872" i="2"/>
  <c r="BF873" i="2"/>
  <c r="BF874" i="2"/>
  <c r="BF875" i="2"/>
  <c r="BF876" i="2"/>
  <c r="BF877" i="2"/>
  <c r="BF878" i="2"/>
  <c r="BZ3" i="2"/>
  <c r="BY3" i="2"/>
  <c r="BX3" i="2"/>
  <c r="BW3" i="2"/>
  <c r="BV3" i="2"/>
  <c r="BU3" i="2"/>
  <c r="BT3" i="2"/>
  <c r="BS3" i="2"/>
  <c r="BR3" i="2"/>
  <c r="BQ3" i="2"/>
  <c r="BP3" i="2"/>
  <c r="BO3" i="2"/>
  <c r="BN3" i="2"/>
  <c r="BM3" i="2"/>
  <c r="BL3" i="2"/>
  <c r="BK3" i="2"/>
  <c r="BJ3" i="2"/>
  <c r="BI3" i="2"/>
  <c r="BH3" i="2"/>
  <c r="AH3" i="2"/>
  <c r="CC804" i="2" l="1"/>
  <c r="CC796" i="2"/>
  <c r="CC788" i="2"/>
  <c r="CC780" i="2"/>
  <c r="CC772" i="2"/>
  <c r="CC764" i="2"/>
  <c r="CC756" i="2"/>
  <c r="CC748" i="2"/>
  <c r="CC740" i="2"/>
  <c r="CC732" i="2"/>
  <c r="CC724" i="2"/>
  <c r="CC716" i="2"/>
  <c r="CC708" i="2"/>
  <c r="CC700" i="2"/>
  <c r="CC692" i="2"/>
  <c r="CC684" i="2"/>
  <c r="CC876" i="2"/>
  <c r="CC868" i="2"/>
  <c r="CC860" i="2"/>
  <c r="CC852" i="2"/>
  <c r="CC844" i="2"/>
  <c r="CC836" i="2"/>
  <c r="CC828" i="2"/>
  <c r="CC820" i="2"/>
  <c r="CC812" i="2"/>
  <c r="CC874" i="2"/>
  <c r="CC866" i="2"/>
  <c r="CC858" i="2"/>
  <c r="CC850" i="2"/>
  <c r="CC842" i="2"/>
  <c r="CC834" i="2"/>
  <c r="CC826" i="2"/>
  <c r="CC818" i="2"/>
  <c r="CC810" i="2"/>
  <c r="CC802" i="2"/>
  <c r="CC794" i="2"/>
  <c r="CC786" i="2"/>
  <c r="CC778" i="2"/>
  <c r="CC770" i="2"/>
  <c r="CC762" i="2"/>
  <c r="CC754" i="2"/>
  <c r="CC746" i="2"/>
  <c r="CC738" i="2"/>
  <c r="CC730" i="2"/>
  <c r="CC722" i="2"/>
  <c r="CC714" i="2"/>
  <c r="CC706" i="2"/>
  <c r="CC698" i="2"/>
  <c r="CC690" i="2"/>
  <c r="CC332" i="2"/>
  <c r="CC877" i="2"/>
  <c r="CC869" i="2"/>
  <c r="CC861" i="2"/>
  <c r="CC853" i="2"/>
  <c r="CC845" i="2"/>
  <c r="CC837" i="2"/>
  <c r="CC829" i="2"/>
  <c r="CC821" i="2"/>
  <c r="CC813" i="2"/>
  <c r="CC805" i="2"/>
  <c r="CC797" i="2"/>
  <c r="CC789" i="2"/>
  <c r="CC781" i="2"/>
  <c r="CC773" i="2"/>
  <c r="CC765" i="2"/>
  <c r="CC757" i="2"/>
  <c r="CC749" i="2"/>
  <c r="CC741" i="2"/>
  <c r="CC733" i="2"/>
  <c r="CC725" i="2"/>
  <c r="CC717" i="2"/>
  <c r="CC709" i="2"/>
  <c r="CC701" i="2"/>
  <c r="CC693" i="2"/>
  <c r="CC685" i="2"/>
  <c r="CC878" i="2"/>
  <c r="CC870" i="2"/>
  <c r="CC862" i="2"/>
  <c r="CC854" i="2"/>
  <c r="CC846" i="2"/>
  <c r="CC838" i="2"/>
  <c r="CC830" i="2"/>
  <c r="CC822" i="2"/>
  <c r="CC814" i="2"/>
  <c r="CC806" i="2"/>
  <c r="CC798" i="2"/>
  <c r="CC790" i="2"/>
  <c r="CC782" i="2"/>
  <c r="CC774" i="2"/>
  <c r="CC766" i="2"/>
  <c r="CC758" i="2"/>
  <c r="CC750" i="2"/>
  <c r="CC742" i="2"/>
  <c r="CC734" i="2"/>
  <c r="CC726" i="2"/>
  <c r="CC718" i="2"/>
  <c r="CC710" i="2"/>
  <c r="CC702" i="2"/>
  <c r="CC694" i="2"/>
  <c r="CC686" i="2"/>
  <c r="CC872" i="2"/>
  <c r="CC864" i="2"/>
  <c r="CC856" i="2"/>
  <c r="CC848" i="2"/>
  <c r="CC840" i="2"/>
  <c r="CC832" i="2"/>
  <c r="CC824" i="2"/>
  <c r="CC816" i="2"/>
  <c r="CC808" i="2"/>
  <c r="CC800" i="2"/>
  <c r="CC792" i="2"/>
  <c r="CC784" i="2"/>
  <c r="CC776" i="2"/>
  <c r="CC768" i="2"/>
  <c r="CC760" i="2"/>
  <c r="CC752" i="2"/>
  <c r="CC744" i="2"/>
  <c r="CC736" i="2"/>
  <c r="CC728" i="2"/>
  <c r="CC720" i="2"/>
  <c r="CC712" i="2"/>
  <c r="CC704" i="2"/>
  <c r="CC696" i="2"/>
  <c r="CC688" i="2"/>
  <c r="CC873" i="2"/>
  <c r="CC865" i="2"/>
  <c r="CC857" i="2"/>
  <c r="CC849" i="2"/>
  <c r="CC841" i="2"/>
  <c r="CC833" i="2"/>
  <c r="CC825" i="2"/>
  <c r="CC817" i="2"/>
  <c r="CC809" i="2"/>
  <c r="CC801" i="2"/>
  <c r="CC793" i="2"/>
  <c r="CC785" i="2"/>
  <c r="CC777" i="2"/>
  <c r="CC769" i="2"/>
  <c r="CC761" i="2"/>
  <c r="CC753" i="2"/>
  <c r="CC745" i="2"/>
  <c r="CC737" i="2"/>
  <c r="CC729" i="2"/>
  <c r="CC721" i="2"/>
  <c r="CC713" i="2"/>
  <c r="CC705" i="2"/>
  <c r="CC697" i="2"/>
  <c r="CC689" i="2"/>
  <c r="CC237" i="2"/>
  <c r="CC875" i="2"/>
  <c r="CC867" i="2"/>
  <c r="CC859" i="2"/>
  <c r="CC851" i="2"/>
  <c r="CC843" i="2"/>
  <c r="CC835" i="2"/>
  <c r="CC827" i="2"/>
  <c r="CC819" i="2"/>
  <c r="CC811" i="2"/>
  <c r="CC803" i="2"/>
  <c r="CC795" i="2"/>
  <c r="CC787" i="2"/>
  <c r="CC779" i="2"/>
  <c r="CC771" i="2"/>
  <c r="CC763" i="2"/>
  <c r="CC755" i="2"/>
  <c r="CC747" i="2"/>
  <c r="CC739" i="2"/>
  <c r="CC731" i="2"/>
  <c r="CC723" i="2"/>
  <c r="CC715" i="2"/>
  <c r="CC707" i="2"/>
  <c r="CC699" i="2"/>
  <c r="CC691" i="2"/>
  <c r="CC683" i="2"/>
  <c r="CC871" i="2"/>
  <c r="CC863" i="2"/>
  <c r="CC855" i="2"/>
  <c r="CC847" i="2"/>
  <c r="CC839" i="2"/>
  <c r="CC831" i="2"/>
  <c r="CC823" i="2"/>
  <c r="CC815" i="2"/>
  <c r="CC807" i="2"/>
  <c r="CC799" i="2"/>
  <c r="CC791" i="2"/>
  <c r="CC783" i="2"/>
  <c r="CC775" i="2"/>
  <c r="CC767" i="2"/>
  <c r="CC759" i="2"/>
  <c r="CC751" i="2"/>
  <c r="CC743" i="2"/>
  <c r="CC735" i="2"/>
  <c r="CC727" i="2"/>
  <c r="CC719" i="2"/>
  <c r="CC711" i="2"/>
  <c r="CC703" i="2"/>
  <c r="CC695" i="2"/>
  <c r="CC687" i="2"/>
  <c r="AK75" i="6" l="1"/>
  <c r="AF9" i="6" l="1"/>
  <c r="AE9" i="6"/>
  <c r="AA9" i="6" l="1"/>
  <c r="AC9" i="6" s="1"/>
  <c r="AK32" i="6" l="1"/>
  <c r="AN9" i="6" l="1"/>
  <c r="AJ9" i="6"/>
  <c r="AG12" i="6" l="1"/>
  <c r="AG47" i="6"/>
  <c r="X9" i="6"/>
  <c r="T9" i="6"/>
  <c r="P9" i="6"/>
  <c r="K9" i="6"/>
  <c r="M9" i="6" s="1"/>
  <c r="H9" i="6"/>
  <c r="AG54" i="6" l="1"/>
  <c r="AW3" i="2" l="1"/>
  <c r="AN3" i="2" l="1"/>
  <c r="AM3" i="2"/>
  <c r="AX3" i="2" l="1"/>
  <c r="BD3" i="2" l="1"/>
  <c r="BC3" i="2"/>
  <c r="AL3" i="2" l="1"/>
  <c r="AK3" i="2"/>
  <c r="AJ3" i="2"/>
  <c r="AO3" i="2" l="1"/>
  <c r="AK79" i="6" l="1"/>
  <c r="AG79" i="6"/>
  <c r="AK78" i="6"/>
  <c r="AG78" i="6"/>
  <c r="AK77" i="6"/>
  <c r="AG77" i="6"/>
  <c r="AK76" i="6"/>
  <c r="AG76" i="6"/>
  <c r="AK74" i="6"/>
  <c r="AK71" i="6"/>
  <c r="AG71" i="6"/>
  <c r="AK70" i="6"/>
  <c r="AG70" i="6"/>
  <c r="AK69" i="6"/>
  <c r="AG69" i="6"/>
  <c r="AK68" i="6"/>
  <c r="AG68" i="6"/>
  <c r="AK67" i="6"/>
  <c r="AK60" i="6"/>
  <c r="AK45" i="6"/>
  <c r="AG45" i="6"/>
  <c r="AK44" i="6"/>
  <c r="AK42" i="6"/>
  <c r="AK33" i="6"/>
  <c r="AM9" i="6"/>
  <c r="AO9" i="6" s="1"/>
  <c r="AK28" i="6"/>
  <c r="AO27" i="6"/>
  <c r="AK22" i="6"/>
  <c r="AK12" i="6"/>
  <c r="AK11" i="6"/>
  <c r="AI9" i="6"/>
  <c r="AH9" i="6"/>
  <c r="AD9" i="6"/>
  <c r="AG9" i="6" s="1"/>
  <c r="W9" i="6"/>
  <c r="Y9" i="6" s="1"/>
  <c r="S9" i="6"/>
  <c r="U9" i="6" s="1"/>
  <c r="O9" i="6"/>
  <c r="Q9" i="6" s="1"/>
  <c r="I9" i="6"/>
  <c r="AO32" i="6" l="1"/>
  <c r="AK9" i="6"/>
  <c r="BA3" i="2" l="1"/>
  <c r="AI3" i="2" l="1"/>
  <c r="AZ3" i="2" l="1"/>
  <c r="BB3" i="2" l="1"/>
  <c r="AY3" i="2"/>
  <c r="AV3" i="2"/>
  <c r="AV526" i="2" l="1"/>
  <c r="BF526" i="2" s="1"/>
  <c r="CC526" i="2" s="1"/>
  <c r="AV525" i="2"/>
  <c r="BF525" i="2" s="1"/>
  <c r="CC525" i="2" s="1"/>
  <c r="AV524" i="2"/>
  <c r="BF524" i="2" s="1"/>
  <c r="CC524" i="2" s="1"/>
  <c r="AV523" i="2"/>
  <c r="BF523" i="2" s="1"/>
  <c r="CC523" i="2" s="1"/>
  <c r="AV522" i="2"/>
  <c r="BF522" i="2" s="1"/>
  <c r="CC522" i="2" s="1"/>
  <c r="AV521" i="2"/>
  <c r="BF521" i="2" s="1"/>
  <c r="CC521" i="2" s="1"/>
  <c r="AV491" i="2"/>
  <c r="BF491" i="2" s="1"/>
  <c r="CC491" i="2" s="1"/>
  <c r="AV490" i="2"/>
  <c r="BF490" i="2" s="1"/>
  <c r="CC490" i="2" s="1"/>
  <c r="AV489" i="2"/>
  <c r="BF489" i="2" s="1"/>
  <c r="CC489" i="2" s="1"/>
  <c r="AV488" i="2"/>
  <c r="BF488" i="2" s="1"/>
  <c r="CC488" i="2" s="1"/>
  <c r="AV487" i="2"/>
  <c r="BF487" i="2" s="1"/>
  <c r="CC487" i="2" s="1"/>
  <c r="AV486" i="2"/>
  <c r="BF486" i="2" s="1"/>
  <c r="CC486" i="2" s="1"/>
  <c r="AV466" i="2"/>
  <c r="BF466" i="2" s="1"/>
  <c r="CC466" i="2" s="1"/>
  <c r="AV465" i="2"/>
  <c r="BF465" i="2" s="1"/>
  <c r="CC465" i="2" s="1"/>
  <c r="AV464" i="2"/>
  <c r="BF464" i="2" s="1"/>
  <c r="CC464" i="2" s="1"/>
  <c r="AV463" i="2"/>
  <c r="BF463" i="2" s="1"/>
  <c r="CC463" i="2" s="1"/>
  <c r="AV462" i="2"/>
  <c r="BF462" i="2" s="1"/>
  <c r="CC462" i="2" s="1"/>
  <c r="AV461" i="2"/>
  <c r="BF461" i="2" s="1"/>
  <c r="CC461" i="2" s="1"/>
  <c r="AV397" i="2"/>
  <c r="BF397" i="2" s="1"/>
  <c r="CC397" i="2" s="1"/>
  <c r="AV396" i="2"/>
  <c r="BF396" i="2" s="1"/>
  <c r="CC396" i="2" s="1"/>
  <c r="AV395" i="2"/>
  <c r="BF395" i="2" s="1"/>
  <c r="CC395" i="2" s="1"/>
  <c r="AV394" i="2"/>
  <c r="BF394" i="2" s="1"/>
  <c r="CC394" i="2" s="1"/>
  <c r="AV393" i="2"/>
  <c r="BF393" i="2" s="1"/>
  <c r="CC393" i="2" s="1"/>
  <c r="AV392" i="2"/>
  <c r="BF392" i="2" s="1"/>
  <c r="CC392" i="2" s="1"/>
  <c r="BF353" i="2"/>
  <c r="CC353" i="2" s="1"/>
  <c r="BF352" i="2"/>
  <c r="CC352" i="2" s="1"/>
  <c r="BF351" i="2"/>
  <c r="CC351" i="2" s="1"/>
  <c r="BF350" i="2"/>
  <c r="CC350" i="2" s="1"/>
  <c r="BF349" i="2"/>
  <c r="CC349" i="2" s="1"/>
  <c r="BF348" i="2"/>
  <c r="CC348" i="2" s="1"/>
  <c r="AY682" i="2"/>
  <c r="BF682" i="2" s="1"/>
  <c r="CC682" i="2" s="1"/>
  <c r="AY681" i="2"/>
  <c r="BF681" i="2" s="1"/>
  <c r="CC681" i="2" s="1"/>
  <c r="AY680" i="2"/>
  <c r="BF680" i="2" s="1"/>
  <c r="CC680" i="2" s="1"/>
  <c r="AY679" i="2"/>
  <c r="BF679" i="2" s="1"/>
  <c r="CC679" i="2" s="1"/>
  <c r="AY678" i="2"/>
  <c r="BF678" i="2" s="1"/>
  <c r="CC678" i="2" s="1"/>
  <c r="AY677" i="2"/>
  <c r="BF677" i="2" s="1"/>
  <c r="CC677" i="2" s="1"/>
  <c r="AY676" i="2"/>
  <c r="BF676" i="2" s="1"/>
  <c r="CC676" i="2" s="1"/>
  <c r="AY675" i="2"/>
  <c r="BF675" i="2" s="1"/>
  <c r="CC675" i="2" s="1"/>
  <c r="AY674" i="2"/>
  <c r="BF674" i="2" s="1"/>
  <c r="CC674" i="2" s="1"/>
  <c r="AY673" i="2"/>
  <c r="BF673" i="2" s="1"/>
  <c r="CC673" i="2" s="1"/>
  <c r="AY672" i="2"/>
  <c r="BF672" i="2" s="1"/>
  <c r="CC672" i="2" s="1"/>
  <c r="AY664" i="2"/>
  <c r="BF664" i="2" s="1"/>
  <c r="CC664" i="2" s="1"/>
  <c r="AY663" i="2"/>
  <c r="BF663" i="2" s="1"/>
  <c r="CC663" i="2" s="1"/>
  <c r="AY662" i="2"/>
  <c r="BF662" i="2" s="1"/>
  <c r="CC662" i="2" s="1"/>
  <c r="AY661" i="2"/>
  <c r="BF661" i="2" s="1"/>
  <c r="CC661" i="2" s="1"/>
  <c r="AY660" i="2"/>
  <c r="BF660" i="2" s="1"/>
  <c r="CC660" i="2" s="1"/>
  <c r="AY659" i="2"/>
  <c r="BF659" i="2" s="1"/>
  <c r="CC659" i="2" s="1"/>
  <c r="AY658" i="2"/>
  <c r="BF658" i="2" s="1"/>
  <c r="CC658" i="2" s="1"/>
  <c r="AY657" i="2"/>
  <c r="BF657" i="2" s="1"/>
  <c r="CC657" i="2" s="1"/>
  <c r="AY656" i="2"/>
  <c r="BF656" i="2" s="1"/>
  <c r="CC656" i="2" s="1"/>
  <c r="AY655" i="2"/>
  <c r="BF655" i="2" s="1"/>
  <c r="CC655" i="2" s="1"/>
  <c r="AY654" i="2"/>
  <c r="BF654" i="2" s="1"/>
  <c r="CC654" i="2" s="1"/>
  <c r="AY653" i="2"/>
  <c r="BF653" i="2" s="1"/>
  <c r="CC653" i="2" s="1"/>
  <c r="AY652" i="2"/>
  <c r="BF652" i="2" s="1"/>
  <c r="CC652" i="2" s="1"/>
  <c r="AY651" i="2"/>
  <c r="BF651" i="2" s="1"/>
  <c r="CC651" i="2" s="1"/>
  <c r="AY650" i="2"/>
  <c r="BF650" i="2" s="1"/>
  <c r="CC650" i="2" s="1"/>
  <c r="AY649" i="2"/>
  <c r="BF649" i="2" s="1"/>
  <c r="CC649" i="2" s="1"/>
  <c r="AY648" i="2"/>
  <c r="BF648" i="2" s="1"/>
  <c r="CC648" i="2" s="1"/>
  <c r="AY647" i="2"/>
  <c r="BF647" i="2" s="1"/>
  <c r="CC647" i="2" s="1"/>
  <c r="AY646" i="2"/>
  <c r="BF646" i="2" s="1"/>
  <c r="CC646" i="2" s="1"/>
  <c r="AY645" i="2"/>
  <c r="BF645" i="2" s="1"/>
  <c r="CC645" i="2" s="1"/>
  <c r="AY644" i="2"/>
  <c r="BF644" i="2" s="1"/>
  <c r="CC644" i="2" s="1"/>
  <c r="AY643" i="2"/>
  <c r="BF643" i="2" s="1"/>
  <c r="CC643" i="2" s="1"/>
  <c r="AY642" i="2"/>
  <c r="BF642" i="2" s="1"/>
  <c r="CC642" i="2" s="1"/>
  <c r="AY641" i="2"/>
  <c r="BF641" i="2" s="1"/>
  <c r="CC641" i="2" s="1"/>
  <c r="AY640" i="2"/>
  <c r="BF640" i="2" s="1"/>
  <c r="CC640" i="2" s="1"/>
  <c r="AY639" i="2"/>
  <c r="BF639" i="2" s="1"/>
  <c r="CC639" i="2" s="1"/>
  <c r="AY638" i="2"/>
  <c r="BF638" i="2" s="1"/>
  <c r="CC638" i="2" s="1"/>
  <c r="AY637" i="2"/>
  <c r="BF637" i="2" s="1"/>
  <c r="CC637" i="2" s="1"/>
  <c r="AY636" i="2"/>
  <c r="BF636" i="2" s="1"/>
  <c r="CC636" i="2" s="1"/>
  <c r="AY628" i="2"/>
  <c r="BF628" i="2" s="1"/>
  <c r="CC628" i="2" s="1"/>
  <c r="AY627" i="2"/>
  <c r="BF627" i="2" s="1"/>
  <c r="CC627" i="2" s="1"/>
  <c r="AY626" i="2"/>
  <c r="BF626" i="2" s="1"/>
  <c r="CC626" i="2" s="1"/>
  <c r="AY625" i="2"/>
  <c r="BF625" i="2" s="1"/>
  <c r="CC625" i="2" s="1"/>
  <c r="AY624" i="2"/>
  <c r="BF624" i="2" s="1"/>
  <c r="CC624" i="2" s="1"/>
  <c r="AY623" i="2"/>
  <c r="BF623" i="2" s="1"/>
  <c r="CC623" i="2" s="1"/>
  <c r="AY622" i="2"/>
  <c r="BF622" i="2" s="1"/>
  <c r="CC622" i="2" s="1"/>
  <c r="AY621" i="2"/>
  <c r="BF621" i="2" s="1"/>
  <c r="CC621" i="2" s="1"/>
  <c r="AY620" i="2"/>
  <c r="BF620" i="2" s="1"/>
  <c r="CC620" i="2" s="1"/>
  <c r="AY619" i="2"/>
  <c r="BF619" i="2" s="1"/>
  <c r="CC619" i="2" s="1"/>
  <c r="AY618" i="2"/>
  <c r="BF618" i="2" s="1"/>
  <c r="CC618" i="2" s="1"/>
  <c r="AY617" i="2"/>
  <c r="BF617" i="2" s="1"/>
  <c r="CC617" i="2" s="1"/>
  <c r="AY616" i="2"/>
  <c r="BF616" i="2" s="1"/>
  <c r="CC616" i="2" s="1"/>
  <c r="AY615" i="2"/>
  <c r="BF615" i="2" s="1"/>
  <c r="CC615" i="2" s="1"/>
  <c r="AY614" i="2"/>
  <c r="BF614" i="2" s="1"/>
  <c r="CC614" i="2" s="1"/>
  <c r="AY613" i="2"/>
  <c r="BF613" i="2" s="1"/>
  <c r="CC613" i="2" s="1"/>
  <c r="AY612" i="2"/>
  <c r="BF612" i="2" s="1"/>
  <c r="CC612" i="2" s="1"/>
  <c r="AY611" i="2"/>
  <c r="BF611" i="2" s="1"/>
  <c r="CC611" i="2" s="1"/>
  <c r="AY610" i="2"/>
  <c r="BF610" i="2" s="1"/>
  <c r="CC610" i="2" s="1"/>
  <c r="AY609" i="2"/>
  <c r="BF609" i="2" s="1"/>
  <c r="CC609" i="2" s="1"/>
  <c r="AY608" i="2"/>
  <c r="BF608" i="2" s="1"/>
  <c r="CC608" i="2" s="1"/>
  <c r="AY607" i="2"/>
  <c r="BF607" i="2" s="1"/>
  <c r="CC607" i="2" s="1"/>
  <c r="AY606" i="2"/>
  <c r="BF606" i="2" s="1"/>
  <c r="CC606" i="2" s="1"/>
  <c r="AY605" i="2"/>
  <c r="BF605" i="2" s="1"/>
  <c r="CC605" i="2" s="1"/>
  <c r="AY604" i="2"/>
  <c r="BF604" i="2" s="1"/>
  <c r="CC604" i="2" s="1"/>
  <c r="AY603" i="2"/>
  <c r="BF603" i="2" s="1"/>
  <c r="CC603" i="2" s="1"/>
  <c r="AY602" i="2"/>
  <c r="BF602" i="2" s="1"/>
  <c r="CC602" i="2" s="1"/>
  <c r="AY601" i="2"/>
  <c r="BF601" i="2" s="1"/>
  <c r="CC601" i="2" s="1"/>
  <c r="AY600" i="2"/>
  <c r="BF600" i="2" s="1"/>
  <c r="CC600" i="2" s="1"/>
  <c r="AY599" i="2"/>
  <c r="BF599" i="2" s="1"/>
  <c r="CC599" i="2" s="1"/>
  <c r="AY598" i="2"/>
  <c r="BF598" i="2" s="1"/>
  <c r="CC598" i="2" s="1"/>
  <c r="AY597" i="2"/>
  <c r="BF597" i="2" s="1"/>
  <c r="CC597" i="2" s="1"/>
  <c r="AY596" i="2"/>
  <c r="BF596" i="2" s="1"/>
  <c r="CC596" i="2" s="1"/>
  <c r="AY595" i="2"/>
  <c r="BF595" i="2" s="1"/>
  <c r="CC595" i="2" s="1"/>
  <c r="AY594" i="2"/>
  <c r="BF594" i="2" s="1"/>
  <c r="CC594" i="2" s="1"/>
  <c r="AY593" i="2"/>
  <c r="BF593" i="2" s="1"/>
  <c r="CC593" i="2" s="1"/>
  <c r="AY592" i="2"/>
  <c r="BF592" i="2" s="1"/>
  <c r="CC592" i="2" s="1"/>
  <c r="AY591" i="2"/>
  <c r="BF591" i="2" s="1"/>
  <c r="CC591" i="2" s="1"/>
  <c r="AY590" i="2"/>
  <c r="BF590" i="2" s="1"/>
  <c r="CC590" i="2" s="1"/>
  <c r="AY589" i="2"/>
  <c r="BF589" i="2" s="1"/>
  <c r="CC589" i="2" s="1"/>
  <c r="AY588" i="2"/>
  <c r="BF588" i="2" s="1"/>
  <c r="CC588" i="2" s="1"/>
  <c r="AY587" i="2"/>
  <c r="BF587" i="2" s="1"/>
  <c r="CC587" i="2" s="1"/>
  <c r="AY586" i="2"/>
  <c r="BF586" i="2" s="1"/>
  <c r="CC586" i="2" s="1"/>
  <c r="AY585" i="2"/>
  <c r="BF585" i="2" s="1"/>
  <c r="CC585" i="2" s="1"/>
  <c r="AY584" i="2"/>
  <c r="BF584" i="2" s="1"/>
  <c r="CC584" i="2" s="1"/>
  <c r="AY583" i="2"/>
  <c r="BF583" i="2" s="1"/>
  <c r="CC583" i="2" s="1"/>
  <c r="AY582" i="2"/>
  <c r="BF582" i="2" s="1"/>
  <c r="CC582" i="2" s="1"/>
  <c r="AY581" i="2"/>
  <c r="BF581" i="2" s="1"/>
  <c r="CC581" i="2" s="1"/>
  <c r="AY580" i="2"/>
  <c r="BF580" i="2" s="1"/>
  <c r="CC580" i="2" s="1"/>
  <c r="AY579" i="2"/>
  <c r="BF579" i="2" s="1"/>
  <c r="CC579" i="2" s="1"/>
  <c r="AY578" i="2"/>
  <c r="BF578" i="2" s="1"/>
  <c r="CC578" i="2" s="1"/>
  <c r="AY577" i="2"/>
  <c r="BF577" i="2" s="1"/>
  <c r="CC577" i="2" s="1"/>
  <c r="AY576" i="2"/>
  <c r="BF576" i="2" s="1"/>
  <c r="CC576" i="2" s="1"/>
  <c r="AY575" i="2"/>
  <c r="BF575" i="2" s="1"/>
  <c r="CC575" i="2" s="1"/>
  <c r="AY574" i="2"/>
  <c r="BF574" i="2" s="1"/>
  <c r="CC574" i="2" s="1"/>
  <c r="AY573" i="2"/>
  <c r="BF573" i="2" s="1"/>
  <c r="CC573" i="2" s="1"/>
  <c r="AY572" i="2"/>
  <c r="BF572" i="2" s="1"/>
  <c r="CC572" i="2" s="1"/>
  <c r="AY571" i="2"/>
  <c r="BF571" i="2" s="1"/>
  <c r="CC571" i="2" s="1"/>
  <c r="AY570" i="2"/>
  <c r="BF570" i="2" s="1"/>
  <c r="CC570" i="2" s="1"/>
  <c r="AY569" i="2"/>
  <c r="BF569" i="2" s="1"/>
  <c r="CC569" i="2" s="1"/>
  <c r="AY568" i="2"/>
  <c r="BF568" i="2" s="1"/>
  <c r="CC568" i="2" s="1"/>
  <c r="AY560" i="2"/>
  <c r="BF560" i="2" s="1"/>
  <c r="CC560" i="2" s="1"/>
  <c r="AY559" i="2"/>
  <c r="BF559" i="2" s="1"/>
  <c r="CC559" i="2" s="1"/>
  <c r="AY558" i="2"/>
  <c r="BF558" i="2" s="1"/>
  <c r="CC558" i="2" s="1"/>
  <c r="AY557" i="2"/>
  <c r="BF557" i="2" s="1"/>
  <c r="CC557" i="2" s="1"/>
  <c r="AY556" i="2"/>
  <c r="BF556" i="2" s="1"/>
  <c r="CC556" i="2" s="1"/>
  <c r="AY555" i="2"/>
  <c r="BF555" i="2" s="1"/>
  <c r="CC555" i="2" s="1"/>
  <c r="AY554" i="2"/>
  <c r="BF554" i="2" s="1"/>
  <c r="CC554" i="2" s="1"/>
  <c r="AY539" i="2"/>
  <c r="BF539" i="2" s="1"/>
  <c r="CC539" i="2" s="1"/>
  <c r="AY538" i="2"/>
  <c r="BF538" i="2" s="1"/>
  <c r="CC538" i="2" s="1"/>
  <c r="AY537" i="2"/>
  <c r="BF537" i="2" s="1"/>
  <c r="CC537" i="2" s="1"/>
  <c r="AY536" i="2"/>
  <c r="BF536" i="2" s="1"/>
  <c r="CC536" i="2" s="1"/>
  <c r="AY535" i="2"/>
  <c r="BF535" i="2" s="1"/>
  <c r="CC535" i="2" s="1"/>
  <c r="AY534" i="2"/>
  <c r="BF534" i="2" s="1"/>
  <c r="CC534" i="2" s="1"/>
  <c r="AY533" i="2"/>
  <c r="BF533" i="2" s="1"/>
  <c r="CC533" i="2" s="1"/>
  <c r="AY532" i="2"/>
  <c r="BF532" i="2" s="1"/>
  <c r="CC532" i="2" s="1"/>
  <c r="AY531" i="2"/>
  <c r="BF531" i="2" s="1"/>
  <c r="CC531" i="2" s="1"/>
  <c r="AY530" i="2"/>
  <c r="BF530" i="2" s="1"/>
  <c r="CC530" i="2" s="1"/>
  <c r="AY529" i="2"/>
  <c r="BF529" i="2" s="1"/>
  <c r="CC529" i="2" s="1"/>
  <c r="AY528" i="2"/>
  <c r="BF528" i="2" s="1"/>
  <c r="CC528" i="2" s="1"/>
  <c r="AY527" i="2"/>
  <c r="BF527" i="2" s="1"/>
  <c r="CC527" i="2" s="1"/>
  <c r="AY520" i="2"/>
  <c r="BF520" i="2" s="1"/>
  <c r="CC520" i="2" s="1"/>
  <c r="AY519" i="2"/>
  <c r="BF519" i="2" s="1"/>
  <c r="CC519" i="2" s="1"/>
  <c r="AY518" i="2"/>
  <c r="BF518" i="2" s="1"/>
  <c r="CC518" i="2" s="1"/>
  <c r="AY517" i="2"/>
  <c r="BF517" i="2" s="1"/>
  <c r="CC517" i="2" s="1"/>
  <c r="AY516" i="2"/>
  <c r="BF516" i="2" s="1"/>
  <c r="CC516" i="2" s="1"/>
  <c r="AY515" i="2"/>
  <c r="BF515" i="2" s="1"/>
  <c r="CC515" i="2" s="1"/>
  <c r="AY514" i="2"/>
  <c r="BF514" i="2" s="1"/>
  <c r="CC514" i="2" s="1"/>
  <c r="AY513" i="2"/>
  <c r="BF513" i="2" s="1"/>
  <c r="CC513" i="2" s="1"/>
  <c r="AY512" i="2"/>
  <c r="BF512" i="2" s="1"/>
  <c r="CC512" i="2" s="1"/>
  <c r="AY511" i="2"/>
  <c r="BF511" i="2" s="1"/>
  <c r="CC511" i="2" s="1"/>
  <c r="AY510" i="2"/>
  <c r="BF510" i="2" s="1"/>
  <c r="CC510" i="2" s="1"/>
  <c r="AY509" i="2"/>
  <c r="BF509" i="2" s="1"/>
  <c r="CC509" i="2" s="1"/>
  <c r="AY501" i="2"/>
  <c r="BF501" i="2" s="1"/>
  <c r="CC501" i="2" s="1"/>
  <c r="AY500" i="2"/>
  <c r="BF500" i="2" s="1"/>
  <c r="CC500" i="2" s="1"/>
  <c r="AY499" i="2"/>
  <c r="BF499" i="2" s="1"/>
  <c r="CC499" i="2" s="1"/>
  <c r="AY498" i="2"/>
  <c r="BF498" i="2" s="1"/>
  <c r="CC498" i="2" s="1"/>
  <c r="AY497" i="2"/>
  <c r="BF497" i="2" s="1"/>
  <c r="CC497" i="2" s="1"/>
  <c r="AY496" i="2"/>
  <c r="BF496" i="2" s="1"/>
  <c r="CC496" i="2" s="1"/>
  <c r="AY495" i="2"/>
  <c r="BF495" i="2" s="1"/>
  <c r="CC495" i="2" s="1"/>
  <c r="AY494" i="2"/>
  <c r="BF494" i="2" s="1"/>
  <c r="CC494" i="2" s="1"/>
  <c r="AY493" i="2"/>
  <c r="BF493" i="2" s="1"/>
  <c r="CC493" i="2" s="1"/>
  <c r="AY492" i="2"/>
  <c r="BF492" i="2" s="1"/>
  <c r="CC492" i="2" s="1"/>
  <c r="AY485" i="2"/>
  <c r="BF485" i="2" s="1"/>
  <c r="CC485" i="2" s="1"/>
  <c r="AY484" i="2"/>
  <c r="BF484" i="2" s="1"/>
  <c r="CC484" i="2" s="1"/>
  <c r="AY483" i="2"/>
  <c r="BF483" i="2" s="1"/>
  <c r="CC483" i="2" s="1"/>
  <c r="AY482" i="2"/>
  <c r="BF482" i="2" s="1"/>
  <c r="CC482" i="2" s="1"/>
  <c r="AY481" i="2"/>
  <c r="BF481" i="2" s="1"/>
  <c r="CC481" i="2" s="1"/>
  <c r="AY480" i="2"/>
  <c r="BF480" i="2" s="1"/>
  <c r="CC480" i="2" s="1"/>
  <c r="AY479" i="2"/>
  <c r="BF479" i="2" s="1"/>
  <c r="CC479" i="2" s="1"/>
  <c r="AY478" i="2"/>
  <c r="BF478" i="2" s="1"/>
  <c r="CC478" i="2" s="1"/>
  <c r="AY477" i="2"/>
  <c r="BF477" i="2" s="1"/>
  <c r="CC477" i="2" s="1"/>
  <c r="AY476" i="2"/>
  <c r="BF476" i="2" s="1"/>
  <c r="CC476" i="2" s="1"/>
  <c r="AY475" i="2"/>
  <c r="BF475" i="2" s="1"/>
  <c r="CC475" i="2" s="1"/>
  <c r="AY474" i="2"/>
  <c r="BF474" i="2" s="1"/>
  <c r="CC474" i="2" s="1"/>
  <c r="AY473" i="2"/>
  <c r="BF473" i="2" s="1"/>
  <c r="CC473" i="2" s="1"/>
  <c r="AY472" i="2"/>
  <c r="BF472" i="2" s="1"/>
  <c r="CC472" i="2" s="1"/>
  <c r="AY471" i="2"/>
  <c r="BF471" i="2" s="1"/>
  <c r="CC471" i="2" s="1"/>
  <c r="AY470" i="2"/>
  <c r="BF470" i="2" s="1"/>
  <c r="CC470" i="2" s="1"/>
  <c r="AY469" i="2"/>
  <c r="BF469" i="2" s="1"/>
  <c r="CC469" i="2" s="1"/>
  <c r="AY468" i="2"/>
  <c r="BF468" i="2" s="1"/>
  <c r="CC468" i="2" s="1"/>
  <c r="AY467" i="2"/>
  <c r="BF467" i="2" s="1"/>
  <c r="CC467" i="2" s="1"/>
  <c r="AY460" i="2"/>
  <c r="BF460" i="2" s="1"/>
  <c r="CC460" i="2" s="1"/>
  <c r="AY459" i="2"/>
  <c r="BF459" i="2" s="1"/>
  <c r="CC459" i="2" s="1"/>
  <c r="AY458" i="2"/>
  <c r="BF458" i="2" s="1"/>
  <c r="CC458" i="2" s="1"/>
  <c r="AY457" i="2"/>
  <c r="BF457" i="2" s="1"/>
  <c r="CC457" i="2" s="1"/>
  <c r="AY456" i="2"/>
  <c r="BF456" i="2" s="1"/>
  <c r="CC456" i="2" s="1"/>
  <c r="AY455" i="2"/>
  <c r="BF455" i="2" s="1"/>
  <c r="CC455" i="2" s="1"/>
  <c r="AY454" i="2"/>
  <c r="BF454" i="2" s="1"/>
  <c r="CC454" i="2" s="1"/>
  <c r="AY453" i="2"/>
  <c r="BF453" i="2" s="1"/>
  <c r="CC453" i="2" s="1"/>
  <c r="AY452" i="2"/>
  <c r="BF452" i="2" s="1"/>
  <c r="CC452" i="2" s="1"/>
  <c r="AY451" i="2"/>
  <c r="BF451" i="2" s="1"/>
  <c r="CC451" i="2" s="1"/>
  <c r="AY450" i="2"/>
  <c r="BF450" i="2" s="1"/>
  <c r="CC450" i="2" s="1"/>
  <c r="AY449" i="2"/>
  <c r="BF449" i="2" s="1"/>
  <c r="CC449" i="2" s="1"/>
  <c r="AY448" i="2"/>
  <c r="BF448" i="2" s="1"/>
  <c r="CC448" i="2" s="1"/>
  <c r="AY447" i="2"/>
  <c r="BF447" i="2" s="1"/>
  <c r="CC447" i="2" s="1"/>
  <c r="AY446" i="2"/>
  <c r="BF446" i="2" s="1"/>
  <c r="CC446" i="2" s="1"/>
  <c r="AY445" i="2"/>
  <c r="BF445" i="2" s="1"/>
  <c r="CC445" i="2" s="1"/>
  <c r="AY444" i="2"/>
  <c r="BF444" i="2" s="1"/>
  <c r="CC444" i="2" s="1"/>
  <c r="AY443" i="2"/>
  <c r="BF443" i="2" s="1"/>
  <c r="CC443" i="2" s="1"/>
  <c r="AY442" i="2"/>
  <c r="BF442" i="2" s="1"/>
  <c r="CC442" i="2" s="1"/>
  <c r="AY441" i="2"/>
  <c r="BF441" i="2" s="1"/>
  <c r="CC441" i="2" s="1"/>
  <c r="AY440" i="2"/>
  <c r="BF440" i="2" s="1"/>
  <c r="CC440" i="2" s="1"/>
  <c r="AY439" i="2"/>
  <c r="BF439" i="2" s="1"/>
  <c r="CC439" i="2" s="1"/>
  <c r="AY438" i="2"/>
  <c r="BF438" i="2" s="1"/>
  <c r="CC438" i="2" s="1"/>
  <c r="AY437" i="2"/>
  <c r="BF437" i="2" s="1"/>
  <c r="CC437" i="2" s="1"/>
  <c r="AY436" i="2"/>
  <c r="BF436" i="2" s="1"/>
  <c r="CC436" i="2" s="1"/>
  <c r="AY435" i="2"/>
  <c r="BF435" i="2" s="1"/>
  <c r="CC435" i="2" s="1"/>
  <c r="AY434" i="2"/>
  <c r="BF434" i="2" s="1"/>
  <c r="CC434" i="2" s="1"/>
  <c r="AY433" i="2"/>
  <c r="BF433" i="2" s="1"/>
  <c r="CC433" i="2" s="1"/>
  <c r="AY432" i="2"/>
  <c r="BF432" i="2" s="1"/>
  <c r="CC432" i="2" s="1"/>
  <c r="AY431" i="2"/>
  <c r="BF431" i="2" s="1"/>
  <c r="CC431" i="2" s="1"/>
  <c r="AY430" i="2"/>
  <c r="BF430" i="2" s="1"/>
  <c r="CC430" i="2" s="1"/>
  <c r="AY429" i="2"/>
  <c r="BF429" i="2" s="1"/>
  <c r="CC429" i="2" s="1"/>
  <c r="AY428" i="2"/>
  <c r="BF428" i="2" s="1"/>
  <c r="CC428" i="2" s="1"/>
  <c r="AY427" i="2"/>
  <c r="BF427" i="2" s="1"/>
  <c r="CC427" i="2" s="1"/>
  <c r="AY426" i="2"/>
  <c r="BF426" i="2" s="1"/>
  <c r="CC426" i="2" s="1"/>
  <c r="AY425" i="2"/>
  <c r="BF425" i="2" s="1"/>
  <c r="CC425" i="2" s="1"/>
  <c r="AY424" i="2"/>
  <c r="BF424" i="2" s="1"/>
  <c r="CC424" i="2" s="1"/>
  <c r="AY423" i="2"/>
  <c r="BF423" i="2" s="1"/>
  <c r="CC423" i="2" s="1"/>
  <c r="AY422" i="2"/>
  <c r="BF422" i="2" s="1"/>
  <c r="CC422" i="2" s="1"/>
  <c r="AY421" i="2"/>
  <c r="BF421" i="2" s="1"/>
  <c r="CC421" i="2" s="1"/>
  <c r="AY420" i="2"/>
  <c r="BF420" i="2" s="1"/>
  <c r="CC420" i="2" s="1"/>
  <c r="AY419" i="2"/>
  <c r="BF419" i="2" s="1"/>
  <c r="CC419" i="2" s="1"/>
  <c r="AY418" i="2"/>
  <c r="BF418" i="2" s="1"/>
  <c r="CC418" i="2" s="1"/>
  <c r="AY417" i="2"/>
  <c r="BF417" i="2" s="1"/>
  <c r="CC417" i="2" s="1"/>
  <c r="AY416" i="2"/>
  <c r="BF416" i="2" s="1"/>
  <c r="CC416" i="2" s="1"/>
  <c r="AY415" i="2"/>
  <c r="BF415" i="2" s="1"/>
  <c r="CC415" i="2" s="1"/>
  <c r="AY414" i="2"/>
  <c r="BF414" i="2" s="1"/>
  <c r="CC414" i="2" s="1"/>
  <c r="AY413" i="2"/>
  <c r="BF413" i="2" s="1"/>
  <c r="CC413" i="2" s="1"/>
  <c r="AY412" i="2"/>
  <c r="BF412" i="2" s="1"/>
  <c r="CC412" i="2" s="1"/>
  <c r="AY411" i="2"/>
  <c r="BF411" i="2" s="1"/>
  <c r="CC411" i="2" s="1"/>
  <c r="AY410" i="2"/>
  <c r="BF410" i="2" s="1"/>
  <c r="CC410" i="2" s="1"/>
  <c r="AY409" i="2"/>
  <c r="BF409" i="2" s="1"/>
  <c r="CC409" i="2" s="1"/>
  <c r="AY408" i="2"/>
  <c r="BF408" i="2" s="1"/>
  <c r="CC408" i="2" s="1"/>
  <c r="AY407" i="2"/>
  <c r="BF407" i="2" s="1"/>
  <c r="CC407" i="2" s="1"/>
  <c r="AY406" i="2"/>
  <c r="BF406" i="2" s="1"/>
  <c r="CC406" i="2" s="1"/>
  <c r="AY405" i="2"/>
  <c r="BF405" i="2" s="1"/>
  <c r="CC405" i="2" s="1"/>
  <c r="AY404" i="2"/>
  <c r="BF404" i="2" s="1"/>
  <c r="CC404" i="2" s="1"/>
  <c r="AY403" i="2"/>
  <c r="BF403" i="2" s="1"/>
  <c r="CC403" i="2" s="1"/>
  <c r="AY402" i="2"/>
  <c r="BF402" i="2" s="1"/>
  <c r="CC402" i="2" s="1"/>
  <c r="AY401" i="2"/>
  <c r="BF401" i="2" s="1"/>
  <c r="CC401" i="2" s="1"/>
  <c r="AY400" i="2"/>
  <c r="BF400" i="2" s="1"/>
  <c r="CC400" i="2" s="1"/>
  <c r="AY399" i="2"/>
  <c r="BF399" i="2" s="1"/>
  <c r="CC399" i="2" s="1"/>
  <c r="AY398" i="2"/>
  <c r="BF398" i="2" s="1"/>
  <c r="CC398" i="2" s="1"/>
  <c r="AY384" i="2"/>
  <c r="BF384" i="2" s="1"/>
  <c r="CC384" i="2" s="1"/>
  <c r="AY383" i="2"/>
  <c r="BF383" i="2" s="1"/>
  <c r="CC383" i="2" s="1"/>
  <c r="AY382" i="2"/>
  <c r="BF382" i="2" s="1"/>
  <c r="CC382" i="2" s="1"/>
  <c r="AY381" i="2"/>
  <c r="BF381" i="2" s="1"/>
  <c r="CC381" i="2" s="1"/>
  <c r="AY380" i="2"/>
  <c r="BF380" i="2" s="1"/>
  <c r="CC380" i="2" s="1"/>
  <c r="AY379" i="2"/>
  <c r="BF379" i="2" s="1"/>
  <c r="CC379" i="2" s="1"/>
  <c r="AY378" i="2"/>
  <c r="BF378" i="2" s="1"/>
  <c r="CC378" i="2" s="1"/>
  <c r="AY377" i="2"/>
  <c r="BF377" i="2" s="1"/>
  <c r="CC377" i="2" s="1"/>
  <c r="AY376" i="2"/>
  <c r="BF376" i="2" s="1"/>
  <c r="CC376" i="2" s="1"/>
  <c r="AY375" i="2"/>
  <c r="BF375" i="2" s="1"/>
  <c r="CC375" i="2" s="1"/>
  <c r="AY374" i="2"/>
  <c r="BF374" i="2" s="1"/>
  <c r="CC374" i="2" s="1"/>
  <c r="AY373" i="2"/>
  <c r="BF373" i="2" s="1"/>
  <c r="CC373" i="2" s="1"/>
  <c r="AY372" i="2"/>
  <c r="BF372" i="2" s="1"/>
  <c r="CC372" i="2" s="1"/>
  <c r="AY371" i="2"/>
  <c r="BF371" i="2" s="1"/>
  <c r="CC371" i="2" s="1"/>
  <c r="AY370" i="2"/>
  <c r="BF370" i="2" s="1"/>
  <c r="CC370" i="2" s="1"/>
  <c r="AY369" i="2"/>
  <c r="BF369" i="2" s="1"/>
  <c r="CC369" i="2" s="1"/>
  <c r="AY368" i="2"/>
  <c r="BF368" i="2" s="1"/>
  <c r="CC368" i="2" s="1"/>
  <c r="AY367" i="2"/>
  <c r="BF367" i="2" s="1"/>
  <c r="CC367" i="2" s="1"/>
  <c r="AY366" i="2"/>
  <c r="BF366" i="2" s="1"/>
  <c r="CC366" i="2" s="1"/>
  <c r="AY365" i="2"/>
  <c r="BF365" i="2" s="1"/>
  <c r="CC365" i="2" s="1"/>
  <c r="AY364" i="2"/>
  <c r="BF364" i="2" s="1"/>
  <c r="CC364" i="2" s="1"/>
  <c r="AY363" i="2"/>
  <c r="BF363" i="2" s="1"/>
  <c r="CC363" i="2" s="1"/>
  <c r="AY362" i="2"/>
  <c r="BF362" i="2" s="1"/>
  <c r="CC362" i="2" s="1"/>
  <c r="AY361" i="2"/>
  <c r="BF361" i="2" s="1"/>
  <c r="CC361" i="2" s="1"/>
  <c r="AY360" i="2"/>
  <c r="BF360" i="2" s="1"/>
  <c r="CC360" i="2" s="1"/>
  <c r="AY359" i="2"/>
  <c r="BF359" i="2" s="1"/>
  <c r="CC359" i="2" s="1"/>
  <c r="AY358" i="2"/>
  <c r="BF358" i="2" s="1"/>
  <c r="CC358" i="2" s="1"/>
  <c r="AY357" i="2"/>
  <c r="BF357" i="2" s="1"/>
  <c r="CC357" i="2" s="1"/>
  <c r="AY356" i="2"/>
  <c r="BF356" i="2" s="1"/>
  <c r="CC356" i="2" s="1"/>
  <c r="AY355" i="2"/>
  <c r="BF355" i="2" s="1"/>
  <c r="CC355" i="2" s="1"/>
  <c r="AY354" i="2"/>
  <c r="BF354" i="2" s="1"/>
  <c r="CC354" i="2" s="1"/>
  <c r="AY340" i="2"/>
  <c r="BF340" i="2" s="1"/>
  <c r="CC340" i="2" s="1"/>
  <c r="AY336" i="2"/>
  <c r="BF336" i="2" s="1"/>
  <c r="CC336" i="2" s="1"/>
  <c r="AY339" i="2"/>
  <c r="BF339" i="2" s="1"/>
  <c r="CC339" i="2" s="1"/>
  <c r="AY338" i="2"/>
  <c r="BF338" i="2" s="1"/>
  <c r="CC338" i="2" s="1"/>
  <c r="AY337" i="2"/>
  <c r="BF337" i="2" s="1"/>
  <c r="CC337" i="2" s="1"/>
  <c r="AY335" i="2"/>
  <c r="BF335" i="2" s="1"/>
  <c r="CC335" i="2" s="1"/>
  <c r="AY334" i="2"/>
  <c r="BF334" i="2" s="1"/>
  <c r="CC334" i="2" s="1"/>
  <c r="BB671" i="2"/>
  <c r="BF671" i="2" s="1"/>
  <c r="CC671" i="2" s="1"/>
  <c r="BB670" i="2"/>
  <c r="BF670" i="2" s="1"/>
  <c r="CC670" i="2" s="1"/>
  <c r="BB669" i="2"/>
  <c r="BF669" i="2" s="1"/>
  <c r="CC669" i="2" s="1"/>
  <c r="BB668" i="2"/>
  <c r="BF668" i="2" s="1"/>
  <c r="CC668" i="2" s="1"/>
  <c r="BB667" i="2"/>
  <c r="BF667" i="2" s="1"/>
  <c r="CC667" i="2" s="1"/>
  <c r="BB666" i="2"/>
  <c r="BF666" i="2" s="1"/>
  <c r="CC666" i="2" s="1"/>
  <c r="BB665" i="2"/>
  <c r="BF665" i="2" s="1"/>
  <c r="CC665" i="2" s="1"/>
  <c r="BB635" i="2"/>
  <c r="BF635" i="2" s="1"/>
  <c r="CC635" i="2" s="1"/>
  <c r="BB634" i="2"/>
  <c r="BF634" i="2" s="1"/>
  <c r="CC634" i="2" s="1"/>
  <c r="BB633" i="2"/>
  <c r="BF633" i="2" s="1"/>
  <c r="CC633" i="2" s="1"/>
  <c r="BB632" i="2"/>
  <c r="BF632" i="2" s="1"/>
  <c r="CC632" i="2" s="1"/>
  <c r="BB631" i="2"/>
  <c r="BF631" i="2" s="1"/>
  <c r="CC631" i="2" s="1"/>
  <c r="BB630" i="2"/>
  <c r="BF630" i="2" s="1"/>
  <c r="CC630" i="2" s="1"/>
  <c r="BB629" i="2"/>
  <c r="BF629" i="2" s="1"/>
  <c r="CC629" i="2" s="1"/>
  <c r="BB567" i="2"/>
  <c r="BF567" i="2" s="1"/>
  <c r="CC567" i="2" s="1"/>
  <c r="BB566" i="2"/>
  <c r="BF566" i="2" s="1"/>
  <c r="CC566" i="2" s="1"/>
  <c r="BB565" i="2"/>
  <c r="BF565" i="2" s="1"/>
  <c r="CC565" i="2" s="1"/>
  <c r="BB564" i="2"/>
  <c r="BF564" i="2" s="1"/>
  <c r="CC564" i="2" s="1"/>
  <c r="BB563" i="2"/>
  <c r="BF563" i="2" s="1"/>
  <c r="CC563" i="2" s="1"/>
  <c r="BB562" i="2"/>
  <c r="BF562" i="2" s="1"/>
  <c r="CC562" i="2" s="1"/>
  <c r="BB561" i="2"/>
  <c r="BF561" i="2" s="1"/>
  <c r="CC561" i="2" s="1"/>
  <c r="BB553" i="2"/>
  <c r="BF553" i="2" s="1"/>
  <c r="CC553" i="2" s="1"/>
  <c r="BB552" i="2"/>
  <c r="BF552" i="2" s="1"/>
  <c r="CC552" i="2" s="1"/>
  <c r="BB551" i="2"/>
  <c r="BF551" i="2" s="1"/>
  <c r="CC551" i="2" s="1"/>
  <c r="BB550" i="2"/>
  <c r="BF550" i="2" s="1"/>
  <c r="CC550" i="2" s="1"/>
  <c r="BB549" i="2"/>
  <c r="BF549" i="2" s="1"/>
  <c r="CC549" i="2" s="1"/>
  <c r="BB548" i="2"/>
  <c r="BF548" i="2" s="1"/>
  <c r="CC548" i="2" s="1"/>
  <c r="BB547" i="2"/>
  <c r="BF547" i="2" s="1"/>
  <c r="CC547" i="2" s="1"/>
  <c r="BB546" i="2"/>
  <c r="BF546" i="2" s="1"/>
  <c r="CC546" i="2" s="1"/>
  <c r="BB545" i="2"/>
  <c r="BF545" i="2" s="1"/>
  <c r="CC545" i="2" s="1"/>
  <c r="BB544" i="2"/>
  <c r="BF544" i="2" s="1"/>
  <c r="CC544" i="2" s="1"/>
  <c r="BB543" i="2"/>
  <c r="BF543" i="2" s="1"/>
  <c r="CC543" i="2" s="1"/>
  <c r="BB542" i="2"/>
  <c r="BF542" i="2" s="1"/>
  <c r="CC542" i="2" s="1"/>
  <c r="BB541" i="2"/>
  <c r="BF541" i="2" s="1"/>
  <c r="CC541" i="2" s="1"/>
  <c r="BB540" i="2"/>
  <c r="BF540" i="2" s="1"/>
  <c r="CC540" i="2" s="1"/>
  <c r="BB508" i="2"/>
  <c r="BF508" i="2" s="1"/>
  <c r="CC508" i="2" s="1"/>
  <c r="BB507" i="2"/>
  <c r="BF507" i="2" s="1"/>
  <c r="CC507" i="2" s="1"/>
  <c r="BB506" i="2"/>
  <c r="BF506" i="2" s="1"/>
  <c r="CC506" i="2" s="1"/>
  <c r="BB505" i="2"/>
  <c r="BF505" i="2" s="1"/>
  <c r="CC505" i="2" s="1"/>
  <c r="BB504" i="2"/>
  <c r="BF504" i="2" s="1"/>
  <c r="CC504" i="2" s="1"/>
  <c r="BB503" i="2"/>
  <c r="BF503" i="2" s="1"/>
  <c r="CC503" i="2" s="1"/>
  <c r="BB502" i="2"/>
  <c r="BF502" i="2" s="1"/>
  <c r="CC502" i="2" s="1"/>
  <c r="BB391" i="2"/>
  <c r="BF391" i="2" s="1"/>
  <c r="CC391" i="2" s="1"/>
  <c r="BB390" i="2"/>
  <c r="BF390" i="2" s="1"/>
  <c r="CC390" i="2" s="1"/>
  <c r="BB389" i="2"/>
  <c r="BF389" i="2" s="1"/>
  <c r="CC389" i="2" s="1"/>
  <c r="BB388" i="2"/>
  <c r="BF388" i="2" s="1"/>
  <c r="CC388" i="2" s="1"/>
  <c r="BB387" i="2"/>
  <c r="BF387" i="2" s="1"/>
  <c r="CC387" i="2" s="1"/>
  <c r="BB386" i="2"/>
  <c r="BF386" i="2" s="1"/>
  <c r="CC386" i="2" s="1"/>
  <c r="BB385" i="2"/>
  <c r="BF385" i="2" s="1"/>
  <c r="CC385" i="2" s="1"/>
  <c r="BB347" i="2"/>
  <c r="BF347" i="2" s="1"/>
  <c r="CC347" i="2" s="1"/>
  <c r="BB346" i="2"/>
  <c r="BF346" i="2" s="1"/>
  <c r="CC346" i="2" s="1"/>
  <c r="BB345" i="2"/>
  <c r="BF345" i="2" s="1"/>
  <c r="CC345" i="2" s="1"/>
  <c r="BB344" i="2"/>
  <c r="BF344" i="2" s="1"/>
  <c r="CC344" i="2" s="1"/>
  <c r="BB343" i="2"/>
  <c r="BF343" i="2" s="1"/>
  <c r="CC343" i="2" s="1"/>
  <c r="BB342" i="2"/>
  <c r="BF342" i="2" s="1"/>
  <c r="CC342" i="2" s="1"/>
  <c r="BB341" i="2"/>
  <c r="BF341" i="2" s="1"/>
  <c r="CC34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Sangjan J</author>
    <author>Supamat Somchat</author>
  </authors>
  <commentList>
    <comment ref="M9" authorId="0" shapeId="0" xr:uid="{00000000-0006-0000-0700-000001000000}">
      <text>
        <r>
          <rPr>
            <b/>
            <sz val="9"/>
            <color indexed="81"/>
            <rFont val="Tahoma"/>
            <family val="2"/>
          </rPr>
          <t>Sangjan J:</t>
        </r>
        <r>
          <rPr>
            <sz val="9"/>
            <color indexed="81"/>
            <rFont val="Tahoma"/>
            <family val="2"/>
          </rPr>
          <t xml:space="preserve">
ยืม CQA and AE</t>
        </r>
      </text>
    </comment>
    <comment ref="Q9" authorId="0" shapeId="0" xr:uid="{00000000-0006-0000-0700-000002000000}">
      <text>
        <r>
          <rPr>
            <b/>
            <sz val="9"/>
            <color indexed="81"/>
            <rFont val="Tahoma"/>
            <family val="2"/>
          </rPr>
          <t>Sangjan J:</t>
        </r>
        <r>
          <rPr>
            <sz val="9"/>
            <color indexed="81"/>
            <rFont val="Tahoma"/>
            <family val="2"/>
          </rPr>
          <t xml:space="preserve">
ยืม CQA</t>
        </r>
      </text>
    </comment>
    <comment ref="AF12" authorId="0" shapeId="0" xr:uid="{00000000-0006-0000-0700-000003000000}">
      <text>
        <r>
          <rPr>
            <b/>
            <sz val="9"/>
            <color indexed="81"/>
            <rFont val="Tahoma"/>
            <family val="2"/>
          </rPr>
          <t>Sangjan J:</t>
        </r>
        <r>
          <rPr>
            <sz val="9"/>
            <color indexed="81"/>
            <rFont val="Tahoma"/>
            <family val="2"/>
          </rPr>
          <t xml:space="preserve">
เสียแจ้งซ่อม IM on 27-May-2021</t>
        </r>
      </text>
    </comment>
    <comment ref="AE22" authorId="1" shapeId="0" xr:uid="{00000000-0006-0000-0700-000004000000}">
      <text>
        <r>
          <rPr>
            <b/>
            <sz val="9"/>
            <color indexed="81"/>
            <rFont val="Tahoma"/>
            <family val="2"/>
          </rPr>
          <t>Supamat Somchat:</t>
        </r>
        <r>
          <rPr>
            <sz val="9"/>
            <color indexed="81"/>
            <rFont val="Tahoma"/>
            <family val="2"/>
          </rPr>
          <t xml:space="preserve">
ดึงของ TFT4.2"มาใช้</t>
        </r>
      </text>
    </comment>
    <comment ref="AF22" authorId="0" shapeId="0" xr:uid="{00000000-0006-0000-0700-000005000000}">
      <text>
        <r>
          <rPr>
            <b/>
            <sz val="9"/>
            <color indexed="81"/>
            <rFont val="Tahoma"/>
            <family val="2"/>
          </rPr>
          <t>Sangjan J:</t>
        </r>
        <r>
          <rPr>
            <sz val="9"/>
            <color indexed="81"/>
            <rFont val="Tahoma"/>
            <family val="2"/>
          </rPr>
          <t xml:space="preserve">
เสียแจ้งซ่อม IM on 25-Jun-2021</t>
        </r>
      </text>
    </comment>
    <comment ref="AK41" authorId="0" shapeId="0" xr:uid="{00000000-0006-0000-0700-000006000000}">
      <text>
        <r>
          <rPr>
            <b/>
            <sz val="9"/>
            <color indexed="81"/>
            <rFont val="Tahoma"/>
            <family val="2"/>
          </rPr>
          <t>Sangjan J:</t>
        </r>
        <r>
          <rPr>
            <sz val="9"/>
            <color indexed="81"/>
            <rFont val="Tahoma"/>
            <family val="2"/>
          </rPr>
          <t xml:space="preserve">
Staff Chadin ยืมดูวงจร 5ตัว/1sets on 30-Jun-2021</t>
        </r>
      </text>
    </comment>
    <comment ref="AF47" authorId="0" shapeId="0" xr:uid="{00000000-0006-0000-0700-000007000000}">
      <text>
        <r>
          <rPr>
            <b/>
            <sz val="9"/>
            <color indexed="81"/>
            <rFont val="Tahoma"/>
            <family val="2"/>
          </rPr>
          <t>Sangjan J:</t>
        </r>
        <r>
          <rPr>
            <sz val="9"/>
            <color indexed="81"/>
            <rFont val="Tahoma"/>
            <family val="2"/>
          </rPr>
          <t xml:space="preserve">
เสียแจ้งซ่อม IM on 27-May-2021</t>
        </r>
      </text>
    </comment>
    <comment ref="AF54" authorId="0" shapeId="0" xr:uid="{00000000-0006-0000-0700-000008000000}">
      <text>
        <r>
          <rPr>
            <b/>
            <sz val="9"/>
            <color indexed="81"/>
            <rFont val="Tahoma"/>
            <family val="2"/>
          </rPr>
          <t>Sangjan J:</t>
        </r>
        <r>
          <rPr>
            <sz val="9"/>
            <color indexed="81"/>
            <rFont val="Tahoma"/>
            <family val="2"/>
          </rPr>
          <t xml:space="preserve">
เสียแจ้งซ่อม IM on 27-May-2021</t>
        </r>
      </text>
    </comment>
  </commentList>
</comments>
</file>

<file path=xl/sharedStrings.xml><?xml version="1.0" encoding="utf-8"?>
<sst xmlns="http://schemas.openxmlformats.org/spreadsheetml/2006/main" count="12444" uniqueCount="871">
  <si>
    <t>No.</t>
  </si>
  <si>
    <t>Section</t>
  </si>
  <si>
    <t>Register No.</t>
  </si>
  <si>
    <t>Size</t>
  </si>
  <si>
    <t>Test Purpose</t>
  </si>
  <si>
    <t>Detail</t>
  </si>
  <si>
    <t>Customer</t>
  </si>
  <si>
    <t>Source of process  (End process of sample)</t>
  </si>
  <si>
    <t>Requester</t>
  </si>
  <si>
    <t>Register date</t>
  </si>
  <si>
    <t>Finished report date</t>
  </si>
  <si>
    <t>Recive Sample date</t>
  </si>
  <si>
    <t>Request  offcical report date</t>
  </si>
  <si>
    <t>Sample Location</t>
  </si>
  <si>
    <t>Finished inspection date</t>
  </si>
  <si>
    <t>OK</t>
  </si>
  <si>
    <t>Condition Test</t>
  </si>
  <si>
    <t>LOG SHEET RELIABILITY TEST</t>
  </si>
  <si>
    <t>TFT1.8"</t>
  </si>
  <si>
    <t>TCT004</t>
  </si>
  <si>
    <t>TLH001</t>
  </si>
  <si>
    <t>TTH004</t>
  </si>
  <si>
    <t>THS001</t>
  </si>
  <si>
    <t>TFT4.2"</t>
  </si>
  <si>
    <t>MDL</t>
  </si>
  <si>
    <t># 3061 T-57568GD018HU-T-ACN</t>
  </si>
  <si>
    <t>NS</t>
  </si>
  <si>
    <t>Final</t>
  </si>
  <si>
    <t># 3039 T-55743GD042H-LW-AMN</t>
  </si>
  <si>
    <t>YZK</t>
  </si>
  <si>
    <t>TCT007</t>
  </si>
  <si>
    <t>THS003</t>
  </si>
  <si>
    <t>CQA</t>
  </si>
  <si>
    <t># 3067 T-57632GD018HU-T-AFN</t>
  </si>
  <si>
    <t>DS</t>
  </si>
  <si>
    <t>FCT +App check</t>
  </si>
  <si>
    <t>TLH003</t>
  </si>
  <si>
    <t>TFT2.7"</t>
  </si>
  <si>
    <t># 7125 T-55669GD027Z-LW-AIN</t>
  </si>
  <si>
    <t>Visteon</t>
  </si>
  <si>
    <t>Ms.Wijitra</t>
  </si>
  <si>
    <t>TFT8.6"</t>
  </si>
  <si>
    <t>Gentex</t>
  </si>
  <si>
    <t>TTH003</t>
  </si>
  <si>
    <t>THS002</t>
  </si>
  <si>
    <t>TFT5.7"</t>
  </si>
  <si>
    <t>AE</t>
  </si>
  <si>
    <t>SQC</t>
  </si>
  <si>
    <t>STD</t>
  </si>
  <si>
    <t>TFT3.1"</t>
  </si>
  <si>
    <t># 3026 T-51750GD065J-LW-BIN</t>
  </si>
  <si>
    <t>TFT6.5"</t>
  </si>
  <si>
    <t># 3062 T-64874GD026HU-T-AAN</t>
  </si>
  <si>
    <t>TFT2.6"</t>
  </si>
  <si>
    <t>HD</t>
  </si>
  <si>
    <t>Ms.Suwaphit</t>
  </si>
  <si>
    <t>ON-OFF 200 times</t>
  </si>
  <si>
    <t>TLH002</t>
  </si>
  <si>
    <t>TFT8.0"</t>
  </si>
  <si>
    <t>Optical characteristic</t>
  </si>
  <si>
    <t xml:space="preserve"> -</t>
  </si>
  <si>
    <t>MDL-ES</t>
  </si>
  <si>
    <t>App check by Requestor</t>
  </si>
  <si>
    <t>PE-MPT</t>
  </si>
  <si>
    <t xml:space="preserve">Ms.Sirintip </t>
  </si>
  <si>
    <t>T-55972GD035H-LW-AGN</t>
  </si>
  <si>
    <t>Evaluate Optical for Master sample referance jig</t>
  </si>
  <si>
    <t>IQC</t>
  </si>
  <si>
    <t xml:space="preserve">FCT +  App </t>
  </si>
  <si>
    <t>Q'ty</t>
  </si>
  <si>
    <t>Model Name</t>
  </si>
  <si>
    <t>TAP</t>
  </si>
  <si>
    <t>T-55741GD033H-T-ACN</t>
  </si>
  <si>
    <t>BMW</t>
  </si>
  <si>
    <t>T-55743GD042H-LW-AKN</t>
  </si>
  <si>
    <t>T-55784GD042H-LW-AFN</t>
  </si>
  <si>
    <t>T-55784GD042H-LW-AGN</t>
  </si>
  <si>
    <t>T-56056GD042H-LW-ACN</t>
  </si>
  <si>
    <t>T-55906GD018HU-T-AIN</t>
  </si>
  <si>
    <t>T-57010GD042H-LW-ABN</t>
  </si>
  <si>
    <t>T-55742GD042H-LW-AKN</t>
  </si>
  <si>
    <t>T-55734GD057Z-LW-AHN</t>
  </si>
  <si>
    <t>T-55998GD018HU-T-ADN</t>
  </si>
  <si>
    <t>T-55930GD076H-T-ALN</t>
  </si>
  <si>
    <t>T-57166GD077H-T-ADN</t>
  </si>
  <si>
    <t>T-55998GD018HU-T-AEN</t>
  </si>
  <si>
    <t>T-51750GD065J-LW-BGN</t>
  </si>
  <si>
    <t>T-51750GD065J-LW-BIN</t>
  </si>
  <si>
    <t>T-51750GD065J-LW-AYN</t>
  </si>
  <si>
    <t>T-51750GD065J-LW-BJN</t>
  </si>
  <si>
    <t>T-51750GD065J-LW-BHN</t>
  </si>
  <si>
    <t>T-55619GD065J-LW-ABN</t>
  </si>
  <si>
    <t>T-51750GD065J-LW-BFN</t>
  </si>
  <si>
    <t>T-55874GD042H-LW-AHN</t>
  </si>
  <si>
    <t>T-55998GD018HU-T-AHN</t>
  </si>
  <si>
    <t>T-55742GD042H-LW-ALN</t>
  </si>
  <si>
    <t>T-57166GD077H-T-AEN</t>
  </si>
  <si>
    <t>T-55743GD042H-LW-AMN</t>
  </si>
  <si>
    <t>T-57217GD027H-T-ADN</t>
  </si>
  <si>
    <t>T-55998GD018HU-T-AFN</t>
  </si>
  <si>
    <t>T-56022GD035H-LW-AFN</t>
  </si>
  <si>
    <t>T-55931GD018HU-T-AIN</t>
  </si>
  <si>
    <t>T-55802GD088H-LW-APN</t>
  </si>
  <si>
    <t>T-55931GD018HU-T-AJN</t>
  </si>
  <si>
    <t>T-55931GD018HU-T-AKN</t>
  </si>
  <si>
    <t>T-55931GD018HU-T-AHN</t>
  </si>
  <si>
    <t>T-56056GD042H-LW-ADN</t>
  </si>
  <si>
    <t>T-57196GD011HU-T-ALN</t>
  </si>
  <si>
    <t>T-57380GD026HU-T-AHN</t>
  </si>
  <si>
    <t>T-57236GD026HU-T-ADN</t>
  </si>
  <si>
    <t>T-57273GD086H-T-AFN</t>
  </si>
  <si>
    <t>T-57196GD011HU-T-ANN</t>
  </si>
  <si>
    <t>T-57630GD018HU-T-ABN</t>
  </si>
  <si>
    <t>T-55998GD018HU-T-AGN</t>
  </si>
  <si>
    <t>T-55734GD057Z-LW-AIN</t>
  </si>
  <si>
    <t>T-357578GD018HU-T-ABN</t>
  </si>
  <si>
    <t>T-57568GD018HU-T-ACN</t>
  </si>
  <si>
    <t>T-64874GD026HU-T-AAN</t>
  </si>
  <si>
    <t>T-57636GD031HU-T-ACN</t>
  </si>
  <si>
    <t>T-57632GD018HU-T-AEN</t>
  </si>
  <si>
    <t>T-57632GD018HU-T-AFN</t>
  </si>
  <si>
    <t>T-57627GD018HU-T-AEN</t>
  </si>
  <si>
    <t>364623AB</t>
  </si>
  <si>
    <t>364185AB</t>
  </si>
  <si>
    <t>F-51320GNB-LW-AHN</t>
  </si>
  <si>
    <t>Panasonic</t>
  </si>
  <si>
    <t>T-55265GD057J-LW-ACN</t>
  </si>
  <si>
    <t>T-55265GD057J-LW-ADN</t>
  </si>
  <si>
    <t xml:space="preserve">T-55520GD057J-LW-ACN </t>
  </si>
  <si>
    <t>T-55548GD057JU-LW-ABN</t>
  </si>
  <si>
    <t>T-55620GD057JU-LW-AAN</t>
  </si>
  <si>
    <t>T-55265GD057J-LW-AEN</t>
  </si>
  <si>
    <t>T-55614GD035H-T-ABN</t>
  </si>
  <si>
    <t>T-55548GD057JU-LW-ACN</t>
  </si>
  <si>
    <t>T-55702GD057Z-LW-AAN</t>
  </si>
  <si>
    <t>T-55873GD042H-LW-AGN</t>
  </si>
  <si>
    <t>T-55696GD050H-T-ADN</t>
  </si>
  <si>
    <t>T-55265GD057J-LW-AFN</t>
  </si>
  <si>
    <t>T-55669GD027Z-LW-AIN</t>
  </si>
  <si>
    <t>T-55709GD080HU-LW-AEN</t>
  </si>
  <si>
    <t>T-55702GD057Z-LW-ANN</t>
  </si>
  <si>
    <t>T-55669GD027H-LW-AJN</t>
  </si>
  <si>
    <t>B022</t>
  </si>
  <si>
    <t>B023</t>
  </si>
  <si>
    <t>B025</t>
  </si>
  <si>
    <t># 3014 T-57010GD042H-LW-ABN</t>
  </si>
  <si>
    <t># 3049 T-55931GD018HU-T-AKN</t>
  </si>
  <si>
    <t>LBM003 and LBM004</t>
  </si>
  <si>
    <t>TFT3.3"</t>
  </si>
  <si>
    <t># 3058 T-55998GD018HU-T-AGN</t>
  </si>
  <si>
    <t>TFT7.7"</t>
  </si>
  <si>
    <t>TFT5.0"</t>
  </si>
  <si>
    <t># 3077 T-64945GD018HU-T-ABN</t>
  </si>
  <si>
    <t>TFT3.5"</t>
  </si>
  <si>
    <t># 7126 T-55709GD080HU-LW-AEN</t>
  </si>
  <si>
    <t>Ms.Supawinee</t>
  </si>
  <si>
    <t># B022 T-57184GD103H-LW-AMN</t>
  </si>
  <si>
    <t>TFT10.25"</t>
  </si>
  <si>
    <t>TTH005 and EVT002</t>
  </si>
  <si>
    <t># 3001 T-55741GD033H-T-ACN</t>
  </si>
  <si>
    <t>Mr.Jenpop</t>
  </si>
  <si>
    <t>Over All QE Equipment &amp; Operation Status</t>
  </si>
  <si>
    <t>Equipment Type</t>
  </si>
  <si>
    <t>LCD-Small</t>
  </si>
  <si>
    <t>TFT-B3A</t>
  </si>
  <si>
    <t>TFT-M4</t>
  </si>
  <si>
    <t>TFT-E Checker</t>
  </si>
  <si>
    <t>Buffer board</t>
  </si>
  <si>
    <t>DC power</t>
  </si>
  <si>
    <t>Control board</t>
  </si>
  <si>
    <t>Attachment</t>
  </si>
  <si>
    <t>Pallet</t>
  </si>
  <si>
    <t xml:space="preserve">Remark </t>
  </si>
  <si>
    <t>No</t>
  </si>
  <si>
    <t>TYPE</t>
  </si>
  <si>
    <t>Model No.</t>
  </si>
  <si>
    <t>Keeping</t>
  </si>
  <si>
    <t>Used</t>
  </si>
  <si>
    <t>Remain</t>
  </si>
  <si>
    <t>O</t>
  </si>
  <si>
    <t xml:space="preserve"> - </t>
  </si>
  <si>
    <t>TFT112"</t>
  </si>
  <si>
    <t xml:space="preserve">  -</t>
  </si>
  <si>
    <t xml:space="preserve">  ถ้าใช้ TFT-B3A ต้องยืม Production</t>
  </si>
  <si>
    <t>TFT1.12"</t>
  </si>
  <si>
    <t>ได้รับ  จาก EE-IM on 7-Jan-2021</t>
  </si>
  <si>
    <t xml:space="preserve"> O</t>
  </si>
  <si>
    <t>ถ้าใช้ TFT-B3A ต้องยืม Production</t>
  </si>
  <si>
    <t>3062</t>
  </si>
  <si>
    <t>ได้รับ  จาก EE-IM on 27-Nov-2020</t>
  </si>
  <si>
    <t>ว่าง</t>
  </si>
  <si>
    <t>SKC (TFT3.5")</t>
  </si>
  <si>
    <t>TCG035QVLPDANN-GN50-S-T(364779AB)</t>
  </si>
  <si>
    <t>TFT7.6"</t>
  </si>
  <si>
    <t>ว่างถ้าใช้เป็น Abnormal (remain)</t>
  </si>
  <si>
    <t>TFT7.0"</t>
  </si>
  <si>
    <t>SKC (TFT7.0")</t>
  </si>
  <si>
    <t>TCG070WVLQGPNN-AN40-T(364417AB)</t>
  </si>
  <si>
    <t>TCG070WVLPAANN-AN50-T(363732AB)</t>
  </si>
  <si>
    <t>TFT8.5"</t>
  </si>
  <si>
    <t>SKC TFT8.5"</t>
  </si>
  <si>
    <t>364531AB</t>
  </si>
  <si>
    <t>TFT8.8"</t>
  </si>
  <si>
    <t>TFT10.4"</t>
  </si>
  <si>
    <t>SKC (TFT10.4")S</t>
  </si>
  <si>
    <t>SKC (TFT10.4")XG</t>
  </si>
  <si>
    <t>TFT12.1"</t>
  </si>
  <si>
    <t>SKC (TFT12.5")XG</t>
  </si>
  <si>
    <t>364570AB</t>
  </si>
  <si>
    <t>SKC (TFT12.5")S</t>
  </si>
  <si>
    <t>364376AB</t>
  </si>
  <si>
    <t>TFT2.7</t>
  </si>
  <si>
    <t>Remark</t>
  </si>
  <si>
    <t>Vibration</t>
  </si>
  <si>
    <t>Kittiya P.</t>
  </si>
  <si>
    <t>IQS</t>
  </si>
  <si>
    <t>Requalification test (Yearly test)</t>
  </si>
  <si>
    <t># 3083 T-64874GD026HU-T-ADN</t>
  </si>
  <si>
    <t>Ms.Thanitapat C.</t>
  </si>
  <si>
    <t>Re Test</t>
  </si>
  <si>
    <t>EVT002</t>
  </si>
  <si>
    <t>TLT002</t>
  </si>
  <si>
    <t>TLT001</t>
  </si>
  <si>
    <t>TCT006</t>
  </si>
  <si>
    <t>Model code
(Pre-luanch)</t>
  </si>
  <si>
    <t>Model No</t>
  </si>
  <si>
    <t>Mat</t>
  </si>
  <si>
    <t xml:space="preserve">LBM003 </t>
  </si>
  <si>
    <t>Mr.Watcharapan P.</t>
  </si>
  <si>
    <t>MDL-CL-T1L</t>
  </si>
  <si>
    <t>Room temp :  25oC</t>
  </si>
  <si>
    <t># 3008 T-55784GD042H-LW-AFN</t>
  </si>
  <si>
    <t># B025 T-55860GD103H-LW-ANN</t>
  </si>
  <si>
    <t>LBM005</t>
  </si>
  <si>
    <t>ได้รับ pallet จาก EE-IM on 27-Jan-2020,ใช้กับงาน Glass pattern dirty</t>
  </si>
  <si>
    <t># 3040 T-57217GD027H-T-ADN</t>
  </si>
  <si>
    <t>Low Temp  -40℃(OP:12)⇔Low Temp  -40℃(NO OP:12）</t>
  </si>
  <si>
    <t>FCT1</t>
  </si>
  <si>
    <t>Mr.Karn</t>
  </si>
  <si>
    <t>TCT002</t>
  </si>
  <si>
    <t xml:space="preserve">  App </t>
  </si>
  <si>
    <t>TTH005</t>
  </si>
  <si>
    <t>TLH004</t>
  </si>
  <si>
    <t># 3051 T-56056GD042H-LW-ADN</t>
  </si>
  <si>
    <t># 3005 T-55743GD042H-LW-AKN</t>
  </si>
  <si>
    <t># 3013 T-55906GD018HU-T-AIN</t>
  </si>
  <si>
    <t># 3078 T-55784GD042H-LW-AFN</t>
  </si>
  <si>
    <t xml:space="preserve">App </t>
  </si>
  <si>
    <t># 3084 T-57632GD018HU-T-AGN</t>
  </si>
  <si>
    <t># 7066 T-55265GD057J-LW-ACN</t>
  </si>
  <si>
    <t># 7119 T-55873GD042H-LW-AGN</t>
  </si>
  <si>
    <t># 3018 T-55998GD018HU-T-A DN</t>
  </si>
  <si>
    <t>MBL001</t>
  </si>
  <si>
    <t xml:space="preserve">Regular Test </t>
  </si>
  <si>
    <t>Yearly test</t>
  </si>
  <si>
    <t>Referance jig</t>
  </si>
  <si>
    <t>Improvement, TBN, ECN</t>
  </si>
  <si>
    <t>Requalification test T1</t>
  </si>
  <si>
    <t>Support claim</t>
  </si>
  <si>
    <t>Evaluate material NG</t>
  </si>
  <si>
    <t>Evaluate material Expired</t>
  </si>
  <si>
    <t xml:space="preserve">Support CRR </t>
  </si>
  <si>
    <t>Evaluate NG in process</t>
  </si>
  <si>
    <t>Damage</t>
  </si>
  <si>
    <t>ใช้กับงาน CRR-001429</t>
  </si>
  <si>
    <t>EED001</t>
  </si>
  <si>
    <t>LBM003</t>
  </si>
  <si>
    <t>TFT 1.8" Denso TOYOTA</t>
  </si>
  <si>
    <t>ได้รับ  จาก EE-IM on 28-Jun-2021</t>
  </si>
  <si>
    <t>Test Type</t>
  </si>
  <si>
    <t>Test Items</t>
  </si>
  <si>
    <t>Month</t>
  </si>
  <si>
    <t>TCT016</t>
  </si>
  <si>
    <t>For You</t>
  </si>
  <si>
    <t># 3052 T-57196GD011HU-T-ALN</t>
  </si>
  <si>
    <t>PNL</t>
  </si>
  <si>
    <t>T-364950GD031HU-T-ADN</t>
  </si>
  <si>
    <t>ได้รับ  จาก EE-IM on 20-Jul-2021</t>
  </si>
  <si>
    <t>ได้รับ  EE-IM on 25-Jun-2021,ใช้กับ Claim and Glass pattern diry</t>
  </si>
  <si>
    <t>Mr.Chawarak</t>
  </si>
  <si>
    <t># 3009 T-55784GD042H-LW-AGN</t>
  </si>
  <si>
    <t># 3037 T-55742GD042H-LW-ALN</t>
  </si>
  <si>
    <t># 3087 T-57273GD086H-T-AHN</t>
  </si>
  <si>
    <t># 3059 T-55734GD057Z-LW-AIN</t>
  </si>
  <si>
    <t>Mr.Kullachart K</t>
  </si>
  <si>
    <t>App</t>
  </si>
  <si>
    <t xml:space="preserve"> App </t>
  </si>
  <si>
    <t># 3046 T-55931GD018HU-T-AIN</t>
  </si>
  <si>
    <t># 3088 T-57653GD018HU-T-ADN</t>
  </si>
  <si>
    <t>TE</t>
  </si>
  <si>
    <t>Ms.Chutipa R.</t>
  </si>
  <si>
    <t xml:space="preserve">Ms.Panisara </t>
  </si>
  <si>
    <t>Ms.Nattida</t>
  </si>
  <si>
    <t xml:space="preserve">Ms.Nisarat </t>
  </si>
  <si>
    <r>
      <t>High temperature at +85</t>
    </r>
    <r>
      <rPr>
        <vertAlign val="superscript"/>
        <sz val="11"/>
        <rFont val="Arial"/>
        <family val="2"/>
      </rPr>
      <t>o</t>
    </r>
    <r>
      <rPr>
        <sz val="11"/>
        <rFont val="Arial"/>
        <family val="2"/>
      </rPr>
      <t xml:space="preserve">C,Low temperatureat at -40 </t>
    </r>
    <r>
      <rPr>
        <vertAlign val="superscript"/>
        <sz val="11"/>
        <rFont val="Arial"/>
        <family val="2"/>
      </rPr>
      <t>o</t>
    </r>
    <r>
      <rPr>
        <sz val="11"/>
        <rFont val="Arial"/>
        <family val="2"/>
      </rPr>
      <t>C
(stage 2 condition No vibration)</t>
    </r>
  </si>
  <si>
    <t>FCT</t>
  </si>
  <si>
    <t># 3045 T-56022GD035H-LW-AFN</t>
  </si>
  <si>
    <t># 3023 T-55998GD018HU-T-AEN</t>
  </si>
  <si>
    <t># 3053 T-57380GD026HU-T-AHN</t>
  </si>
  <si>
    <t>LBM003 and LBM005</t>
  </si>
  <si>
    <t>FCT by AE</t>
  </si>
  <si>
    <t>FCT +  App + Optical</t>
  </si>
  <si>
    <t># 3085 T-57632GD018HU-T-AHN</t>
  </si>
  <si>
    <t>ยืม Productionใช้กับ mat ex และ kaptone tape</t>
  </si>
  <si>
    <t>White poron</t>
  </si>
  <si>
    <t>TFT10.25"(BMW)</t>
  </si>
  <si>
    <t>B024 mat ex</t>
  </si>
  <si>
    <t>BMW series</t>
  </si>
  <si>
    <t>Brightness refer drawing spec</t>
  </si>
  <si>
    <t>ESD</t>
  </si>
  <si>
    <t>STN</t>
  </si>
  <si>
    <t>ยืม PD มาใช้</t>
  </si>
  <si>
    <t>7126 / 6083</t>
  </si>
  <si>
    <t>FCT + App</t>
  </si>
  <si>
    <t>Heat shock</t>
  </si>
  <si>
    <t>High temperature</t>
  </si>
  <si>
    <t>Low temperature</t>
  </si>
  <si>
    <t>High&amp;Low temperature</t>
  </si>
  <si>
    <t>High tem &amp; High humidity</t>
  </si>
  <si>
    <t>Vibration and Chamber set</t>
  </si>
  <si>
    <t>Plan</t>
  </si>
  <si>
    <t>Initial</t>
  </si>
  <si>
    <t xml:space="preserve">Operate/Non operate
</t>
  </si>
  <si>
    <t>Operate</t>
  </si>
  <si>
    <t>Non Operate</t>
  </si>
  <si>
    <t>Total Interval</t>
  </si>
  <si>
    <t>Close report on E-smart</t>
  </si>
  <si>
    <t>Special Request</t>
  </si>
  <si>
    <t>temperature condition</t>
  </si>
  <si>
    <t>60,90%</t>
  </si>
  <si>
    <t>40,90%</t>
  </si>
  <si>
    <t>-40(0.5hr),85(0.5hr）</t>
  </si>
  <si>
    <t>60,85%</t>
  </si>
  <si>
    <t>65,93%</t>
  </si>
  <si>
    <t>70,55%</t>
  </si>
  <si>
    <t>ON-OFF</t>
  </si>
  <si>
    <t>Room temperature</t>
  </si>
  <si>
    <t>85,-40</t>
  </si>
  <si>
    <t>200 times</t>
  </si>
  <si>
    <t>Interval Finish</t>
  </si>
  <si>
    <t>Remain test (Interval)</t>
  </si>
  <si>
    <t>Input Chamber/Initial</t>
  </si>
  <si>
    <t>RESULT DATE INSPECTION</t>
  </si>
  <si>
    <t>PLAN  DATE INSPECTION</t>
  </si>
  <si>
    <t>Actual</t>
  </si>
  <si>
    <t>Status Inspection</t>
  </si>
  <si>
    <t>Status overall</t>
  </si>
  <si>
    <t>Detail Condition Test</t>
  </si>
  <si>
    <t>No Report</t>
  </si>
  <si>
    <t xml:space="preserve">Hi temp,Hi Humid </t>
  </si>
  <si>
    <t>High temp</t>
  </si>
  <si>
    <t>Row Labels</t>
  </si>
  <si>
    <t>Grand Total</t>
  </si>
  <si>
    <t>TCT015</t>
  </si>
  <si>
    <t>Count of Months13</t>
  </si>
  <si>
    <t>Catagories type test on status under testing</t>
  </si>
  <si>
    <t>50,90%</t>
  </si>
  <si>
    <t>Closed</t>
  </si>
  <si>
    <t>Done</t>
  </si>
  <si>
    <t>-40,95</t>
  </si>
  <si>
    <t xml:space="preserve">Mr.Chawarak </t>
  </si>
  <si>
    <t xml:space="preserve">Ms.Suchada </t>
  </si>
  <si>
    <t>Cancel Test</t>
  </si>
  <si>
    <t>Hold test</t>
  </si>
  <si>
    <t>Wait Test</t>
  </si>
  <si>
    <t>-20,75</t>
  </si>
  <si>
    <t xml:space="preserve">                                                                                                                     </t>
  </si>
  <si>
    <t># 3055 T-57273GD086H-T-AFN</t>
  </si>
  <si>
    <t>-40,85</t>
  </si>
  <si>
    <t>Send sample to CQA on 9-Dec-2021</t>
  </si>
  <si>
    <t>3013 / 9015</t>
  </si>
  <si>
    <t># 3088 T-57653GD018HU-T-A DN</t>
  </si>
  <si>
    <t>3008 / 9010</t>
  </si>
  <si>
    <t># 3036 T-55998GD018HU-T-AHN</t>
  </si>
  <si>
    <t># 3043 T-55998GD18HU-T-AFN</t>
  </si>
  <si>
    <t xml:space="preserve"># 9005 ATS-26811ACFNH-CUGM </t>
  </si>
  <si>
    <t>Bubble defect from PNL process</t>
  </si>
  <si>
    <t>High Temperature</t>
  </si>
  <si>
    <t>Low Temperature</t>
  </si>
  <si>
    <t>Non operate</t>
  </si>
  <si>
    <t>Humidity</t>
  </si>
  <si>
    <t>80,90%</t>
  </si>
  <si>
    <t>Heat Shock</t>
  </si>
  <si>
    <t xml:space="preserve"> - 40,85</t>
  </si>
  <si>
    <t>65,95%</t>
  </si>
  <si>
    <t>-40,105</t>
  </si>
  <si>
    <t xml:space="preserve"> - 30,85</t>
  </si>
  <si>
    <t>Max Interval</t>
  </si>
  <si>
    <t>3062 / 9052</t>
  </si>
  <si>
    <t>Hyundai Mobis</t>
  </si>
  <si>
    <t>Evaluate new Pull PET sheet for prevent glue remain on holder  by apply with 1.8" NS (sample glue incline)</t>
  </si>
  <si>
    <t># 3016 T-55734GD057Z-LW-AHN</t>
  </si>
  <si>
    <t>KTC-22-01-002-003039</t>
  </si>
  <si>
    <t>Suspect lot from NG G- line cause from bonding unbalance</t>
  </si>
  <si>
    <t>5SA</t>
  </si>
  <si>
    <t>Camera</t>
  </si>
  <si>
    <t>KTC-22-01-003-009005</t>
  </si>
  <si>
    <t>KTC-22-01-004-003061</t>
  </si>
  <si>
    <t>-20,50</t>
  </si>
  <si>
    <t>Evaluate Pull PET sheet item MBL-70-153 with 1.8" NS model (attach film by operator refer WI No. MDLI4040.C3G.57568AC.5)</t>
  </si>
  <si>
    <t>TETEX-10</t>
  </si>
  <si>
    <t>E-Checker</t>
  </si>
  <si>
    <t>Jig</t>
  </si>
  <si>
    <t>TS-5000</t>
  </si>
  <si>
    <t>M4</t>
  </si>
  <si>
    <t>CRR-001425</t>
  </si>
  <si>
    <t>TFTEX-10</t>
  </si>
  <si>
    <t>KTC-22-01-001-003067</t>
  </si>
  <si>
    <t>KTC-22-01-005-003094</t>
  </si>
  <si>
    <t># 3094 T-64894GD018HU-T-ACN</t>
  </si>
  <si>
    <t>KTC-22-01-006-003061</t>
  </si>
  <si>
    <t xml:space="preserve">Evaluate Pull PET sheet K2 after change new die cut for monitor glue tape layer separate from PET sheet </t>
  </si>
  <si>
    <t>T-56022GD035H-LW-XSN</t>
  </si>
  <si>
    <t>Reliability test for 4M change sample of T56022AF. The Diode is changed from DB27300800L (EOL) to RB501SM-30FH.</t>
  </si>
  <si>
    <t>KTC-22-01-007-008062</t>
  </si>
  <si>
    <t>PWB55680-V0-2-ASSY-1</t>
  </si>
  <si>
    <t>Production found Connetor crack We need to confirm by send to  QE for confirm by Reliability Test process at Heat shock condition</t>
  </si>
  <si>
    <t>KTC-22-01-008-003061</t>
  </si>
  <si>
    <t>KTC-22-01-009-003061</t>
  </si>
  <si>
    <t>B-10 life</t>
  </si>
  <si>
    <t>KTC-22-01-010-003061</t>
  </si>
  <si>
    <t>This sample use new Pull PET sheet from K2 new design with 5 conditions</t>
  </si>
  <si>
    <t>KTC-22-01-011-003084</t>
  </si>
  <si>
    <t>PNL production found 1.8" Denso Japan stripe  mura new mode</t>
  </si>
  <si>
    <t>KTC-22-01-012-003061</t>
  </si>
  <si>
    <t>Evaluate Pull PET sheet item MBL-70-154 with 1.8" NS model (Test K2 sample improve process condition F with storage condition)</t>
  </si>
  <si>
    <t>KTC-22-01-013-003001</t>
  </si>
  <si>
    <t># 3001 T-55741GD033H-T-A CN</t>
  </si>
  <si>
    <t>Evaluate Claim product No. Refer to claim Q2100996, Q2101342, Q2101395,Q2101438, Q2101443, Q2200025, Q2200044</t>
  </si>
  <si>
    <t>G Test</t>
  </si>
  <si>
    <t>Return to IQC on 21-Jan-2022</t>
  </si>
  <si>
    <t>KTC-22-01-014-007126</t>
  </si>
  <si>
    <t xml:space="preserve">Mr.Supachai </t>
  </si>
  <si>
    <t>Green x lower</t>
  </si>
  <si>
    <t>KTC-22-01-015-003062</t>
  </si>
  <si>
    <t>KTC-21-01-CRR-001444</t>
  </si>
  <si>
    <t>T-64874GD026HU-T-XIN</t>
  </si>
  <si>
    <t>Reliability sub FPC  "FPC 64874 -2"  production plants have been changed</t>
  </si>
  <si>
    <t>KTC-22-01-016-003046</t>
  </si>
  <si>
    <t>KTC-22-01-017-003084</t>
  </si>
  <si>
    <t>3084 / 9055</t>
  </si>
  <si>
    <t>KTC-22-01-018-003085</t>
  </si>
  <si>
    <t>3023 / 9021</t>
  </si>
  <si>
    <t>KTC-22-02-001-003087</t>
  </si>
  <si>
    <t>KTC-22-02-002-003008</t>
  </si>
  <si>
    <t>KTC-22-02-003-003008</t>
  </si>
  <si>
    <t>KTC-22-02-004-003009</t>
  </si>
  <si>
    <t>KTC-22-02-005-003009</t>
  </si>
  <si>
    <t>KTC-22-02-006-003014</t>
  </si>
  <si>
    <t>KTC-22-02-007-003014</t>
  </si>
  <si>
    <t>KTC-22-02-008-003083</t>
  </si>
  <si>
    <t>PDI</t>
  </si>
  <si>
    <t xml:space="preserve">Evaluate New machine UV and conductive paste  refer TBN no.TBNI-DST-TE-2201-007 </t>
  </si>
  <si>
    <t xml:space="preserve">Jig </t>
  </si>
  <si>
    <t>KTC-22-02-009-003084</t>
  </si>
  <si>
    <t>Action lot of 1.8" Denso JP ashingless</t>
  </si>
  <si>
    <t>Evaluate Image sticking Test lot no -220117DJ</t>
  </si>
  <si>
    <t>KTC-22-02-010-055860</t>
  </si>
  <si>
    <t>A-PIX</t>
  </si>
  <si>
    <t>KTC-22-02-011-003061</t>
  </si>
  <si>
    <t>T-55784GD042H-LW-XLN</t>
  </si>
  <si>
    <t>Evaluate New material CRR-001445 Reliability test and evaluation for NS4.2" :  1. Holder supplier change 2. Addition Black tape to BL  , 3. PWB layout change 4 multi--&gt; 8 multi</t>
  </si>
  <si>
    <t>KTC-22-02-CRR-001445</t>
  </si>
  <si>
    <t xml:space="preserve">Vibration test
Amplitude (P-P) 1.5mm
Frequency : 10～55Hz 
1minute/cycle 15minute for each X,Y,Z </t>
  </si>
  <si>
    <t xml:space="preserve">Vibration </t>
  </si>
  <si>
    <t>PNL process found 8.6" Gentex TFT mura Need to confirm reliability result.</t>
  </si>
  <si>
    <t>KTC-22-02-012-003078</t>
  </si>
  <si>
    <t>KTC-22-02-013-007119</t>
  </si>
  <si>
    <t>KTC-22-02-014-003037</t>
  </si>
  <si>
    <t>KTC-22-02-015-003039</t>
  </si>
  <si>
    <t>KTC-22-02-016-003085</t>
  </si>
  <si>
    <t>KTC-22-02-017-003061</t>
  </si>
  <si>
    <t>Evaluate Peeling force if peel off Pull PET sheet many time to ensure that many time peeling is not effect for sticky level</t>
  </si>
  <si>
    <t>KTC-22-02-018-003061</t>
  </si>
  <si>
    <t>Evaluate Pull PET sheet K2 with 1.8" NS model by use new type adhesive tape (strong adhesive / re-peelable double-sided adhesive tape) to avoid glue remain Holder / case</t>
  </si>
  <si>
    <t>KTC-22-02-019-003084</t>
  </si>
  <si>
    <t>Ms.Anotai M.</t>
  </si>
  <si>
    <t xml:space="preserve">Evaluate "Electrosolv 231" to clean PNL terminal pattern and FPC terminal </t>
  </si>
  <si>
    <t>KTC-22-02-020-003039</t>
  </si>
  <si>
    <t>KTC-22-02-021-003049</t>
  </si>
  <si>
    <t>Evaluate of process improvement / changing For compare Optical characteristic Old poalrizer and New polarizer</t>
  </si>
  <si>
    <t>KTC-22-02-022-003096</t>
  </si>
  <si>
    <t># 3096 T-57632GD018HU-AIN</t>
  </si>
  <si>
    <t># 3083 T-64874GD026HU-T-AAN</t>
  </si>
  <si>
    <t>KTC-22-02-023-003045</t>
  </si>
  <si>
    <t>KTC-22-02-024-003039</t>
  </si>
  <si>
    <t>ACF item MBL-70-57 expired date</t>
  </si>
  <si>
    <t>KTC-22-02-025-003049</t>
  </si>
  <si>
    <t>ACF item MBL-70-147 expired date</t>
  </si>
  <si>
    <t>Material expired date heat curing adhesive item MBA-82-02</t>
  </si>
  <si>
    <t>Vibration test</t>
  </si>
  <si>
    <t>Temperature and Humidity cycle test</t>
  </si>
  <si>
    <t>Other</t>
  </si>
  <si>
    <t xml:space="preserve"> - 10 ,65</t>
  </si>
  <si>
    <t>KTC-22-02-026-003040</t>
  </si>
  <si>
    <t># 3040 T-57217GD027H-T-AND</t>
  </si>
  <si>
    <t>LSI item DR000522 HX8238-A02BPD400</t>
  </si>
  <si>
    <t>KTC-22-02-027-003051</t>
  </si>
  <si>
    <t xml:space="preserve">Backlight item BL000431 </t>
  </si>
  <si>
    <t># 3051 T-56056GD042H-LW-AND</t>
  </si>
  <si>
    <t>KTC-22-02-028-003061</t>
  </si>
  <si>
    <t>This sample use Pull PET sheet from Brady supplier (item MBL-70-153)</t>
  </si>
  <si>
    <t>KTC-22-02-029-003084</t>
  </si>
  <si>
    <t># 3084 T-57632GD018HU-T- AGN</t>
  </si>
  <si>
    <t>Evaluate Protective film BMW for find the best material to avoid glue remain on  Holder / case</t>
  </si>
  <si>
    <t>KTC-22-02-030-003084</t>
  </si>
  <si>
    <t>Evaluate Protective film 4.2" YZ for find the best material to avoid glue remain on  Holder / case</t>
  </si>
  <si>
    <t>AMT-22-02-001-078070</t>
  </si>
  <si>
    <t>NEXTY JAPAN</t>
  </si>
  <si>
    <t>jig</t>
  </si>
  <si>
    <t>DC</t>
  </si>
  <si>
    <t>Oven No.</t>
  </si>
  <si>
    <t>Checker no.</t>
  </si>
  <si>
    <t>QE-B3-001</t>
  </si>
  <si>
    <t>QE-B3-003</t>
  </si>
  <si>
    <t>QE-B3-002</t>
  </si>
  <si>
    <t>QE-B3-004</t>
  </si>
  <si>
    <t>QE-DC20V-003</t>
  </si>
  <si>
    <t>QE-DC30V-003</t>
  </si>
  <si>
    <t>QE-B3-005</t>
  </si>
  <si>
    <t>QE-B3-006</t>
  </si>
  <si>
    <t>QE-B3-007</t>
  </si>
  <si>
    <t>QE-CK-001</t>
  </si>
  <si>
    <t>KTC-22-02-031-003005</t>
  </si>
  <si>
    <t>Return to requestor shipment to KCDS</t>
  </si>
  <si>
    <t>KTC-22-02-032-003037</t>
  </si>
  <si>
    <t>KTC-22-02-033-003039</t>
  </si>
  <si>
    <t xml:space="preserve"> LBM005</t>
  </si>
  <si>
    <t>KTC-22-02-034-003039</t>
  </si>
  <si>
    <t>KTC-22-02-035-003088</t>
  </si>
  <si>
    <t>KTC-22-02-036-003065</t>
  </si>
  <si>
    <t>KTC-22-02-037-003023</t>
  </si>
  <si>
    <t>KTC-22-02-038-003053</t>
  </si>
  <si>
    <t>KTC-22-02-039-003053</t>
  </si>
  <si>
    <t>KTC-22-02-040-003084</t>
  </si>
  <si>
    <t>KTC-22-02-041-003013</t>
  </si>
  <si>
    <t>KTC-22-02-042-003083</t>
  </si>
  <si>
    <t>KTC-22-02-043-003055</t>
  </si>
  <si>
    <t>KTC-22-02-044-003053</t>
  </si>
  <si>
    <t>KTC-22-02-045-003052</t>
  </si>
  <si>
    <t>KTC-22-02-046-003023</t>
  </si>
  <si>
    <t>KTC-22-02-047-003093</t>
  </si>
  <si>
    <t>KTC-22-02-048-003061</t>
  </si>
  <si>
    <t>Evaluate Peeling force with material adhesive tape ebisu #760 DR by use with 1.8" NS</t>
  </si>
  <si>
    <t>KTC-22-02-049-003084</t>
  </si>
  <si>
    <t>Evaluate Peeling force with material adhesive tape ebisu #760 DR by use with 1.8" DN</t>
  </si>
  <si>
    <t>KTC-22-02-050-003061</t>
  </si>
  <si>
    <t>Evaluate Pull PET sheet Brady supplier item MBL-70-154 (K2 current)to compare for judgment on effectiveness with K2 supplier use tape new type</t>
  </si>
  <si>
    <t>KTC-22-02-051-003061</t>
  </si>
  <si>
    <t>KTC-22-02-052-057184</t>
  </si>
  <si>
    <t>Evaluate Claim product No.BMW-field-579</t>
  </si>
  <si>
    <t>#B022 T-57184GD103H-LW-AMN</t>
  </si>
  <si>
    <t>KTC-22-02-053-055860</t>
  </si>
  <si>
    <t>Evaluate Image sticking Test lot no B025-220201DC</t>
  </si>
  <si>
    <t>KTC-22-02-054-003048</t>
  </si>
  <si>
    <t># 3048 T-55931GD018H-T-AJN</t>
  </si>
  <si>
    <t>KTC-22-02-055-003083</t>
  </si>
  <si>
    <t>KTC-22-02-056-003093</t>
  </si>
  <si>
    <t># 3093 T-64950GD031HU-T-A DN</t>
  </si>
  <si>
    <t>KTC-22-02-057-003094</t>
  </si>
  <si>
    <t># 3094 T-64894GD018HU-T-A CN</t>
  </si>
  <si>
    <t>KTC-22-02-058-003061</t>
  </si>
  <si>
    <t>KTC-22-02-059-003005</t>
  </si>
  <si>
    <t>KTC-22-02-060-003093</t>
  </si>
  <si>
    <t>KTC-22-02-061-003046</t>
  </si>
  <si>
    <t>KTC-22-02-062-003093</t>
  </si>
  <si>
    <t>KTC-22-02-063-003088</t>
  </si>
  <si>
    <t>KTC-22-02-064-009005</t>
  </si>
  <si>
    <t>KTC-22-02-065-055860</t>
  </si>
  <si>
    <t>KTC-22-02-066-003087</t>
  </si>
  <si>
    <t>Evaluate "Electrosolv 231" to clean PNL terminal pattern and FPC terminal '-Clean PNL terminal pattern and FPC terminal by HE-73 8 pcs.'-Clean PNL terminal pattern and FPC terminal by Electrosolv 231 12 pcs.</t>
  </si>
  <si>
    <t>Reli-2202-081</t>
  </si>
  <si>
    <t>KTC-22-02-067-003001</t>
  </si>
  <si>
    <t>Reli-2202-082</t>
  </si>
  <si>
    <t>KTC-22-02-068-007119</t>
  </si>
  <si>
    <t>KTC-22-02-069-003059</t>
  </si>
  <si>
    <t>Request to check brightness of product to make limit sample of image sticking</t>
  </si>
  <si>
    <t>KTC-22-02-CRR-001448</t>
  </si>
  <si>
    <t>T-64950GD031HU-T-XDN</t>
  </si>
  <si>
    <t>Evaluation of edge mura improvement</t>
  </si>
  <si>
    <t xml:space="preserve">Mr.Jakkapong </t>
  </si>
  <si>
    <t>QE-B3-008</t>
  </si>
  <si>
    <t>QE-CB-001</t>
  </si>
  <si>
    <t>QE-CB-002</t>
  </si>
  <si>
    <t>KTC-22-02-070-003039</t>
  </si>
  <si>
    <t>KTC-22-02-071-003077</t>
  </si>
  <si>
    <t>Customer claim S-line defect during analyze S-line dis-appearing.</t>
  </si>
  <si>
    <t># 3046 T-55931GD018HU-T-AJN</t>
  </si>
  <si>
    <t>KTC-22-02-072-003087</t>
  </si>
  <si>
    <t>PNL process found 8.6" Gentex Black mura  Need to confirm Ok same sheet as NG reliability result.</t>
  </si>
  <si>
    <t>CQA ของานคืน 25-Feb-2022</t>
  </si>
  <si>
    <t>(blank)</t>
  </si>
  <si>
    <t>QE-CB-006</t>
  </si>
  <si>
    <t>QE-CB-007</t>
  </si>
  <si>
    <t>QE-CB-008</t>
  </si>
  <si>
    <t>KTC-22-02-073-003040</t>
  </si>
  <si>
    <t>E-Checker CQA</t>
  </si>
  <si>
    <t>KTC-22-03-001-007123</t>
  </si>
  <si>
    <t>To evaluate product at high temperature for hor air applied at 1st FCT</t>
  </si>
  <si>
    <t>KTC-22-02-074-003084</t>
  </si>
  <si>
    <t>Evaluate Peeling force with material adhesive tape Sekisui #560 by use with 1.8" DN</t>
  </si>
  <si>
    <t>KTC-22-02-075-057184</t>
  </si>
  <si>
    <t>G01 assembly rear cause by use torque 1.1 Nm</t>
  </si>
  <si>
    <t>KTC-22-03-002-003087</t>
  </si>
  <si>
    <t>PNL process found 8.6" Gentex Black mura at ashingless action lot so need to input to reliability test to confirm this mode</t>
  </si>
  <si>
    <t>Ms.Silukkana P</t>
  </si>
  <si>
    <t>Control board-1</t>
  </si>
  <si>
    <t>Control board-2</t>
  </si>
  <si>
    <t>KTC-22-03-003-003053</t>
  </si>
  <si>
    <t>Evaluation conductive UV LED type after change irradiation 40%  time 8 sec.</t>
  </si>
  <si>
    <t>Evaluation UV LED each condition Test  condition  UV LED  type   after change irradiation 40%  time 8 sec.</t>
  </si>
  <si>
    <t>KTC-22-03-004-003049</t>
  </si>
  <si>
    <t>KTC-22-03-005-003096</t>
  </si>
  <si>
    <t>KTC-22-01-019-003001</t>
  </si>
  <si>
    <t>KTC-22-02-076-003068</t>
  </si>
  <si>
    <t>KTC-22-01-060-003049</t>
  </si>
  <si>
    <t># 3096 T-57632GD018HU-T- AIN</t>
  </si>
  <si>
    <t>Evaluate New machine refer TBN no. : HUD un-interrupted line no.2 Product produced by HUD uninterrupted line no.2</t>
  </si>
  <si>
    <t>FCT + App + Optical</t>
  </si>
  <si>
    <t>QE-DC30-0010</t>
  </si>
  <si>
    <t>QE-DC20-009</t>
  </si>
  <si>
    <t>QE-DC20-003</t>
  </si>
  <si>
    <t xml:space="preserve"> LBM003 and LBM005</t>
  </si>
  <si>
    <t>Input Chamber</t>
  </si>
  <si>
    <t>KTC-22-03-006-003088</t>
  </si>
  <si>
    <t>KTC-22-03-007-007066</t>
  </si>
  <si>
    <t>Return to CQA on 23-Mar-2022</t>
  </si>
  <si>
    <t xml:space="preserve">Evaluate Claim product No. : Q2100179 display color variation as Yellowish </t>
  </si>
  <si>
    <t># 3088 T-57653GD018HU-T-AND</t>
  </si>
  <si>
    <t>KTC-22-03-008-003020</t>
  </si>
  <si>
    <t>Evaluate Material expire refer Request No. :MEV-22-022 Polarizer item PP002511 and PP002611</t>
  </si>
  <si>
    <t>KTC-22-03-009-057184</t>
  </si>
  <si>
    <t>Re-production line</t>
  </si>
  <si>
    <t>K-01 : High / Low temp storage</t>
  </si>
  <si>
    <t>K-02 : Temp step test (Increment temp test)</t>
  </si>
  <si>
    <t>K-03 : Low temp (operation)</t>
  </si>
  <si>
    <t>K-05 : Thermal shock (Component)</t>
  </si>
  <si>
    <t>M-04 : Vibration test</t>
  </si>
  <si>
    <t>K-14 Damp hear steady state Humid test</t>
  </si>
  <si>
    <t>KTC-22-03-010-003061</t>
  </si>
  <si>
    <t>Evaluate Pull PET sheet  item MBL-70-154 (K2 supplier)action by tape position change</t>
  </si>
  <si>
    <t>KTC-22-03-011-003014</t>
  </si>
  <si>
    <t>To evaluate claim product. Customer claim about TFT no lit(No display). After analysis is not found defect, so CQA want  to confirm claim product within specification or not.</t>
  </si>
  <si>
    <t>Jig AE</t>
  </si>
  <si>
    <t>KTC-22-03-012-007125</t>
  </si>
  <si>
    <t>Evaluate Material expire refer Request No. : MEV-22-023LSI item DR000768</t>
  </si>
  <si>
    <t>KTC-22-03-013-003032</t>
  </si>
  <si>
    <t>Evaluate Material expire refer Request No. : MEV-22-027 PWB ASSY item KP007044</t>
  </si>
  <si>
    <t>40,95%</t>
  </si>
  <si>
    <t># 3032 T-55619GD065J-LW-ABN</t>
  </si>
  <si>
    <t>KTC-22-03-014-003026</t>
  </si>
  <si>
    <t>Evaluate Material expire refer Request No. : MEV-22-028 PBW ASSY item KP007097</t>
  </si>
  <si>
    <t>KTC-22-03-015-055860</t>
  </si>
  <si>
    <t>Evaluate Image sticking Test lot no B025-220302DA,DB</t>
  </si>
  <si>
    <t>KTC-22-03-016-055862</t>
  </si>
  <si>
    <t>B026</t>
  </si>
  <si>
    <t>Evalue Claim AE confirm stage 1 that not found NG</t>
  </si>
  <si>
    <t>KTC-22-03-017-007066</t>
  </si>
  <si>
    <t>KTC-22-01-CRR-001424</t>
  </si>
  <si>
    <t># 7123 T-55265GD057J-LW-AFN</t>
  </si>
  <si>
    <t>KTC-22-03-018-003061</t>
  </si>
  <si>
    <t>Evaluate Pull PET sheet K2 for confirmation item 3 (Countermeasure sample Tape change+Tape position change) by storage condition</t>
  </si>
  <si>
    <t>KTC-22-03-019-003061</t>
  </si>
  <si>
    <t>KTC-22-03-020-003061</t>
  </si>
  <si>
    <t>Evaluate Pull PET sheet K2 for confirmation item 3 (Countermeasure sample Tape change+Tape position change) by Peeling force check</t>
  </si>
  <si>
    <t># B026 T-55862GD103H-LW-AUN</t>
  </si>
  <si>
    <t>KTC-22-04-CRR-001450</t>
  </si>
  <si>
    <t># 3061 T-57568GD018HU-T-XLN</t>
  </si>
  <si>
    <t>Reliability test for HLD57568/CAS57568/HOU57568 renewal mold of 357568AC(1.8" HUD for NS).Compare current parts with renewal mold parts.Mold renewal: Type.2 ---&gt; Type.3</t>
  </si>
  <si>
    <t>KTC-22-04-001-057184</t>
  </si>
  <si>
    <t>Evaluate Image sticking Test lot no B022-220315DA</t>
  </si>
  <si>
    <t>Separate mode TFT mura at gate screening 2 pattern to confirm latent defect after reliability test</t>
  </si>
  <si>
    <t>Control board-1,2</t>
  </si>
  <si>
    <t>KTC-22-04-002-003087</t>
  </si>
  <si>
    <t>KTC-22-04-003-003037</t>
  </si>
  <si>
    <t>Backlight item BL000495</t>
  </si>
  <si>
    <t>Return to IQC on 11-Apr-2022</t>
  </si>
  <si>
    <t>KTC-22-04-004-003061</t>
  </si>
  <si>
    <t>KTC-22-04-005-003061</t>
  </si>
  <si>
    <t>KTC-22-04-006-003061</t>
  </si>
  <si>
    <t>KTC-22-04-007-003049</t>
  </si>
  <si>
    <t>QE-CB-003</t>
  </si>
  <si>
    <t>QE-CB-004</t>
  </si>
  <si>
    <t>QE-CB-005</t>
  </si>
  <si>
    <t>QE-CB-009</t>
  </si>
  <si>
    <t>355865AH</t>
  </si>
  <si>
    <t>KTC-22-04-008-055865</t>
  </si>
  <si>
    <t>Evaluate Image sticking Test lot no B023-220404DA</t>
  </si>
  <si>
    <t>KTC-22-04-009-005434</t>
  </si>
  <si>
    <t>CR</t>
  </si>
  <si>
    <t>KTC-22-04-010-007125</t>
  </si>
  <si>
    <t>PROTECT FILM (No Glue type)  item MBL-70-77</t>
  </si>
  <si>
    <t>Ms.Tanunya N.</t>
  </si>
  <si>
    <t>AEIE-IN19-1</t>
  </si>
  <si>
    <t>THS-003</t>
  </si>
  <si>
    <t>TCT-016</t>
  </si>
  <si>
    <t>TTH-003</t>
  </si>
  <si>
    <t>Control box</t>
  </si>
  <si>
    <t>TLH-001</t>
  </si>
  <si>
    <t>Evaluate LCD panel wet box from transportation</t>
  </si>
  <si>
    <t>WTD-27834ABPNZ-CD</t>
  </si>
  <si>
    <t>KTC-22-04-011-003095</t>
  </si>
  <si>
    <t># 3095 T-65039GD018HU-T-ABN</t>
  </si>
  <si>
    <t>To evaluate claim product. Customer claim about TFT no lit(No display). After analysis is not found defect, so CQA want  to confirm claim product within specification or not. to confirm claim product within specification or not.</t>
  </si>
  <si>
    <t>Send sample to CQA on 23-Apr-2022</t>
  </si>
  <si>
    <t>KTC-22-04-012-057184</t>
  </si>
  <si>
    <t>Ms. Supawinee</t>
  </si>
  <si>
    <t>Evaluate Claim product No. BMW-field-579 AE confirm stage 2 that not found NG No signal</t>
  </si>
  <si>
    <t>Apix</t>
  </si>
  <si>
    <t># 3020 T-57166GD077H-T-A DN</t>
  </si>
  <si>
    <t>Ms.Saithong P.</t>
  </si>
  <si>
    <t xml:space="preserve">ON-OFF </t>
  </si>
  <si>
    <t>TTH005 &amp; EVT002</t>
  </si>
  <si>
    <t>Mr.Adisorn C.</t>
  </si>
  <si>
    <t>PNL-ES</t>
  </si>
  <si>
    <t># 9038 ATS-27146AXFNH-CUGM</t>
  </si>
  <si>
    <t xml:space="preserve">Confirm bubble inside panel from test white teflon board by PNL-ES1. Try to test injection by white teflon board (improve item ) instead green teflon board (current )2. Separate sample 4 group for send to QE reliability test </t>
  </si>
  <si>
    <t>TLT-002</t>
  </si>
  <si>
    <t>TCT-004</t>
  </si>
  <si>
    <t>KTC-22-04-013-009038</t>
  </si>
  <si>
    <t>KTC-22-04-014-003039</t>
  </si>
  <si>
    <t>PE-SPP</t>
  </si>
  <si>
    <t xml:space="preserve">Test SMT magnet carrier model 4.2 YazakiTBNI-DST-PE-2203-006 (4.2 Yazaki)
</t>
  </si>
  <si>
    <t>KTC-22-04-CRR-001451</t>
  </si>
  <si>
    <t># 3025 T-51750GD065J-LW-YQN</t>
  </si>
  <si>
    <t>Sample test mew mold Holder and B/L Sample refrence mass model 351750BG (3025) 1 Pcs., Model 351750YQ 3 Pcs.Use program function common mass model 6.5 " 3025</t>
  </si>
  <si>
    <t>KTC-22-04-015-007066</t>
  </si>
  <si>
    <t xml:space="preserve">Customer informed that claim part concen functional defect. However, CQA did not find any abnormality so we would like to send claim part to apply reliability test Please refer to claim Q2200296 </t>
  </si>
  <si>
    <t># 7066 T-55265GD057J-LW-A CN</t>
  </si>
  <si>
    <t>KTC-22-04-016-003061</t>
  </si>
  <si>
    <t>KTC-22-04-017-003061</t>
  </si>
  <si>
    <t>KTC-22-04-018-003018</t>
  </si>
  <si>
    <t>KTC-22-04-019-003023</t>
  </si>
  <si>
    <t>KTC-22-04-020-003023</t>
  </si>
  <si>
    <t>KTC-22-05-001-003014</t>
  </si>
  <si>
    <t>To evaluate claim product. Customer claim about B/L failure. After analysis is not found defect, so CQA want  to confirm claim product within specification or not.</t>
  </si>
  <si>
    <t>Test by KCDS</t>
  </si>
  <si>
    <t>KTC-22-05-002-003061</t>
  </si>
  <si>
    <t>Evaluate of process improvement / changing refer TBN No TBNI-DST-TE-2201-002 Sample test with white poron</t>
  </si>
  <si>
    <t>KTC-22-05-003-003028</t>
  </si>
  <si>
    <t xml:space="preserve"># 3028 T-51750GD065J-LW-BJN </t>
  </si>
  <si>
    <t>Please refer to claim Q2200288 Customer informed that claim part concen bright dot. However, CQA did not find any abnormality so we would like to send claim part to apply reliability test</t>
  </si>
  <si>
    <t>KTC-22-05-004-003087</t>
  </si>
  <si>
    <t>KTC-22-05-005-003087</t>
  </si>
  <si>
    <t>KTC-22-05-006-003045</t>
  </si>
  <si>
    <t>Evaluate Material expire PROTECT FILM (No Glue type)  item MBL-70-100</t>
  </si>
  <si>
    <t>KTC-22-05-007-003036</t>
  </si>
  <si>
    <t># 3045T-56022GD035H-LW-AFN</t>
  </si>
  <si>
    <t>KTC-22-05-008-003043</t>
  </si>
  <si>
    <t>KTC-22-05-009-003058</t>
  </si>
  <si>
    <t>KTC-22-05-010-003058</t>
  </si>
  <si>
    <t>KTC-22-05-011-003084</t>
  </si>
  <si>
    <t>Test Purpose :</t>
  </si>
  <si>
    <t>Optical characteristic measurement for Sample product</t>
  </si>
  <si>
    <t xml:space="preserve">Evaluation safe lauch concept </t>
  </si>
  <si>
    <t>Evaluate Material expire refer Request No. : _________________________________</t>
  </si>
  <si>
    <t>Evaluate Claim product No. :______________________________________________</t>
  </si>
  <si>
    <t>Evaluate New material CRR No. :__________________________________________</t>
  </si>
  <si>
    <t>Evaluate of process improvement / changing refer TBN No : ____________________</t>
  </si>
  <si>
    <t xml:space="preserve">Defect Item : ______________________________________  </t>
  </si>
  <si>
    <t>Refer AE analysis report no. (If have) :  _____________________________________</t>
  </si>
  <si>
    <t>Control No.</t>
  </si>
  <si>
    <t xml:space="preserve">  :  KTC-22-05-002-003061</t>
  </si>
  <si>
    <t>Reliability Test Request Form</t>
  </si>
  <si>
    <t>Revision No. :</t>
  </si>
  <si>
    <t>R E Q U E S T O R</t>
  </si>
  <si>
    <t>Request status</t>
  </si>
  <si>
    <t>Normal</t>
  </si>
  <si>
    <t>Urgent</t>
  </si>
  <si>
    <t>Department/Area</t>
  </si>
  <si>
    <t>:</t>
  </si>
  <si>
    <t>TE-ME</t>
  </si>
  <si>
    <t>Requested By</t>
  </si>
  <si>
    <t>Approved By</t>
  </si>
  <si>
    <t>Request Date</t>
  </si>
  <si>
    <t>Chutipa R.</t>
  </si>
  <si>
    <t>Concern Shipment Date</t>
  </si>
  <si>
    <t>-</t>
  </si>
  <si>
    <t>Input to production date :</t>
  </si>
  <si>
    <t>Date :</t>
  </si>
  <si>
    <t>Concern Customer Date</t>
  </si>
  <si>
    <t>Staff or Upper Level</t>
  </si>
  <si>
    <t>Engineer or Upper Level</t>
  </si>
  <si>
    <r>
      <t>Report Require Date</t>
    </r>
    <r>
      <rPr>
        <i/>
        <sz val="8"/>
        <color indexed="8"/>
        <rFont val="Arial"/>
        <family val="2"/>
      </rPr>
      <t xml:space="preserve"> (Official Final Report)</t>
    </r>
  </si>
  <si>
    <t>Sample send to QE within date</t>
  </si>
  <si>
    <t>3061 (357568AC)</t>
  </si>
  <si>
    <t>Lot no.</t>
  </si>
  <si>
    <t>Test lot</t>
  </si>
  <si>
    <t>Type</t>
  </si>
  <si>
    <t>Assembly</t>
  </si>
  <si>
    <t>NIPPON SEIKI CO.,LTD.</t>
  </si>
  <si>
    <t>Sample Description :</t>
  </si>
  <si>
    <t>Sample test with white poron</t>
  </si>
  <si>
    <t>Evaluate Material NG</t>
  </si>
  <si>
    <t>Evaluate New machine refer TBN no. : _____________________________</t>
  </si>
  <si>
    <t>Image Sticking ; Lot no.__________________________________________</t>
  </si>
  <si>
    <t>Other  :______________________________________________________</t>
  </si>
  <si>
    <t>TBNI-DST-TE-2201-002</t>
  </si>
  <si>
    <t>Root cause : _________________</t>
  </si>
  <si>
    <t>Testing Type :</t>
  </si>
  <si>
    <t>Prichard photometer test (VD/Vth)</t>
  </si>
  <si>
    <t>BM-5A</t>
  </si>
  <si>
    <t>SLC Testing</t>
  </si>
  <si>
    <t>B-10 Life test</t>
  </si>
  <si>
    <t>Response Time</t>
  </si>
  <si>
    <t>BM-7</t>
  </si>
  <si>
    <t>Other ( Specific ) : ________________</t>
  </si>
  <si>
    <t>High Temperature &amp; Humidity</t>
  </si>
  <si>
    <t>Specific Resistivity</t>
  </si>
  <si>
    <t>CS-1000</t>
  </si>
  <si>
    <t>Drop</t>
  </si>
  <si>
    <t>Iac</t>
  </si>
  <si>
    <t>SR-LEDW (Spectro radiometer)</t>
  </si>
  <si>
    <t>Testing Condition/Description :</t>
  </si>
  <si>
    <t>Item</t>
  </si>
  <si>
    <t>Testing Condition/Procedure</t>
  </si>
  <si>
    <t>Operate / No operate</t>
  </si>
  <si>
    <t>Inspection Require/Specification</t>
  </si>
  <si>
    <t>Inspection: Interval</t>
  </si>
  <si>
    <t>Request Report  
with Interval</t>
  </si>
  <si>
    <t>Sample No.</t>
  </si>
  <si>
    <t>Q'ty (pcs.)</t>
  </si>
  <si>
    <t>Normal Inspection</t>
  </si>
  <si>
    <t>Special Inspection</t>
  </si>
  <si>
    <t>High temperature : 95±2°C</t>
  </si>
  <si>
    <t>High temperature Operating</t>
  </si>
  <si>
    <t>1-3,1-2N</t>
  </si>
  <si>
    <t>Low temperature : '-40±2°C</t>
  </si>
  <si>
    <t>Low temperature
Operating</t>
  </si>
  <si>
    <t>4-6,3-4N</t>
  </si>
  <si>
    <t>Damp proof : 60±2°C，90%RH</t>
  </si>
  <si>
    <t>Damp proof test
（耐湿試験）- op</t>
  </si>
  <si>
    <t>7-9,5-6N</t>
  </si>
  <si>
    <t>Heat shock test : -40±2°C ↔ 95 ±2°C(30min each)</t>
  </si>
  <si>
    <t>No operate</t>
  </si>
  <si>
    <t>10-12,7-8N</t>
  </si>
  <si>
    <t xml:space="preserve">After test disposition : </t>
  </si>
  <si>
    <t>Return to Requestor</t>
  </si>
  <si>
    <t>QEF4200.I7.Relia.11.1-19</t>
  </si>
  <si>
    <t>Testing Type</t>
  </si>
  <si>
    <t>Temperature</t>
  </si>
  <si>
    <t>Image Sticking</t>
  </si>
  <si>
    <t>Other  :</t>
  </si>
  <si>
    <t>Document refer</t>
  </si>
  <si>
    <t xml:space="preserve">Optical characteristic measurement </t>
  </si>
  <si>
    <t>Request Report   with Interval</t>
  </si>
  <si>
    <t xml:space="preserve">Operate </t>
  </si>
  <si>
    <t xml:space="preserve"> No operate</t>
  </si>
  <si>
    <t>Input to production date</t>
  </si>
  <si>
    <t>LBM002</t>
  </si>
  <si>
    <t>LBM004</t>
  </si>
  <si>
    <t>KCDS</t>
  </si>
  <si>
    <t>High tem &amp; High humidity Vibration</t>
  </si>
  <si>
    <t>High &amp; Low</t>
  </si>
  <si>
    <t>Oven Type</t>
  </si>
  <si>
    <t>Oven Number</t>
  </si>
  <si>
    <t xml:space="preserve">Equipment </t>
  </si>
  <si>
    <t>B3</t>
  </si>
  <si>
    <t>Control borad</t>
  </si>
  <si>
    <t>D-Checker</t>
  </si>
  <si>
    <t>Equipment  number</t>
  </si>
  <si>
    <t>Inspection</t>
  </si>
  <si>
    <t>Input oven</t>
  </si>
  <si>
    <t>Inspection interval</t>
  </si>
  <si>
    <t>Inspection date</t>
  </si>
  <si>
    <t>Description Inspection</t>
  </si>
  <si>
    <t>Oven</t>
  </si>
  <si>
    <t>Optical</t>
  </si>
  <si>
    <t>Capacity Oven (Size)</t>
  </si>
  <si>
    <t>Master</t>
  </si>
  <si>
    <t>Initial , 
120 hrs.
240 hr. , 
500 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</si>
</sst>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quot;* #,##0.00_-;\-&quot;฿&quot;* #,##0.00_-;_-&quot;฿&quot;* &quot;-&quot;_-;_-@_-"/>
    <numFmt numFmtId="165" formatCode="[$-409]d\-mmm\-yy;@"/>
    <numFmt numFmtId="166" formatCode="_-* #,##0.00_-;\-* #,##0.00_-;_-* &quot;-&quot;??_-;_-@_-"/>
    <numFmt numFmtId="167" formatCode="[$-409]d\-mmm\-yyyy;@"/>
    <numFmt numFmtId="168" formatCode="mmm\-yyyy"/>
    <numFmt numFmtId="169" formatCode="0\ &quot;hrs&quot;"/>
    <numFmt numFmtId="170" formatCode="0\ &quot;Days&quot;"/>
    <numFmt numFmtId="171" formatCode="0.0\ &quot;Days&quot;"/>
  </numFmts>
  <fonts count="50">
    <font>
      <sz val="11"/>
      <color theme="1"/>
      <name val="Calibri"/>
      <family val="2"/>
      <scheme val="minor"/>
    </font>
    <font>
      <sz val="11"/>
      <color theme="1"/>
      <name val="Calibri"/>
      <family val="2"/>
      <scheme val="minor"/>
    </font>
    <font>
      <sz val="10"/>
      <name val="Arial"/>
      <family val="2"/>
    </font>
    <font>
      <sz val="11"/>
      <name val="Arial"/>
      <family val="2"/>
    </font>
    <font>
      <sz val="10"/>
      <name val="Arial"/>
      <family val="2"/>
    </font>
    <font>
      <sz val="12"/>
      <name val="Arial"/>
      <family val="2"/>
    </font>
    <font>
      <sz val="11"/>
      <name val="ＭＳ Ｐゴシック"/>
      <family val="3"/>
      <charset val="128"/>
    </font>
    <font>
      <sz val="8"/>
      <name val="Arial"/>
      <family val="2"/>
    </font>
    <font>
      <sz val="20"/>
      <name val="Arial"/>
      <family val="2"/>
    </font>
    <font>
      <b/>
      <u/>
      <sz val="8"/>
      <name val="Arial"/>
      <family val="2"/>
    </font>
    <font>
      <b/>
      <u/>
      <sz val="10"/>
      <name val="Arial"/>
      <family val="2"/>
    </font>
    <font>
      <sz val="11"/>
      <color theme="1"/>
      <name val="Arial"/>
      <family val="2"/>
    </font>
    <font>
      <sz val="9"/>
      <color indexed="81"/>
      <name val="Tahoma"/>
      <family val="2"/>
    </font>
    <font>
      <b/>
      <u/>
      <sz val="11"/>
      <color theme="1"/>
      <name val="Calibri"/>
      <family val="2"/>
      <scheme val="minor"/>
    </font>
    <font>
      <b/>
      <sz val="9"/>
      <color indexed="81"/>
      <name val="Tahoma"/>
      <family val="2"/>
    </font>
    <font>
      <sz val="10"/>
      <color rgb="FFFF0000"/>
      <name val="Arial"/>
      <family val="2"/>
    </font>
    <font>
      <b/>
      <u/>
      <sz val="10"/>
      <color rgb="FFFF0000"/>
      <name val="Arial"/>
      <family val="2"/>
    </font>
    <font>
      <sz val="14"/>
      <name val="Cordia New"/>
      <family val="2"/>
    </font>
    <font>
      <vertAlign val="superscript"/>
      <sz val="11"/>
      <name val="Arial"/>
      <family val="2"/>
    </font>
    <font>
      <b/>
      <u/>
      <sz val="11"/>
      <color theme="1"/>
      <name val="Arial"/>
      <family val="2"/>
    </font>
    <font>
      <sz val="14"/>
      <name val="Arial"/>
      <family val="2"/>
    </font>
    <font>
      <sz val="18"/>
      <name val="Arial"/>
      <family val="2"/>
    </font>
    <font>
      <b/>
      <i/>
      <sz val="18"/>
      <name val="Arial"/>
      <family val="2"/>
    </font>
    <font>
      <b/>
      <sz val="20"/>
      <name val="Arial"/>
      <family val="2"/>
    </font>
    <font>
      <b/>
      <sz val="16"/>
      <name val="Arial"/>
      <family val="2"/>
    </font>
    <font>
      <b/>
      <sz val="16"/>
      <color rgb="FFC00000"/>
      <name val="Arial"/>
      <family val="2"/>
    </font>
    <font>
      <sz val="12"/>
      <color theme="0"/>
      <name val="Arial"/>
      <family val="2"/>
    </font>
    <font>
      <b/>
      <i/>
      <sz val="20"/>
      <color theme="0"/>
      <name val="Arial"/>
      <family val="2"/>
    </font>
    <font>
      <sz val="10"/>
      <color theme="1"/>
      <name val="Arial"/>
      <family val="2"/>
    </font>
    <font>
      <b/>
      <sz val="16"/>
      <color theme="0"/>
      <name val="Arial"/>
      <family val="2"/>
    </font>
    <font>
      <sz val="14"/>
      <color theme="0"/>
      <name val="Arial"/>
      <family val="2"/>
    </font>
    <font>
      <b/>
      <sz val="14"/>
      <color theme="0"/>
      <name val="Arial"/>
      <family val="2"/>
    </font>
    <font>
      <b/>
      <i/>
      <sz val="11"/>
      <name val="Arial"/>
      <family val="2"/>
    </font>
    <font>
      <sz val="11"/>
      <color theme="0"/>
      <name val="Arial"/>
      <family val="2"/>
    </font>
    <font>
      <sz val="11"/>
      <color indexed="8"/>
      <name val="Arial"/>
      <family val="2"/>
    </font>
    <font>
      <sz val="24"/>
      <name val="Arial"/>
      <family val="2"/>
    </font>
    <font>
      <b/>
      <u/>
      <sz val="24"/>
      <name val="Arial"/>
      <family val="2"/>
    </font>
    <font>
      <b/>
      <u/>
      <sz val="18"/>
      <name val="Arial"/>
      <family val="2"/>
    </font>
    <font>
      <b/>
      <u/>
      <sz val="16"/>
      <name val="Arial"/>
      <family val="2"/>
    </font>
    <font>
      <sz val="16"/>
      <name val="Arial"/>
      <family val="2"/>
    </font>
    <font>
      <b/>
      <sz val="16"/>
      <color indexed="8"/>
      <name val="Arial"/>
      <family val="2"/>
    </font>
    <font>
      <sz val="10"/>
      <color indexed="8"/>
      <name val="Arial"/>
      <family val="2"/>
    </font>
    <font>
      <b/>
      <sz val="10"/>
      <color indexed="8"/>
      <name val="Arial"/>
      <family val="2"/>
    </font>
    <font>
      <b/>
      <u/>
      <sz val="10"/>
      <color indexed="8"/>
      <name val="Arial"/>
      <family val="2"/>
    </font>
    <font>
      <i/>
      <sz val="8"/>
      <color indexed="8"/>
      <name val="Arial"/>
      <family val="2"/>
    </font>
    <font>
      <b/>
      <sz val="10"/>
      <name val="Arial"/>
      <family val="2"/>
    </font>
    <font>
      <b/>
      <sz val="10"/>
      <name val="MS Gothic"/>
      <family val="3"/>
    </font>
    <font>
      <sz val="10"/>
      <name val="MS Gothic"/>
      <family val="3"/>
    </font>
    <font>
      <sz val="8"/>
      <name val="Cordia New"/>
      <family val="2"/>
    </font>
    <font>
      <b/>
      <sz val="11"/>
      <color theme="1"/>
      <name val="Arial"/>
      <family val="2"/>
    </font>
  </fonts>
  <fills count="20">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8" tint="-0.249977111117893"/>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FFFF00"/>
        <bgColor indexed="64"/>
      </patternFill>
    </fill>
    <fill>
      <patternFill patternType="solid">
        <fgColor indexed="9"/>
        <bgColor indexed="64"/>
      </patternFill>
    </fill>
    <fill>
      <patternFill patternType="solid">
        <fgColor rgb="FF92D050"/>
        <bgColor indexed="64"/>
      </patternFill>
    </fill>
    <fill>
      <patternFill patternType="solid">
        <fgColor rgb="FF002060"/>
        <bgColor indexed="64"/>
      </patternFill>
    </fill>
    <fill>
      <patternFill patternType="solid">
        <fgColor rgb="FFFFC000"/>
        <bgColor indexed="64"/>
      </patternFill>
    </fill>
    <fill>
      <patternFill patternType="solid">
        <fgColor rgb="FF00FFFF"/>
        <bgColor indexed="64"/>
      </patternFill>
    </fill>
    <fill>
      <patternFill patternType="solid">
        <fgColor theme="5" tint="0.79998168889431442"/>
        <bgColor indexed="64"/>
      </patternFill>
    </fill>
    <fill>
      <patternFill patternType="solid">
        <fgColor theme="9" tint="-0.249977111117893"/>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0070C0"/>
        <bgColor indexed="64"/>
      </patternFill>
    </fill>
    <fill>
      <patternFill patternType="solid">
        <fgColor theme="8" tint="0.79998168889431442"/>
        <bgColor indexed="64"/>
      </patternFill>
    </fill>
    <fill>
      <patternFill patternType="solid">
        <fgColor theme="5" tint="-0.249977111117893"/>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double">
        <color indexed="64"/>
      </top>
      <bottom/>
      <diagonal/>
    </border>
    <border>
      <left/>
      <right/>
      <top style="double">
        <color indexed="64"/>
      </top>
      <bottom/>
      <diagonal/>
    </border>
    <border>
      <left/>
      <right style="medium">
        <color indexed="64"/>
      </right>
      <top style="double">
        <color indexed="64"/>
      </top>
      <bottom/>
      <diagonal/>
    </border>
    <border>
      <left style="medium">
        <color indexed="64"/>
      </left>
      <right/>
      <top style="double">
        <color indexed="64"/>
      </top>
      <bottom style="thin">
        <color indexed="64"/>
      </bottom>
      <diagonal/>
    </border>
    <border>
      <left/>
      <right/>
      <top style="double">
        <color indexed="64"/>
      </top>
      <bottom style="thin">
        <color indexed="64"/>
      </bottom>
      <diagonal/>
    </border>
    <border>
      <left/>
      <right style="medium">
        <color indexed="64"/>
      </right>
      <top style="double">
        <color indexed="64"/>
      </top>
      <bottom style="thin">
        <color indexed="64"/>
      </bottom>
      <diagonal/>
    </border>
    <border>
      <left style="medium">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medium">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16">
    <xf numFmtId="0" fontId="0" fillId="0" borderId="0"/>
    <xf numFmtId="0" fontId="4" fillId="0" borderId="0"/>
    <xf numFmtId="166"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6" fillId="0" borderId="0"/>
    <xf numFmtId="40" fontId="6" fillId="0" borderId="0" applyFont="0" applyFill="0" applyBorder="0" applyAlignment="0" applyProtection="0"/>
    <xf numFmtId="0" fontId="2" fillId="0" borderId="0"/>
    <xf numFmtId="0" fontId="17" fillId="0" borderId="0"/>
    <xf numFmtId="0" fontId="2" fillId="0" borderId="0"/>
    <xf numFmtId="0" fontId="17" fillId="0" borderId="0"/>
  </cellStyleXfs>
  <cellXfs count="892">
    <xf numFmtId="0" fontId="0" fillId="0" borderId="0" xfId="0"/>
    <xf numFmtId="0" fontId="3" fillId="0" borderId="0" xfId="1" applyFont="1" applyAlignment="1" applyProtection="1">
      <alignment vertical="center" shrinkToFit="1"/>
      <protection locked="0"/>
    </xf>
    <xf numFmtId="0" fontId="3" fillId="0" borderId="0" xfId="1" applyFont="1" applyFill="1" applyAlignment="1" applyProtection="1">
      <alignment vertical="center" wrapText="1" shrinkToFit="1"/>
      <protection locked="0"/>
    </xf>
    <xf numFmtId="0" fontId="3" fillId="0" borderId="1" xfId="1" applyFont="1" applyFill="1" applyBorder="1" applyAlignment="1" applyProtection="1">
      <alignment horizontal="center" vertical="center" shrinkToFit="1"/>
      <protection locked="0"/>
    </xf>
    <xf numFmtId="1" fontId="3" fillId="0" borderId="1" xfId="1" applyNumberFormat="1" applyFont="1" applyBorder="1" applyAlignment="1" applyProtection="1">
      <alignment horizontal="center" vertical="center" shrinkToFit="1"/>
      <protection locked="0"/>
    </xf>
    <xf numFmtId="0" fontId="3" fillId="0" borderId="1" xfId="1" applyFont="1" applyFill="1" applyBorder="1" applyAlignment="1" applyProtection="1">
      <alignment horizontal="center" vertical="center"/>
      <protection locked="0"/>
    </xf>
    <xf numFmtId="164" fontId="3" fillId="0" borderId="1" xfId="1" applyNumberFormat="1" applyFont="1" applyFill="1" applyBorder="1" applyAlignment="1" applyProtection="1">
      <alignment horizontal="left" vertical="center" shrinkToFit="1"/>
      <protection locked="0"/>
    </xf>
    <xf numFmtId="0" fontId="3" fillId="0" borderId="1" xfId="1" applyFont="1" applyBorder="1" applyAlignment="1" applyProtection="1">
      <alignment horizontal="center" vertical="center" shrinkToFit="1"/>
      <protection locked="0"/>
    </xf>
    <xf numFmtId="49" fontId="3" fillId="0" borderId="1" xfId="1" applyNumberFormat="1" applyFont="1" applyBorder="1" applyAlignment="1" applyProtection="1">
      <alignment horizontal="center" vertical="center" shrinkToFit="1"/>
      <protection locked="0"/>
    </xf>
    <xf numFmtId="0" fontId="3" fillId="2" borderId="1" xfId="1" applyFont="1" applyFill="1" applyBorder="1" applyAlignment="1" applyProtection="1">
      <alignment horizontal="center" vertical="center" shrinkToFit="1"/>
      <protection locked="0"/>
    </xf>
    <xf numFmtId="167" fontId="3" fillId="0" borderId="7" xfId="1" applyNumberFormat="1" applyFont="1" applyFill="1" applyBorder="1" applyAlignment="1" applyProtection="1">
      <alignment horizontal="center" vertical="center" shrinkToFit="1"/>
      <protection locked="0"/>
    </xf>
    <xf numFmtId="0" fontId="3" fillId="0" borderId="1" xfId="1" applyFont="1" applyFill="1" applyBorder="1" applyAlignment="1" applyProtection="1">
      <alignment horizontal="center" vertical="center" wrapText="1" shrinkToFit="1"/>
      <protection locked="0"/>
    </xf>
    <xf numFmtId="0" fontId="3" fillId="0" borderId="1" xfId="1" applyFont="1" applyFill="1" applyBorder="1" applyAlignment="1" applyProtection="1">
      <alignment horizontal="center" vertical="center" wrapText="1"/>
      <protection locked="0"/>
    </xf>
    <xf numFmtId="167" fontId="3" fillId="0" borderId="1" xfId="1" applyNumberFormat="1" applyFont="1" applyFill="1" applyBorder="1" applyAlignment="1" applyProtection="1">
      <alignment horizontal="center" vertical="center" wrapText="1" shrinkToFit="1"/>
      <protection locked="0"/>
    </xf>
    <xf numFmtId="0" fontId="3" fillId="0" borderId="1" xfId="1" applyFont="1" applyBorder="1" applyAlignment="1" applyProtection="1">
      <alignment horizontal="center" vertical="center"/>
      <protection locked="0"/>
    </xf>
    <xf numFmtId="0" fontId="3" fillId="0" borderId="1" xfId="1" applyFont="1" applyBorder="1" applyAlignment="1" applyProtection="1">
      <alignment horizontal="center" vertical="center" wrapText="1"/>
      <protection locked="0"/>
    </xf>
    <xf numFmtId="165" fontId="3" fillId="0" borderId="7" xfId="1" applyNumberFormat="1" applyFont="1" applyFill="1" applyBorder="1" applyAlignment="1" applyProtection="1">
      <alignment horizontal="center" vertical="center" shrinkToFit="1"/>
      <protection locked="0"/>
    </xf>
    <xf numFmtId="0" fontId="3" fillId="0" borderId="1" xfId="1" applyFont="1" applyBorder="1" applyAlignment="1" applyProtection="1">
      <alignment horizontal="left" vertical="center"/>
      <protection locked="0"/>
    </xf>
    <xf numFmtId="0" fontId="3" fillId="0" borderId="7" xfId="1" applyFont="1" applyBorder="1" applyAlignment="1" applyProtection="1">
      <alignment horizontal="center" vertical="center" shrinkToFit="1"/>
      <protection locked="0"/>
    </xf>
    <xf numFmtId="0" fontId="3" fillId="0" borderId="1" xfId="1" applyFont="1" applyBorder="1" applyAlignment="1" applyProtection="1">
      <alignment horizontal="center" vertical="center" wrapText="1" shrinkToFit="1"/>
      <protection locked="0"/>
    </xf>
    <xf numFmtId="0" fontId="3" fillId="0" borderId="4" xfId="1" applyFont="1" applyBorder="1" applyAlignment="1" applyProtection="1">
      <alignment horizontal="center" vertical="center" shrinkToFit="1"/>
      <protection locked="0"/>
    </xf>
    <xf numFmtId="164" fontId="3" fillId="0" borderId="1" xfId="1" applyNumberFormat="1" applyFont="1" applyFill="1" applyBorder="1" applyAlignment="1" applyProtection="1">
      <alignment horizontal="center" vertical="center" shrinkToFit="1"/>
      <protection locked="0"/>
    </xf>
    <xf numFmtId="49" fontId="3" fillId="0" borderId="1" xfId="1" applyNumberFormat="1" applyFont="1" applyBorder="1" applyAlignment="1" applyProtection="1">
      <alignment horizontal="center" vertical="center" wrapText="1"/>
      <protection locked="0"/>
    </xf>
    <xf numFmtId="0" fontId="3" fillId="0" borderId="1" xfId="1" applyFont="1" applyBorder="1" applyAlignment="1" applyProtection="1">
      <alignment horizontal="left" vertical="center" wrapText="1"/>
      <protection locked="0"/>
    </xf>
    <xf numFmtId="0" fontId="2" fillId="0" borderId="0" xfId="12"/>
    <xf numFmtId="0" fontId="2" fillId="0" borderId="25" xfId="12" applyFont="1" applyBorder="1" applyAlignment="1">
      <alignment horizontal="center" vertical="center"/>
    </xf>
    <xf numFmtId="0" fontId="2" fillId="0" borderId="26" xfId="12" applyFont="1" applyBorder="1" applyAlignment="1">
      <alignment horizontal="center" vertical="center"/>
    </xf>
    <xf numFmtId="0" fontId="2" fillId="0" borderId="27" xfId="12" applyFont="1" applyBorder="1" applyAlignment="1">
      <alignment horizontal="center" vertical="center"/>
    </xf>
    <xf numFmtId="0" fontId="2" fillId="0" borderId="28" xfId="12" applyFont="1" applyBorder="1" applyAlignment="1">
      <alignment horizontal="center" vertical="center"/>
    </xf>
    <xf numFmtId="0" fontId="2" fillId="0" borderId="33" xfId="12" applyFont="1" applyBorder="1" applyAlignment="1">
      <alignment horizontal="center" vertical="center"/>
    </xf>
    <xf numFmtId="0" fontId="2" fillId="0" borderId="1" xfId="12" applyFont="1" applyBorder="1" applyAlignment="1">
      <alignment horizontal="center" vertical="center"/>
    </xf>
    <xf numFmtId="0" fontId="2" fillId="0" borderId="34" xfId="12" applyFont="1" applyBorder="1" applyAlignment="1">
      <alignment horizontal="center" vertical="center"/>
    </xf>
    <xf numFmtId="0" fontId="2" fillId="0" borderId="39" xfId="12" applyFont="1" applyBorder="1" applyAlignment="1">
      <alignment horizontal="center" vertical="center"/>
    </xf>
    <xf numFmtId="0" fontId="2" fillId="0" borderId="40" xfId="12" applyFont="1" applyBorder="1" applyAlignment="1">
      <alignment horizontal="center" vertical="center"/>
    </xf>
    <xf numFmtId="0" fontId="2" fillId="0" borderId="41" xfId="12" applyFont="1" applyBorder="1" applyAlignment="1">
      <alignment horizontal="center" vertical="center"/>
    </xf>
    <xf numFmtId="0" fontId="2" fillId="0" borderId="42" xfId="12" applyBorder="1" applyAlignment="1">
      <alignment vertical="center"/>
    </xf>
    <xf numFmtId="0" fontId="7" fillId="2" borderId="30" xfId="10" applyNumberFormat="1" applyFont="1" applyFill="1" applyBorder="1" applyAlignment="1">
      <alignment horizontal="center" vertical="center"/>
    </xf>
    <xf numFmtId="0" fontId="7" fillId="2" borderId="31" xfId="10" applyNumberFormat="1" applyFont="1" applyFill="1" applyBorder="1" applyAlignment="1">
      <alignment horizontal="center" vertical="center"/>
    </xf>
    <xf numFmtId="0" fontId="7" fillId="2" borderId="32" xfId="10" applyNumberFormat="1" applyFont="1" applyFill="1" applyBorder="1" applyAlignment="1">
      <alignment horizontal="left" vertical="center"/>
    </xf>
    <xf numFmtId="0" fontId="2" fillId="0" borderId="30" xfId="12" applyFont="1" applyBorder="1" applyAlignment="1">
      <alignment horizontal="center" vertical="center"/>
    </xf>
    <xf numFmtId="0" fontId="2" fillId="0" borderId="31" xfId="12" applyFont="1" applyBorder="1" applyAlignment="1">
      <alignment horizontal="center" vertical="center"/>
    </xf>
    <xf numFmtId="0" fontId="2" fillId="0" borderId="32" xfId="12" applyFont="1" applyBorder="1" applyAlignment="1">
      <alignment horizontal="center" vertical="center"/>
    </xf>
    <xf numFmtId="0" fontId="0" fillId="0" borderId="30" xfId="12" applyFont="1" applyBorder="1" applyAlignment="1">
      <alignment horizontal="center" vertical="center"/>
    </xf>
    <xf numFmtId="0" fontId="0" fillId="0" borderId="31" xfId="12" applyFont="1" applyBorder="1" applyAlignment="1">
      <alignment horizontal="center" vertical="center"/>
    </xf>
    <xf numFmtId="0" fontId="2" fillId="0" borderId="23" xfId="12" applyFont="1" applyBorder="1" applyAlignment="1">
      <alignment horizontal="center" vertical="center"/>
    </xf>
    <xf numFmtId="0" fontId="2" fillId="0" borderId="24" xfId="12" applyFont="1" applyBorder="1" applyAlignment="1">
      <alignment horizontal="center" vertical="center"/>
    </xf>
    <xf numFmtId="0" fontId="0" fillId="0" borderId="43" xfId="12" applyFont="1" applyBorder="1" applyAlignment="1">
      <alignment horizontal="center" vertical="center"/>
    </xf>
    <xf numFmtId="0" fontId="7" fillId="2" borderId="28" xfId="10" applyNumberFormat="1" applyFont="1" applyFill="1" applyBorder="1" applyAlignment="1">
      <alignment horizontal="center" vertical="center"/>
    </xf>
    <xf numFmtId="0" fontId="7" fillId="2" borderId="26" xfId="10" applyNumberFormat="1" applyFont="1" applyFill="1" applyBorder="1" applyAlignment="1">
      <alignment horizontal="center" vertical="center"/>
    </xf>
    <xf numFmtId="0" fontId="7" fillId="2" borderId="26" xfId="10" quotePrefix="1" applyNumberFormat="1" applyFont="1" applyFill="1" applyBorder="1" applyAlignment="1">
      <alignment horizontal="center" vertical="center"/>
    </xf>
    <xf numFmtId="0" fontId="7" fillId="2" borderId="27" xfId="10" quotePrefix="1" applyNumberFormat="1" applyFont="1" applyFill="1" applyBorder="1" applyAlignment="1">
      <alignment horizontal="left" vertical="center"/>
    </xf>
    <xf numFmtId="0" fontId="2" fillId="0" borderId="22" xfId="12" applyFont="1" applyBorder="1" applyAlignment="1">
      <alignment horizontal="center" vertical="center"/>
    </xf>
    <xf numFmtId="0" fontId="0" fillId="0" borderId="23" xfId="12" applyFont="1" applyBorder="1" applyAlignment="1">
      <alignment horizontal="center" vertical="center"/>
    </xf>
    <xf numFmtId="0" fontId="0" fillId="0" borderId="21" xfId="12" applyFont="1" applyBorder="1" applyAlignment="1">
      <alignment vertical="center" wrapText="1"/>
    </xf>
    <xf numFmtId="0" fontId="7" fillId="2" borderId="33" xfId="10" applyNumberFormat="1" applyFont="1" applyFill="1" applyBorder="1" applyAlignment="1">
      <alignment horizontal="center" vertical="center"/>
    </xf>
    <xf numFmtId="0" fontId="7" fillId="2" borderId="1" xfId="10" applyNumberFormat="1" applyFont="1" applyFill="1" applyBorder="1" applyAlignment="1">
      <alignment horizontal="center" vertical="center"/>
    </xf>
    <xf numFmtId="0" fontId="7" fillId="2" borderId="1" xfId="10" quotePrefix="1" applyNumberFormat="1" applyFont="1" applyFill="1" applyBorder="1" applyAlignment="1">
      <alignment horizontal="center" vertical="center"/>
    </xf>
    <xf numFmtId="0" fontId="7" fillId="2" borderId="34" xfId="10" quotePrefix="1" applyNumberFormat="1" applyFont="1" applyFill="1" applyBorder="1" applyAlignment="1">
      <alignment horizontal="left" vertical="center"/>
    </xf>
    <xf numFmtId="0" fontId="2" fillId="0" borderId="47" xfId="12" applyFont="1" applyBorder="1" applyAlignment="1">
      <alignment horizontal="center" vertical="center"/>
    </xf>
    <xf numFmtId="0" fontId="2" fillId="0" borderId="14" xfId="12" applyFont="1" applyBorder="1" applyAlignment="1">
      <alignment horizontal="center" vertical="center"/>
    </xf>
    <xf numFmtId="0" fontId="2" fillId="0" borderId="48" xfId="12" applyFont="1" applyBorder="1" applyAlignment="1">
      <alignment horizontal="center" vertical="center"/>
    </xf>
    <xf numFmtId="0" fontId="0" fillId="0" borderId="14" xfId="12" applyFont="1" applyBorder="1" applyAlignment="1">
      <alignment horizontal="center" vertical="center"/>
    </xf>
    <xf numFmtId="0" fontId="2" fillId="0" borderId="49" xfId="12" applyFont="1" applyBorder="1" applyAlignment="1">
      <alignment horizontal="center" vertical="center"/>
    </xf>
    <xf numFmtId="0" fontId="2" fillId="0" borderId="29" xfId="12" applyFont="1" applyBorder="1" applyAlignment="1">
      <alignment vertical="center"/>
    </xf>
    <xf numFmtId="0" fontId="7" fillId="2" borderId="34" xfId="10" applyNumberFormat="1" applyFont="1" applyFill="1" applyBorder="1" applyAlignment="1">
      <alignment horizontal="left" vertical="center"/>
    </xf>
    <xf numFmtId="0" fontId="0" fillId="0" borderId="29" xfId="12" applyFont="1" applyBorder="1" applyAlignment="1">
      <alignment vertical="center"/>
    </xf>
    <xf numFmtId="0" fontId="2" fillId="0" borderId="0" xfId="12" applyFont="1"/>
    <xf numFmtId="0" fontId="7" fillId="2" borderId="39" xfId="10" applyNumberFormat="1" applyFont="1" applyFill="1" applyBorder="1" applyAlignment="1">
      <alignment horizontal="center" vertical="center"/>
    </xf>
    <xf numFmtId="0" fontId="7" fillId="2" borderId="40" xfId="10" applyNumberFormat="1" applyFont="1" applyFill="1" applyBorder="1" applyAlignment="1">
      <alignment horizontal="center" vertical="center"/>
    </xf>
    <xf numFmtId="0" fontId="7" fillId="2" borderId="40" xfId="10" quotePrefix="1" applyNumberFormat="1" applyFont="1" applyFill="1" applyBorder="1" applyAlignment="1">
      <alignment horizontal="center" vertical="center"/>
    </xf>
    <xf numFmtId="0" fontId="7" fillId="2" borderId="41" xfId="10" quotePrefix="1" applyNumberFormat="1" applyFont="1" applyFill="1" applyBorder="1" applyAlignment="1">
      <alignment horizontal="left" vertical="center"/>
    </xf>
    <xf numFmtId="0" fontId="2" fillId="0" borderId="43" xfId="12" applyFont="1" applyBorder="1" applyAlignment="1">
      <alignment horizontal="left" vertical="center"/>
    </xf>
    <xf numFmtId="0" fontId="2" fillId="0" borderId="21" xfId="12" applyFont="1" applyBorder="1" applyAlignment="1">
      <alignment vertical="center"/>
    </xf>
    <xf numFmtId="0" fontId="2" fillId="0" borderId="42" xfId="12" applyFont="1" applyBorder="1" applyAlignment="1">
      <alignment vertical="center"/>
    </xf>
    <xf numFmtId="0" fontId="0" fillId="0" borderId="1" xfId="12" applyFont="1" applyBorder="1" applyAlignment="1">
      <alignment horizontal="center" vertical="center"/>
    </xf>
    <xf numFmtId="0" fontId="2" fillId="0" borderId="60" xfId="12" applyFont="1" applyBorder="1" applyAlignment="1">
      <alignment vertical="center"/>
    </xf>
    <xf numFmtId="0" fontId="10" fillId="0" borderId="0" xfId="12" applyFont="1"/>
    <xf numFmtId="0" fontId="0" fillId="0" borderId="26" xfId="12" applyFont="1" applyBorder="1" applyAlignment="1">
      <alignment horizontal="center" vertical="center"/>
    </xf>
    <xf numFmtId="0" fontId="2" fillId="0" borderId="36" xfId="12" applyFont="1" applyBorder="1" applyAlignment="1">
      <alignment horizontal="center" vertical="center"/>
    </xf>
    <xf numFmtId="0" fontId="2" fillId="0" borderId="37" xfId="12" applyFont="1" applyBorder="1" applyAlignment="1">
      <alignment horizontal="center" vertical="center"/>
    </xf>
    <xf numFmtId="0" fontId="2" fillId="0" borderId="38" xfId="12" applyFont="1" applyBorder="1" applyAlignment="1">
      <alignment horizontal="center" vertical="center"/>
    </xf>
    <xf numFmtId="0" fontId="2" fillId="0" borderId="18" xfId="12" applyFont="1" applyBorder="1" applyAlignment="1">
      <alignment horizontal="center" vertical="center"/>
    </xf>
    <xf numFmtId="0" fontId="2" fillId="0" borderId="19" xfId="12" applyFont="1" applyBorder="1" applyAlignment="1">
      <alignment horizontal="center" vertical="center"/>
    </xf>
    <xf numFmtId="0" fontId="2" fillId="0" borderId="20" xfId="12" applyFont="1" applyBorder="1" applyAlignment="1">
      <alignment horizontal="center" vertical="center"/>
    </xf>
    <xf numFmtId="49" fontId="7" fillId="2" borderId="26" xfId="10" quotePrefix="1" applyNumberFormat="1" applyFont="1" applyFill="1" applyBorder="1" applyAlignment="1">
      <alignment horizontal="center" vertical="center"/>
    </xf>
    <xf numFmtId="0" fontId="2" fillId="2" borderId="28" xfId="12" applyFont="1" applyFill="1" applyBorder="1" applyAlignment="1">
      <alignment horizontal="center" vertical="center"/>
    </xf>
    <xf numFmtId="0" fontId="2" fillId="2" borderId="26" xfId="12" applyFont="1" applyFill="1" applyBorder="1" applyAlignment="1">
      <alignment horizontal="center" vertical="center"/>
    </xf>
    <xf numFmtId="0" fontId="2" fillId="2" borderId="27" xfId="12" applyFont="1" applyFill="1" applyBorder="1" applyAlignment="1">
      <alignment horizontal="center" vertical="center"/>
    </xf>
    <xf numFmtId="0" fontId="0" fillId="2" borderId="26" xfId="12" applyFont="1" applyFill="1" applyBorder="1" applyAlignment="1">
      <alignment horizontal="center" vertical="center"/>
    </xf>
    <xf numFmtId="0" fontId="2" fillId="2" borderId="8" xfId="12" applyFont="1" applyFill="1" applyBorder="1" applyAlignment="1">
      <alignment vertical="center"/>
    </xf>
    <xf numFmtId="0" fontId="2" fillId="2" borderId="0" xfId="12" applyFont="1" applyFill="1"/>
    <xf numFmtId="0" fontId="7" fillId="2" borderId="32" xfId="10" quotePrefix="1" applyNumberFormat="1" applyFont="1" applyFill="1" applyBorder="1" applyAlignment="1">
      <alignment horizontal="left" vertical="center"/>
    </xf>
    <xf numFmtId="0" fontId="2" fillId="2" borderId="30" xfId="12" applyFont="1" applyFill="1" applyBorder="1" applyAlignment="1">
      <alignment horizontal="center" vertical="center"/>
    </xf>
    <xf numFmtId="0" fontId="2" fillId="2" borderId="31" xfId="12" applyFont="1" applyFill="1" applyBorder="1" applyAlignment="1">
      <alignment horizontal="center" vertical="center"/>
    </xf>
    <xf numFmtId="0" fontId="2" fillId="2" borderId="32" xfId="12" applyFont="1" applyFill="1" applyBorder="1" applyAlignment="1">
      <alignment horizontal="center" vertical="center"/>
    </xf>
    <xf numFmtId="0" fontId="7" fillId="2" borderId="27" xfId="10" applyNumberFormat="1" applyFont="1" applyFill="1" applyBorder="1" applyAlignment="1">
      <alignment horizontal="left" vertical="center"/>
    </xf>
    <xf numFmtId="0" fontId="0" fillId="0" borderId="28" xfId="12" applyFont="1" applyBorder="1" applyAlignment="1">
      <alignment horizontal="center" vertical="center"/>
    </xf>
    <xf numFmtId="0" fontId="2" fillId="0" borderId="21" xfId="12" applyFont="1" applyBorder="1" applyAlignment="1">
      <alignment horizontal="left" vertical="center"/>
    </xf>
    <xf numFmtId="0" fontId="0" fillId="0" borderId="33" xfId="12" applyFont="1" applyBorder="1" applyAlignment="1">
      <alignment horizontal="center" vertical="center"/>
    </xf>
    <xf numFmtId="0" fontId="0" fillId="0" borderId="29" xfId="12" applyFont="1" applyBorder="1" applyAlignment="1">
      <alignment horizontal="left" vertical="center"/>
    </xf>
    <xf numFmtId="0" fontId="7" fillId="2" borderId="18" xfId="10" applyNumberFormat="1" applyFont="1" applyFill="1" applyBorder="1" applyAlignment="1">
      <alignment horizontal="center" vertical="center"/>
    </xf>
    <xf numFmtId="0" fontId="7" fillId="2" borderId="19" xfId="10" applyNumberFormat="1" applyFont="1" applyFill="1" applyBorder="1" applyAlignment="1">
      <alignment horizontal="center" vertical="center"/>
    </xf>
    <xf numFmtId="0" fontId="7" fillId="2" borderId="19" xfId="10" quotePrefix="1" applyNumberFormat="1" applyFont="1" applyFill="1" applyBorder="1" applyAlignment="1">
      <alignment horizontal="center" vertical="center"/>
    </xf>
    <xf numFmtId="0" fontId="7" fillId="2" borderId="20" xfId="10" quotePrefix="1" applyNumberFormat="1" applyFont="1" applyFill="1" applyBorder="1" applyAlignment="1">
      <alignment horizontal="left" vertical="center"/>
    </xf>
    <xf numFmtId="0" fontId="0" fillId="0" borderId="19" xfId="12" applyFont="1" applyBorder="1" applyAlignment="1">
      <alignment horizontal="center" vertical="center"/>
    </xf>
    <xf numFmtId="0" fontId="0" fillId="0" borderId="18" xfId="12" applyFont="1" applyBorder="1" applyAlignment="1">
      <alignment horizontal="center" vertical="center"/>
    </xf>
    <xf numFmtId="0" fontId="0" fillId="0" borderId="20" xfId="12" applyFont="1" applyBorder="1" applyAlignment="1">
      <alignment horizontal="center" vertical="center"/>
    </xf>
    <xf numFmtId="0" fontId="0" fillId="0" borderId="17" xfId="12" applyFont="1" applyBorder="1" applyAlignment="1">
      <alignment horizontal="left" vertical="center"/>
    </xf>
    <xf numFmtId="0" fontId="2" fillId="0" borderId="0" xfId="12" applyFont="1" applyAlignment="1">
      <alignment horizontal="center" vertical="center"/>
    </xf>
    <xf numFmtId="0" fontId="7" fillId="2" borderId="20" xfId="10" applyNumberFormat="1" applyFont="1" applyFill="1" applyBorder="1" applyAlignment="1">
      <alignment horizontal="left" vertical="center"/>
    </xf>
    <xf numFmtId="0" fontId="0" fillId="0" borderId="66" xfId="12" applyFont="1" applyBorder="1" applyAlignment="1">
      <alignment horizontal="center" vertical="center"/>
    </xf>
    <xf numFmtId="0" fontId="0" fillId="0" borderId="10" xfId="12" applyFont="1" applyBorder="1" applyAlignment="1">
      <alignment horizontal="center" vertical="center"/>
    </xf>
    <xf numFmtId="0" fontId="0" fillId="0" borderId="49" xfId="12" applyFont="1" applyBorder="1" applyAlignment="1">
      <alignment horizontal="center" vertical="center"/>
    </xf>
    <xf numFmtId="0" fontId="2" fillId="0" borderId="33" xfId="12" applyBorder="1" applyAlignment="1">
      <alignment horizontal="center" vertical="center"/>
    </xf>
    <xf numFmtId="0" fontId="2" fillId="0" borderId="53" xfId="12" applyFont="1" applyBorder="1" applyAlignment="1">
      <alignment horizontal="left" vertical="center"/>
    </xf>
    <xf numFmtId="0" fontId="7" fillId="0" borderId="40" xfId="10" applyNumberFormat="1" applyFont="1" applyFill="1" applyBorder="1" applyAlignment="1">
      <alignment horizontal="center" vertical="center"/>
    </xf>
    <xf numFmtId="0" fontId="7" fillId="0" borderId="40" xfId="10" quotePrefix="1" applyNumberFormat="1" applyFont="1" applyFill="1" applyBorder="1" applyAlignment="1">
      <alignment horizontal="center" vertical="center"/>
    </xf>
    <xf numFmtId="0" fontId="7" fillId="0" borderId="41" xfId="10" quotePrefix="1" applyNumberFormat="1" applyFont="1" applyFill="1" applyBorder="1" applyAlignment="1">
      <alignment horizontal="left" vertical="center"/>
    </xf>
    <xf numFmtId="0" fontId="2" fillId="0" borderId="39" xfId="12" applyFont="1" applyFill="1" applyBorder="1" applyAlignment="1">
      <alignment horizontal="center" vertical="center"/>
    </xf>
    <xf numFmtId="0" fontId="2" fillId="0" borderId="40" xfId="12" applyFont="1" applyFill="1" applyBorder="1" applyAlignment="1">
      <alignment horizontal="center" vertical="center"/>
    </xf>
    <xf numFmtId="0" fontId="2" fillId="0" borderId="41" xfId="12" applyFont="1" applyFill="1" applyBorder="1" applyAlignment="1">
      <alignment horizontal="center" vertical="center"/>
    </xf>
    <xf numFmtId="0" fontId="2" fillId="0" borderId="40" xfId="12" applyBorder="1" applyAlignment="1">
      <alignment horizontal="center" vertical="center"/>
    </xf>
    <xf numFmtId="0" fontId="0" fillId="2" borderId="56" xfId="12" applyFont="1" applyFill="1" applyBorder="1"/>
    <xf numFmtId="0" fontId="2" fillId="0" borderId="0" xfId="12" applyFont="1" applyFill="1"/>
    <xf numFmtId="0" fontId="7" fillId="0" borderId="26" xfId="10" applyNumberFormat="1" applyFont="1" applyFill="1" applyBorder="1" applyAlignment="1">
      <alignment horizontal="center" vertical="center"/>
    </xf>
    <xf numFmtId="0" fontId="7" fillId="0" borderId="27" xfId="10" applyNumberFormat="1" applyFont="1" applyFill="1" applyBorder="1" applyAlignment="1">
      <alignment horizontal="left" vertical="center"/>
    </xf>
    <xf numFmtId="0" fontId="2" fillId="0" borderId="28" xfId="12" applyFont="1" applyFill="1" applyBorder="1" applyAlignment="1">
      <alignment horizontal="center" vertical="center"/>
    </xf>
    <xf numFmtId="0" fontId="2" fillId="0" borderId="26" xfId="12" applyFont="1" applyFill="1" applyBorder="1" applyAlignment="1">
      <alignment horizontal="center" vertical="center"/>
    </xf>
    <xf numFmtId="0" fontId="2" fillId="0" borderId="27" xfId="12" applyFont="1" applyFill="1" applyBorder="1" applyAlignment="1">
      <alignment horizontal="center" vertical="center"/>
    </xf>
    <xf numFmtId="0" fontId="0" fillId="0" borderId="24" xfId="12" applyFont="1" applyBorder="1" applyAlignment="1">
      <alignment horizontal="center" vertical="center"/>
    </xf>
    <xf numFmtId="0" fontId="2" fillId="0" borderId="63" xfId="12" applyFont="1" applyFill="1" applyBorder="1" applyAlignment="1">
      <alignment horizontal="left"/>
    </xf>
    <xf numFmtId="0" fontId="7" fillId="0" borderId="1" xfId="10" applyNumberFormat="1" applyFont="1" applyFill="1" applyBorder="1" applyAlignment="1">
      <alignment horizontal="center" vertical="center"/>
    </xf>
    <xf numFmtId="0" fontId="7" fillId="0" borderId="34" xfId="10" applyNumberFormat="1" applyFont="1" applyFill="1" applyBorder="1" applyAlignment="1">
      <alignment horizontal="left" vertical="center"/>
    </xf>
    <xf numFmtId="0" fontId="2" fillId="0" borderId="33" xfId="12" applyFont="1" applyFill="1" applyBorder="1" applyAlignment="1">
      <alignment horizontal="center" vertical="center"/>
    </xf>
    <xf numFmtId="0" fontId="2" fillId="0" borderId="1" xfId="12" applyFont="1" applyFill="1" applyBorder="1" applyAlignment="1">
      <alignment horizontal="center" vertical="center"/>
    </xf>
    <xf numFmtId="0" fontId="2" fillId="0" borderId="34" xfId="12" applyFont="1" applyFill="1" applyBorder="1" applyAlignment="1">
      <alignment horizontal="center" vertical="center"/>
    </xf>
    <xf numFmtId="0" fontId="0" fillId="0" borderId="34" xfId="12" applyFont="1" applyBorder="1" applyAlignment="1">
      <alignment horizontal="center" vertical="center"/>
    </xf>
    <xf numFmtId="0" fontId="0" fillId="0" borderId="53" xfId="12" applyFont="1" applyFill="1" applyBorder="1" applyAlignment="1">
      <alignment horizontal="left"/>
    </xf>
    <xf numFmtId="0" fontId="2" fillId="0" borderId="0" xfId="12" applyFill="1"/>
    <xf numFmtId="0" fontId="2" fillId="0" borderId="53" xfId="12" applyFill="1" applyBorder="1" applyAlignment="1">
      <alignment horizontal="left"/>
    </xf>
    <xf numFmtId="0" fontId="2" fillId="0" borderId="53" xfId="12" applyBorder="1" applyAlignment="1">
      <alignment horizontal="left" vertical="center"/>
    </xf>
    <xf numFmtId="0" fontId="2" fillId="0" borderId="53" xfId="12" applyFont="1" applyFill="1" applyBorder="1" applyAlignment="1">
      <alignment horizontal="left"/>
    </xf>
    <xf numFmtId="0" fontId="9" fillId="2" borderId="33" xfId="10" applyNumberFormat="1" applyFont="1" applyFill="1" applyBorder="1" applyAlignment="1">
      <alignment horizontal="center" vertical="center"/>
    </xf>
    <xf numFmtId="0" fontId="9" fillId="2" borderId="1" xfId="10" applyNumberFormat="1" applyFont="1" applyFill="1" applyBorder="1" applyAlignment="1">
      <alignment horizontal="center" vertical="center"/>
    </xf>
    <xf numFmtId="0" fontId="9" fillId="2" borderId="34" xfId="10" applyNumberFormat="1" applyFont="1" applyFill="1" applyBorder="1" applyAlignment="1">
      <alignment horizontal="left" vertical="center"/>
    </xf>
    <xf numFmtId="0" fontId="2" fillId="0" borderId="53" xfId="12" applyBorder="1" applyAlignment="1">
      <alignment vertical="center"/>
    </xf>
    <xf numFmtId="0" fontId="0" fillId="0" borderId="53" xfId="12" applyFont="1" applyFill="1" applyBorder="1" applyAlignment="1">
      <alignment vertical="center"/>
    </xf>
    <xf numFmtId="0" fontId="2" fillId="0" borderId="53" xfId="12" applyFont="1" applyFill="1" applyBorder="1" applyAlignment="1">
      <alignment vertical="center"/>
    </xf>
    <xf numFmtId="0" fontId="7" fillId="2" borderId="41" xfId="10" applyNumberFormat="1" applyFont="1" applyFill="1" applyBorder="1" applyAlignment="1">
      <alignment horizontal="left" vertical="center"/>
    </xf>
    <xf numFmtId="0" fontId="2" fillId="0" borderId="56" xfId="12" applyBorder="1"/>
    <xf numFmtId="0" fontId="2" fillId="0" borderId="18" xfId="12" applyBorder="1" applyAlignment="1">
      <alignment horizontal="center" vertical="center"/>
    </xf>
    <xf numFmtId="0" fontId="2" fillId="0" borderId="19" xfId="12" applyBorder="1" applyAlignment="1">
      <alignment horizontal="center" vertical="center"/>
    </xf>
    <xf numFmtId="0" fontId="2" fillId="0" borderId="20" xfId="12" applyBorder="1" applyAlignment="1">
      <alignment horizontal="center" vertical="center"/>
    </xf>
    <xf numFmtId="0" fontId="2" fillId="0" borderId="17" xfId="12" applyFont="1" applyBorder="1"/>
    <xf numFmtId="0" fontId="7" fillId="0" borderId="26" xfId="10" quotePrefix="1" applyNumberFormat="1" applyFont="1" applyFill="1" applyBorder="1" applyAlignment="1">
      <alignment horizontal="center" vertical="center"/>
    </xf>
    <xf numFmtId="0" fontId="7" fillId="0" borderId="27" xfId="10" quotePrefix="1" applyNumberFormat="1" applyFont="1" applyFill="1" applyBorder="1" applyAlignment="1">
      <alignment horizontal="left" vertical="center"/>
    </xf>
    <xf numFmtId="0" fontId="2" fillId="0" borderId="22" xfId="12" applyFont="1" applyFill="1" applyBorder="1" applyAlignment="1">
      <alignment horizontal="center" vertical="center"/>
    </xf>
    <xf numFmtId="0" fontId="2" fillId="0" borderId="23" xfId="12" applyFont="1" applyFill="1" applyBorder="1" applyAlignment="1">
      <alignment horizontal="center" vertical="center"/>
    </xf>
    <xf numFmtId="0" fontId="2" fillId="0" borderId="24" xfId="12" applyFont="1" applyFill="1" applyBorder="1" applyAlignment="1">
      <alignment horizontal="center" vertical="center"/>
    </xf>
    <xf numFmtId="0" fontId="2" fillId="0" borderId="26" xfId="12" applyBorder="1" applyAlignment="1">
      <alignment horizontal="center" vertical="center"/>
    </xf>
    <xf numFmtId="0" fontId="0" fillId="2" borderId="46" xfId="12" applyFont="1" applyFill="1" applyBorder="1"/>
    <xf numFmtId="0" fontId="7" fillId="2" borderId="31" xfId="10" quotePrefix="1" applyNumberFormat="1" applyFont="1" applyFill="1" applyBorder="1" applyAlignment="1">
      <alignment horizontal="center" vertical="center"/>
    </xf>
    <xf numFmtId="0" fontId="0" fillId="0" borderId="32" xfId="12" applyFont="1" applyBorder="1" applyAlignment="1">
      <alignment horizontal="center" vertical="center"/>
    </xf>
    <xf numFmtId="0" fontId="2" fillId="2" borderId="11" xfId="12" applyFont="1" applyFill="1" applyBorder="1"/>
    <xf numFmtId="0" fontId="7" fillId="2" borderId="66" xfId="10" applyNumberFormat="1" applyFont="1" applyFill="1" applyBorder="1" applyAlignment="1">
      <alignment horizontal="center" vertical="center"/>
    </xf>
    <xf numFmtId="0" fontId="7" fillId="2" borderId="10" xfId="10" applyNumberFormat="1" applyFont="1" applyFill="1" applyBorder="1" applyAlignment="1">
      <alignment horizontal="center" vertical="center"/>
    </xf>
    <xf numFmtId="0" fontId="7" fillId="2" borderId="10" xfId="10" quotePrefix="1" applyNumberFormat="1" applyFont="1" applyFill="1" applyBorder="1" applyAlignment="1">
      <alignment horizontal="center" vertical="center"/>
    </xf>
    <xf numFmtId="0" fontId="7" fillId="2" borderId="49" xfId="10" quotePrefix="1" applyNumberFormat="1" applyFont="1" applyFill="1" applyBorder="1" applyAlignment="1">
      <alignment horizontal="left" vertical="center"/>
    </xf>
    <xf numFmtId="0" fontId="2" fillId="0" borderId="66" xfId="12" applyFont="1" applyBorder="1" applyAlignment="1">
      <alignment horizontal="center" vertical="center"/>
    </xf>
    <xf numFmtId="0" fontId="2" fillId="0" borderId="66" xfId="12" applyBorder="1" applyAlignment="1">
      <alignment horizontal="center" vertical="center"/>
    </xf>
    <xf numFmtId="0" fontId="2" fillId="0" borderId="10" xfId="12" applyBorder="1" applyAlignment="1">
      <alignment horizontal="center" vertical="center"/>
    </xf>
    <xf numFmtId="0" fontId="0" fillId="2" borderId="11" xfId="12" applyFont="1" applyFill="1" applyBorder="1"/>
    <xf numFmtId="0" fontId="2" fillId="2" borderId="22" xfId="12" applyFont="1" applyFill="1" applyBorder="1" applyAlignment="1">
      <alignment horizontal="center" vertical="center"/>
    </xf>
    <xf numFmtId="0" fontId="2" fillId="2" borderId="23" xfId="12" applyFont="1" applyFill="1" applyBorder="1" applyAlignment="1">
      <alignment horizontal="center" vertical="center"/>
    </xf>
    <xf numFmtId="0" fontId="2" fillId="2" borderId="24" xfId="12" applyFont="1" applyFill="1" applyBorder="1" applyAlignment="1">
      <alignment horizontal="center" vertical="center"/>
    </xf>
    <xf numFmtId="0" fontId="0" fillId="0" borderId="27" xfId="12" applyFont="1" applyBorder="1" applyAlignment="1">
      <alignment horizontal="center" vertical="center"/>
    </xf>
    <xf numFmtId="0" fontId="2" fillId="2" borderId="39" xfId="12" applyFont="1" applyFill="1" applyBorder="1" applyAlignment="1">
      <alignment horizontal="center" vertical="center"/>
    </xf>
    <xf numFmtId="0" fontId="2" fillId="2" borderId="40" xfId="12" applyFont="1" applyFill="1" applyBorder="1" applyAlignment="1">
      <alignment horizontal="center" vertical="center"/>
    </xf>
    <xf numFmtId="0" fontId="2" fillId="2" borderId="41" xfId="12" applyFont="1" applyFill="1" applyBorder="1" applyAlignment="1">
      <alignment horizontal="center" vertical="center"/>
    </xf>
    <xf numFmtId="0" fontId="0" fillId="2" borderId="40" xfId="12" applyFont="1" applyFill="1" applyBorder="1" applyAlignment="1">
      <alignment horizontal="center" vertical="center"/>
    </xf>
    <xf numFmtId="0" fontId="0" fillId="0" borderId="36" xfId="12" applyFont="1" applyBorder="1" applyAlignment="1">
      <alignment horizontal="center" vertical="center"/>
    </xf>
    <xf numFmtId="0" fontId="0" fillId="0" borderId="37" xfId="12" applyFont="1" applyBorder="1" applyAlignment="1">
      <alignment horizontal="center" vertical="center"/>
    </xf>
    <xf numFmtId="0" fontId="0" fillId="0" borderId="38" xfId="12" applyFont="1" applyBorder="1" applyAlignment="1">
      <alignment horizontal="center" vertical="center"/>
    </xf>
    <xf numFmtId="0" fontId="2" fillId="2" borderId="56" xfId="12" applyFont="1" applyFill="1" applyBorder="1"/>
    <xf numFmtId="0" fontId="0" fillId="2" borderId="23" xfId="12" applyFont="1" applyFill="1" applyBorder="1" applyAlignment="1">
      <alignment horizontal="center" vertical="center"/>
    </xf>
    <xf numFmtId="0" fontId="7" fillId="7" borderId="1" xfId="10" applyNumberFormat="1" applyFont="1" applyFill="1" applyBorder="1" applyAlignment="1">
      <alignment horizontal="center" vertical="center"/>
    </xf>
    <xf numFmtId="0" fontId="7" fillId="7" borderId="34" xfId="10" applyNumberFormat="1" applyFont="1" applyFill="1" applyBorder="1" applyAlignment="1">
      <alignment horizontal="left" vertical="center"/>
    </xf>
    <xf numFmtId="0" fontId="2" fillId="7" borderId="33" xfId="12" applyFont="1" applyFill="1" applyBorder="1" applyAlignment="1">
      <alignment horizontal="center" vertical="center"/>
    </xf>
    <xf numFmtId="0" fontId="2" fillId="7" borderId="1" xfId="12" applyFont="1" applyFill="1" applyBorder="1" applyAlignment="1">
      <alignment horizontal="center" vertical="center"/>
    </xf>
    <xf numFmtId="0" fontId="2" fillId="7" borderId="34" xfId="12" applyFont="1" applyFill="1" applyBorder="1" applyAlignment="1">
      <alignment horizontal="center" vertical="center"/>
    </xf>
    <xf numFmtId="0" fontId="2" fillId="7" borderId="1" xfId="12" applyFont="1" applyFill="1" applyBorder="1" applyAlignment="1">
      <alignment horizontal="center" vertical="center" wrapText="1"/>
    </xf>
    <xf numFmtId="0" fontId="2" fillId="7" borderId="34" xfId="12" applyFont="1" applyFill="1" applyBorder="1" applyAlignment="1">
      <alignment horizontal="center" vertical="center" wrapText="1"/>
    </xf>
    <xf numFmtId="0" fontId="2" fillId="7" borderId="3" xfId="12" applyFill="1" applyBorder="1"/>
    <xf numFmtId="0" fontId="2" fillId="2" borderId="33" xfId="12" applyFont="1" applyFill="1" applyBorder="1" applyAlignment="1">
      <alignment horizontal="center" vertical="center"/>
    </xf>
    <xf numFmtId="0" fontId="2" fillId="2" borderId="1" xfId="12" applyFont="1" applyFill="1" applyBorder="1" applyAlignment="1">
      <alignment horizontal="center" vertical="center"/>
    </xf>
    <xf numFmtId="0" fontId="2" fillId="2" borderId="34" xfId="12" applyFont="1" applyFill="1" applyBorder="1" applyAlignment="1">
      <alignment horizontal="center" vertical="center"/>
    </xf>
    <xf numFmtId="0" fontId="2" fillId="2" borderId="3" xfId="12" applyFont="1" applyFill="1" applyBorder="1"/>
    <xf numFmtId="49" fontId="7" fillId="7" borderId="1" xfId="10" quotePrefix="1" applyNumberFormat="1" applyFont="1" applyFill="1" applyBorder="1" applyAlignment="1">
      <alignment horizontal="center" vertical="center"/>
    </xf>
    <xf numFmtId="0" fontId="7" fillId="7" borderId="34" xfId="10" quotePrefix="1" applyNumberFormat="1" applyFont="1" applyFill="1" applyBorder="1" applyAlignment="1">
      <alignment horizontal="left" vertical="center"/>
    </xf>
    <xf numFmtId="0" fontId="2" fillId="7" borderId="3" xfId="12" applyFont="1" applyFill="1" applyBorder="1" applyAlignment="1">
      <alignment vertical="center"/>
    </xf>
    <xf numFmtId="0" fontId="7" fillId="7" borderId="1" xfId="10" quotePrefix="1" applyNumberFormat="1" applyFont="1" applyFill="1" applyBorder="1" applyAlignment="1">
      <alignment horizontal="center" vertical="center"/>
    </xf>
    <xf numFmtId="0" fontId="2" fillId="7" borderId="39" xfId="12" applyFont="1" applyFill="1" applyBorder="1" applyAlignment="1">
      <alignment horizontal="center" vertical="center"/>
    </xf>
    <xf numFmtId="0" fontId="2" fillId="7" borderId="40" xfId="12" applyFont="1" applyFill="1" applyBorder="1" applyAlignment="1">
      <alignment horizontal="center" vertical="center"/>
    </xf>
    <xf numFmtId="0" fontId="2" fillId="7" borderId="41" xfId="12" applyFont="1" applyFill="1" applyBorder="1" applyAlignment="1">
      <alignment horizontal="center" vertical="center"/>
    </xf>
    <xf numFmtId="0" fontId="2" fillId="7" borderId="40" xfId="12" applyFont="1" applyFill="1" applyBorder="1" applyAlignment="1">
      <alignment horizontal="center" vertical="center" wrapText="1"/>
    </xf>
    <xf numFmtId="0" fontId="2" fillId="7" borderId="41" xfId="12" applyFont="1" applyFill="1" applyBorder="1" applyAlignment="1">
      <alignment horizontal="center" vertical="center" wrapText="1"/>
    </xf>
    <xf numFmtId="0" fontId="2" fillId="0" borderId="0" xfId="12" applyAlignment="1">
      <alignment horizontal="center" vertical="center"/>
    </xf>
    <xf numFmtId="0" fontId="7" fillId="0" borderId="28" xfId="10" applyNumberFormat="1" applyFont="1" applyFill="1" applyBorder="1" applyAlignment="1">
      <alignment horizontal="center" vertical="center"/>
    </xf>
    <xf numFmtId="0" fontId="7" fillId="7" borderId="26" xfId="10" applyNumberFormat="1" applyFont="1" applyFill="1" applyBorder="1" applyAlignment="1">
      <alignment horizontal="center" vertical="center"/>
    </xf>
    <xf numFmtId="0" fontId="7" fillId="7" borderId="27" xfId="10" applyNumberFormat="1" applyFont="1" applyFill="1" applyBorder="1" applyAlignment="1">
      <alignment horizontal="left" vertical="center"/>
    </xf>
    <xf numFmtId="0" fontId="7" fillId="7" borderId="14" xfId="10" applyNumberFormat="1" applyFont="1" applyFill="1" applyBorder="1" applyAlignment="1">
      <alignment horizontal="center" vertical="center"/>
    </xf>
    <xf numFmtId="0" fontId="7" fillId="7" borderId="48" xfId="10" applyNumberFormat="1" applyFont="1" applyFill="1" applyBorder="1" applyAlignment="1">
      <alignment horizontal="left" vertical="center"/>
    </xf>
    <xf numFmtId="0" fontId="7" fillId="7" borderId="40" xfId="10" applyNumberFormat="1" applyFont="1" applyFill="1" applyBorder="1" applyAlignment="1">
      <alignment horizontal="center" vertical="center"/>
    </xf>
    <xf numFmtId="0" fontId="7" fillId="7" borderId="41" xfId="10" applyNumberFormat="1" applyFont="1" applyFill="1" applyBorder="1" applyAlignment="1">
      <alignment horizontal="left" vertical="center"/>
    </xf>
    <xf numFmtId="0" fontId="2" fillId="0" borderId="61" xfId="12" applyFont="1" applyBorder="1" applyAlignment="1">
      <alignment horizontal="left" vertical="center"/>
    </xf>
    <xf numFmtId="0" fontId="3" fillId="2" borderId="1" xfId="1" applyNumberFormat="1" applyFont="1" applyFill="1" applyBorder="1" applyAlignment="1" applyProtection="1">
      <alignment horizontal="center" vertical="center" shrinkToFit="1"/>
      <protection locked="0"/>
    </xf>
    <xf numFmtId="0" fontId="3" fillId="3" borderId="7" xfId="0" applyFont="1" applyFill="1" applyBorder="1" applyAlignment="1">
      <alignment horizontal="center" vertical="center"/>
    </xf>
    <xf numFmtId="0" fontId="3" fillId="0" borderId="0" xfId="1" applyFont="1" applyAlignment="1" applyProtection="1">
      <alignment horizontal="center" vertical="center"/>
      <protection locked="0"/>
    </xf>
    <xf numFmtId="167" fontId="3" fillId="2" borderId="1" xfId="1" applyNumberFormat="1" applyFont="1" applyFill="1" applyBorder="1" applyAlignment="1" applyProtection="1">
      <alignment horizontal="center" vertical="center" shrinkToFit="1"/>
      <protection locked="0"/>
    </xf>
    <xf numFmtId="167" fontId="3" fillId="0" borderId="1" xfId="1" applyNumberFormat="1" applyFont="1" applyBorder="1" applyAlignment="1" applyProtection="1">
      <alignment horizontal="center" vertical="center" shrinkToFit="1"/>
      <protection locked="0"/>
    </xf>
    <xf numFmtId="167" fontId="3" fillId="0" borderId="1" xfId="1" applyNumberFormat="1" applyFont="1" applyFill="1" applyBorder="1" applyAlignment="1" applyProtection="1">
      <alignment horizontal="center" vertical="center" shrinkToFit="1"/>
      <protection locked="0"/>
    </xf>
    <xf numFmtId="167" fontId="3" fillId="0" borderId="14" xfId="1" applyNumberFormat="1" applyFont="1" applyFill="1" applyBorder="1" applyAlignment="1" applyProtection="1">
      <alignment horizontal="center" vertical="center" shrinkToFit="1"/>
      <protection locked="0"/>
    </xf>
    <xf numFmtId="167" fontId="3" fillId="0" borderId="14" xfId="1" applyNumberFormat="1" applyFont="1" applyBorder="1" applyAlignment="1" applyProtection="1">
      <alignment horizontal="center" vertical="center" shrinkToFit="1"/>
      <protection locked="0"/>
    </xf>
    <xf numFmtId="0" fontId="2" fillId="0" borderId="57" xfId="12" applyFont="1" applyBorder="1" applyAlignment="1">
      <alignment horizontal="left" vertical="center"/>
    </xf>
    <xf numFmtId="0" fontId="7" fillId="2" borderId="33" xfId="10" applyNumberFormat="1" applyFont="1" applyFill="1" applyBorder="1" applyAlignment="1">
      <alignment horizontal="center" vertical="center"/>
    </xf>
    <xf numFmtId="0" fontId="10" fillId="0" borderId="47" xfId="12" applyFont="1" applyBorder="1" applyAlignment="1">
      <alignment horizontal="center" vertical="center"/>
    </xf>
    <xf numFmtId="0" fontId="10" fillId="0" borderId="14" xfId="12" applyFont="1" applyBorder="1" applyAlignment="1">
      <alignment horizontal="center" vertical="center"/>
    </xf>
    <xf numFmtId="0" fontId="10" fillId="0" borderId="48" xfId="12" applyFont="1" applyBorder="1" applyAlignment="1">
      <alignment horizontal="center" vertical="center"/>
    </xf>
    <xf numFmtId="0" fontId="10" fillId="2" borderId="0" xfId="12" applyFont="1" applyFill="1"/>
    <xf numFmtId="0" fontId="2" fillId="7" borderId="33" xfId="12" applyFont="1" applyFill="1" applyBorder="1" applyAlignment="1">
      <alignment vertical="center" wrapText="1"/>
    </xf>
    <xf numFmtId="0" fontId="2" fillId="7" borderId="39" xfId="12" applyFont="1" applyFill="1" applyBorder="1" applyAlignment="1">
      <alignment vertical="center" wrapText="1"/>
    </xf>
    <xf numFmtId="0" fontId="15" fillId="0" borderId="0" xfId="12" applyFont="1"/>
    <xf numFmtId="0" fontId="15" fillId="0" borderId="68" xfId="12" applyFont="1" applyBorder="1" applyAlignment="1">
      <alignment horizontal="center" vertical="center"/>
    </xf>
    <xf numFmtId="0" fontId="15" fillId="0" borderId="1" xfId="12" applyFont="1" applyBorder="1" applyAlignment="1">
      <alignment horizontal="center" vertical="center"/>
    </xf>
    <xf numFmtId="0" fontId="15" fillId="0" borderId="69" xfId="12" applyFont="1" applyBorder="1" applyAlignment="1">
      <alignment horizontal="center" vertical="center"/>
    </xf>
    <xf numFmtId="0" fontId="15" fillId="0" borderId="31" xfId="12" applyFont="1" applyBorder="1" applyAlignment="1">
      <alignment horizontal="center" vertical="center"/>
    </xf>
    <xf numFmtId="0" fontId="15" fillId="0" borderId="23" xfId="12" applyFont="1" applyBorder="1" applyAlignment="1">
      <alignment horizontal="center" vertical="center"/>
    </xf>
    <xf numFmtId="0" fontId="15" fillId="0" borderId="14" xfId="12" applyFont="1" applyBorder="1" applyAlignment="1">
      <alignment horizontal="center" vertical="center"/>
    </xf>
    <xf numFmtId="0" fontId="15" fillId="0" borderId="40" xfId="12" applyFont="1" applyBorder="1" applyAlignment="1">
      <alignment horizontal="center" vertical="center"/>
    </xf>
    <xf numFmtId="0" fontId="15" fillId="0" borderId="26" xfId="12" applyFont="1" applyBorder="1" applyAlignment="1">
      <alignment horizontal="center" vertical="center"/>
    </xf>
    <xf numFmtId="0" fontId="15" fillId="0" borderId="37" xfId="12" applyFont="1" applyBorder="1" applyAlignment="1">
      <alignment horizontal="center" vertical="center"/>
    </xf>
    <xf numFmtId="0" fontId="15" fillId="2" borderId="26" xfId="12" applyFont="1" applyFill="1" applyBorder="1" applyAlignment="1">
      <alignment horizontal="center" vertical="center"/>
    </xf>
    <xf numFmtId="0" fontId="15" fillId="2" borderId="31" xfId="12" applyFont="1" applyFill="1" applyBorder="1" applyAlignment="1">
      <alignment horizontal="center" vertical="center"/>
    </xf>
    <xf numFmtId="0" fontId="15" fillId="0" borderId="19" xfId="12" applyFont="1" applyBorder="1" applyAlignment="1">
      <alignment horizontal="center" vertical="center"/>
    </xf>
    <xf numFmtId="0" fontId="15" fillId="0" borderId="40" xfId="12" applyFont="1" applyFill="1" applyBorder="1" applyAlignment="1">
      <alignment horizontal="center" vertical="center"/>
    </xf>
    <xf numFmtId="0" fontId="15" fillId="2" borderId="1" xfId="12" applyFont="1" applyFill="1" applyBorder="1" applyAlignment="1">
      <alignment horizontal="center" vertical="center"/>
    </xf>
    <xf numFmtId="0" fontId="15" fillId="0" borderId="23" xfId="12" applyFont="1" applyFill="1" applyBorder="1" applyAlignment="1">
      <alignment horizontal="center" vertical="center"/>
    </xf>
    <xf numFmtId="0" fontId="15" fillId="2" borderId="23" xfId="12" applyFont="1" applyFill="1" applyBorder="1" applyAlignment="1">
      <alignment horizontal="center" vertical="center"/>
    </xf>
    <xf numFmtId="0" fontId="15" fillId="2" borderId="40" xfId="12" applyFont="1" applyFill="1" applyBorder="1" applyAlignment="1">
      <alignment horizontal="center" vertical="center"/>
    </xf>
    <xf numFmtId="0" fontId="15" fillId="7" borderId="1" xfId="12" applyFont="1" applyFill="1" applyBorder="1" applyAlignment="1">
      <alignment horizontal="center" vertical="center"/>
    </xf>
    <xf numFmtId="0" fontId="15" fillId="7" borderId="40" xfId="12" applyFont="1" applyFill="1" applyBorder="1" applyAlignment="1">
      <alignment horizontal="center" vertical="center"/>
    </xf>
    <xf numFmtId="0" fontId="15" fillId="0" borderId="0" xfId="12" applyFont="1" applyAlignment="1">
      <alignment horizontal="center" vertical="center"/>
    </xf>
    <xf numFmtId="0" fontId="16" fillId="0" borderId="7" xfId="12" applyFont="1" applyBorder="1" applyAlignment="1">
      <alignment horizontal="center" vertical="center"/>
    </xf>
    <xf numFmtId="0" fontId="9" fillId="2" borderId="30" xfId="10" applyNumberFormat="1" applyFont="1" applyFill="1" applyBorder="1" applyAlignment="1">
      <alignment horizontal="center" vertical="center"/>
    </xf>
    <xf numFmtId="0" fontId="9" fillId="2" borderId="31" xfId="10" applyNumberFormat="1" applyFont="1" applyFill="1" applyBorder="1" applyAlignment="1">
      <alignment horizontal="center" vertical="center"/>
    </xf>
    <xf numFmtId="49" fontId="9" fillId="2" borderId="31" xfId="10" quotePrefix="1" applyNumberFormat="1" applyFont="1" applyFill="1" applyBorder="1" applyAlignment="1">
      <alignment horizontal="center" vertical="center"/>
    </xf>
    <xf numFmtId="0" fontId="9" fillId="2" borderId="32" xfId="10" quotePrefix="1" applyNumberFormat="1" applyFont="1" applyFill="1" applyBorder="1" applyAlignment="1">
      <alignment horizontal="left" vertical="center"/>
    </xf>
    <xf numFmtId="0" fontId="10" fillId="2" borderId="30" xfId="12" applyFont="1" applyFill="1" applyBorder="1" applyAlignment="1">
      <alignment horizontal="center" vertical="center"/>
    </xf>
    <xf numFmtId="0" fontId="10" fillId="2" borderId="31" xfId="12" applyFont="1" applyFill="1" applyBorder="1" applyAlignment="1">
      <alignment horizontal="center" vertical="center"/>
    </xf>
    <xf numFmtId="0" fontId="16" fillId="2" borderId="31" xfId="12" applyFont="1" applyFill="1" applyBorder="1" applyAlignment="1">
      <alignment horizontal="center" vertical="center"/>
    </xf>
    <xf numFmtId="0" fontId="10" fillId="2" borderId="32" xfId="12" applyFont="1" applyFill="1" applyBorder="1" applyAlignment="1">
      <alignment horizontal="center" vertical="center"/>
    </xf>
    <xf numFmtId="0" fontId="13" fillId="0" borderId="11" xfId="12" applyFont="1" applyBorder="1" applyAlignment="1">
      <alignment horizontal="left" vertical="center"/>
    </xf>
    <xf numFmtId="0" fontId="10" fillId="0" borderId="18" xfId="12" applyFont="1" applyBorder="1" applyAlignment="1">
      <alignment horizontal="center" vertical="center"/>
    </xf>
    <xf numFmtId="0" fontId="10" fillId="0" borderId="19" xfId="12" applyFont="1" applyBorder="1" applyAlignment="1">
      <alignment horizontal="center" vertical="center"/>
    </xf>
    <xf numFmtId="0" fontId="10" fillId="0" borderId="20" xfId="12" applyFont="1" applyBorder="1" applyAlignment="1">
      <alignment horizontal="center" vertical="center"/>
    </xf>
    <xf numFmtId="0" fontId="7" fillId="2" borderId="33" xfId="10" applyNumberFormat="1" applyFont="1" applyFill="1" applyBorder="1" applyAlignment="1">
      <alignment horizontal="center" vertical="center"/>
    </xf>
    <xf numFmtId="0" fontId="9" fillId="2" borderId="18" xfId="10" applyNumberFormat="1" applyFont="1" applyFill="1" applyBorder="1" applyAlignment="1">
      <alignment horizontal="center" vertical="center"/>
    </xf>
    <xf numFmtId="0" fontId="9" fillId="2" borderId="19" xfId="10" applyNumberFormat="1" applyFont="1" applyFill="1" applyBorder="1" applyAlignment="1">
      <alignment horizontal="center" vertical="center"/>
    </xf>
    <xf numFmtId="0" fontId="16" fillId="0" borderId="19" xfId="12" applyFont="1" applyBorder="1" applyAlignment="1">
      <alignment horizontal="center" vertical="center"/>
    </xf>
    <xf numFmtId="0" fontId="7" fillId="2" borderId="33" xfId="10" applyNumberFormat="1" applyFont="1" applyFill="1" applyBorder="1" applyAlignment="1">
      <alignment horizontal="center" vertical="center"/>
    </xf>
    <xf numFmtId="0" fontId="1" fillId="0" borderId="14" xfId="12" applyFont="1" applyBorder="1" applyAlignment="1">
      <alignment horizontal="center" vertical="center"/>
    </xf>
    <xf numFmtId="0" fontId="1" fillId="0" borderId="60" xfId="12" applyFont="1" applyBorder="1" applyAlignment="1">
      <alignment vertical="center" wrapText="1"/>
    </xf>
    <xf numFmtId="0" fontId="7" fillId="0" borderId="33" xfId="10" applyNumberFormat="1" applyFont="1" applyFill="1" applyBorder="1" applyAlignment="1">
      <alignment horizontal="center" vertical="center"/>
    </xf>
    <xf numFmtId="0" fontId="15" fillId="0" borderId="1" xfId="12" applyFont="1" applyFill="1" applyBorder="1" applyAlignment="1">
      <alignment horizontal="center" vertical="center"/>
    </xf>
    <xf numFmtId="0" fontId="2" fillId="0" borderId="33" xfId="12" applyFont="1" applyFill="1" applyBorder="1" applyAlignment="1">
      <alignment vertical="center" wrapText="1"/>
    </xf>
    <xf numFmtId="0" fontId="2" fillId="0" borderId="1" xfId="12" applyFont="1" applyFill="1" applyBorder="1" applyAlignment="1">
      <alignment horizontal="center" vertical="center" wrapText="1"/>
    </xf>
    <xf numFmtId="0" fontId="2" fillId="0" borderId="34" xfId="12" applyFont="1" applyFill="1" applyBorder="1" applyAlignment="1">
      <alignment horizontal="center" vertical="center" wrapText="1"/>
    </xf>
    <xf numFmtId="0" fontId="1" fillId="0" borderId="19" xfId="12" applyFont="1" applyBorder="1" applyAlignment="1">
      <alignment horizontal="center" vertical="center"/>
    </xf>
    <xf numFmtId="0" fontId="1" fillId="0" borderId="18" xfId="12" applyFont="1" applyBorder="1" applyAlignment="1">
      <alignment horizontal="center" vertical="center"/>
    </xf>
    <xf numFmtId="0" fontId="1" fillId="0" borderId="20" xfId="12" applyFont="1" applyBorder="1" applyAlignment="1">
      <alignment horizontal="center" vertical="center"/>
    </xf>
    <xf numFmtId="0" fontId="1" fillId="0" borderId="17" xfId="12" applyFont="1" applyBorder="1" applyAlignment="1">
      <alignment horizontal="left" vertical="center"/>
    </xf>
    <xf numFmtId="0" fontId="9" fillId="2" borderId="20" xfId="10" applyNumberFormat="1" applyFont="1" applyFill="1" applyBorder="1" applyAlignment="1">
      <alignment horizontal="left" vertical="center"/>
    </xf>
    <xf numFmtId="0" fontId="13" fillId="2" borderId="17" xfId="12" applyFont="1" applyFill="1" applyBorder="1" applyAlignment="1">
      <alignment vertical="center"/>
    </xf>
    <xf numFmtId="167" fontId="3" fillId="0" borderId="4" xfId="1" applyNumberFormat="1" applyFont="1" applyFill="1" applyBorder="1" applyAlignment="1" applyProtection="1">
      <alignment horizontal="center" vertical="center" shrinkToFit="1"/>
      <protection locked="0"/>
    </xf>
    <xf numFmtId="0" fontId="3" fillId="0" borderId="1" xfId="1" quotePrefix="1" applyFont="1" applyBorder="1" applyAlignment="1" applyProtection="1">
      <alignment horizontal="left" vertical="center" wrapText="1"/>
      <protection locked="0"/>
    </xf>
    <xf numFmtId="0" fontId="11" fillId="3" borderId="1" xfId="0" applyFont="1" applyFill="1" applyBorder="1" applyAlignment="1">
      <alignment horizontal="center" vertical="center"/>
    </xf>
    <xf numFmtId="16" fontId="15" fillId="0" borderId="0" xfId="12" applyNumberFormat="1" applyFont="1"/>
    <xf numFmtId="16" fontId="2" fillId="0" borderId="0" xfId="12" applyNumberFormat="1"/>
    <xf numFmtId="0" fontId="2" fillId="0" borderId="32" xfId="12" applyBorder="1" applyAlignment="1">
      <alignment horizontal="center" vertical="center"/>
    </xf>
    <xf numFmtId="0" fontId="7" fillId="2" borderId="33" xfId="10" applyNumberFormat="1" applyFont="1" applyFill="1" applyBorder="1" applyAlignment="1">
      <alignment horizontal="center" vertical="center"/>
    </xf>
    <xf numFmtId="0" fontId="10" fillId="0" borderId="33" xfId="12" applyFont="1" applyBorder="1" applyAlignment="1">
      <alignment horizontal="center" vertical="center"/>
    </xf>
    <xf numFmtId="0" fontId="10" fillId="0" borderId="1" xfId="12" applyFont="1" applyBorder="1" applyAlignment="1">
      <alignment horizontal="center" vertical="center"/>
    </xf>
    <xf numFmtId="0" fontId="16" fillId="0" borderId="1" xfId="12" applyFont="1" applyBorder="1" applyAlignment="1">
      <alignment horizontal="center" vertical="center"/>
    </xf>
    <xf numFmtId="0" fontId="10" fillId="0" borderId="34" xfId="12" applyFont="1" applyBorder="1" applyAlignment="1">
      <alignment horizontal="center" vertical="center"/>
    </xf>
    <xf numFmtId="0" fontId="10" fillId="0" borderId="53" xfId="12" applyFont="1" applyBorder="1" applyAlignment="1">
      <alignment horizontal="left" vertical="center"/>
    </xf>
    <xf numFmtId="0" fontId="9" fillId="2" borderId="28" xfId="10" applyNumberFormat="1" applyFont="1" applyFill="1" applyBorder="1" applyAlignment="1">
      <alignment horizontal="center" vertical="center"/>
    </xf>
    <xf numFmtId="0" fontId="9" fillId="2" borderId="26" xfId="10" applyNumberFormat="1" applyFont="1" applyFill="1" applyBorder="1" applyAlignment="1">
      <alignment horizontal="center" vertical="center"/>
    </xf>
    <xf numFmtId="0" fontId="9" fillId="2" borderId="26" xfId="10" quotePrefix="1" applyNumberFormat="1" applyFont="1" applyFill="1" applyBorder="1" applyAlignment="1">
      <alignment horizontal="center" vertical="center"/>
    </xf>
    <xf numFmtId="0" fontId="9" fillId="2" borderId="27" xfId="10" quotePrefix="1" applyNumberFormat="1" applyFont="1" applyFill="1" applyBorder="1" applyAlignment="1">
      <alignment horizontal="left" vertical="center"/>
    </xf>
    <xf numFmtId="0" fontId="10" fillId="2" borderId="22" xfId="12" applyFont="1" applyFill="1" applyBorder="1" applyAlignment="1">
      <alignment horizontal="center" vertical="center"/>
    </xf>
    <xf numFmtId="0" fontId="10" fillId="2" borderId="23" xfId="12" applyFont="1" applyFill="1" applyBorder="1" applyAlignment="1">
      <alignment horizontal="center" vertical="center"/>
    </xf>
    <xf numFmtId="0" fontId="16" fillId="2" borderId="23" xfId="12" applyFont="1" applyFill="1" applyBorder="1" applyAlignment="1">
      <alignment horizontal="center" vertical="center"/>
    </xf>
    <xf numFmtId="0" fontId="10" fillId="2" borderId="24" xfId="12" applyFont="1" applyFill="1" applyBorder="1" applyAlignment="1">
      <alignment horizontal="center" vertical="center"/>
    </xf>
    <xf numFmtId="0" fontId="10" fillId="0" borderId="27" xfId="12" applyFont="1" applyBorder="1" applyAlignment="1">
      <alignment horizontal="center" vertical="center"/>
    </xf>
    <xf numFmtId="0" fontId="13" fillId="0" borderId="28" xfId="12" applyFont="1" applyBorder="1" applyAlignment="1">
      <alignment horizontal="center" vertical="center"/>
    </xf>
    <xf numFmtId="0" fontId="13" fillId="0" borderId="26" xfId="12" applyFont="1" applyBorder="1" applyAlignment="1">
      <alignment horizontal="center" vertical="center"/>
    </xf>
    <xf numFmtId="0" fontId="13" fillId="0" borderId="27" xfId="12" applyFont="1" applyBorder="1" applyAlignment="1">
      <alignment horizontal="center" vertical="center"/>
    </xf>
    <xf numFmtId="0" fontId="13" fillId="2" borderId="46" xfId="12" applyFont="1" applyFill="1" applyBorder="1"/>
    <xf numFmtId="0" fontId="0" fillId="0" borderId="1" xfId="12" applyFont="1" applyFill="1" applyBorder="1" applyAlignment="1">
      <alignment horizontal="center" vertical="center"/>
    </xf>
    <xf numFmtId="0" fontId="2" fillId="0" borderId="57" xfId="12" applyFont="1" applyBorder="1" applyAlignment="1">
      <alignment horizontal="left" vertical="center"/>
    </xf>
    <xf numFmtId="0" fontId="7" fillId="2" borderId="47" xfId="10" applyNumberFormat="1" applyFont="1" applyFill="1" applyBorder="1" applyAlignment="1">
      <alignment horizontal="center" vertical="center"/>
    </xf>
    <xf numFmtId="0" fontId="7" fillId="2" borderId="14" xfId="10" applyNumberFormat="1" applyFont="1" applyFill="1" applyBorder="1" applyAlignment="1">
      <alignment horizontal="center" vertical="center"/>
    </xf>
    <xf numFmtId="0" fontId="7" fillId="2" borderId="14" xfId="10" quotePrefix="1" applyNumberFormat="1" applyFont="1" applyFill="1" applyBorder="1" applyAlignment="1">
      <alignment horizontal="center" vertical="center"/>
    </xf>
    <xf numFmtId="0" fontId="7" fillId="2" borderId="48" xfId="10" quotePrefix="1" applyNumberFormat="1" applyFont="1" applyFill="1" applyBorder="1" applyAlignment="1">
      <alignment horizontal="left" vertical="center"/>
    </xf>
    <xf numFmtId="0" fontId="9" fillId="0" borderId="33" xfId="10" applyNumberFormat="1" applyFont="1" applyFill="1" applyBorder="1" applyAlignment="1">
      <alignment horizontal="center" vertical="center"/>
    </xf>
    <xf numFmtId="0" fontId="9" fillId="0" borderId="1" xfId="10" applyNumberFormat="1" applyFont="1" applyFill="1" applyBorder="1" applyAlignment="1">
      <alignment horizontal="center" vertical="center"/>
    </xf>
    <xf numFmtId="0" fontId="9" fillId="0" borderId="34" xfId="10" applyNumberFormat="1" applyFont="1" applyFill="1" applyBorder="1" applyAlignment="1">
      <alignment horizontal="left" vertical="center"/>
    </xf>
    <xf numFmtId="0" fontId="10" fillId="0" borderId="33" xfId="12" applyFont="1" applyFill="1" applyBorder="1" applyAlignment="1">
      <alignment horizontal="center" vertical="center"/>
    </xf>
    <xf numFmtId="0" fontId="10" fillId="0" borderId="1" xfId="12" applyFont="1" applyFill="1" applyBorder="1" applyAlignment="1">
      <alignment horizontal="center" vertical="center"/>
    </xf>
    <xf numFmtId="0" fontId="16" fillId="0" borderId="1" xfId="12" applyFont="1" applyFill="1" applyBorder="1" applyAlignment="1">
      <alignment horizontal="center" vertical="center"/>
    </xf>
    <xf numFmtId="0" fontId="10" fillId="0" borderId="34" xfId="12" applyFont="1" applyFill="1" applyBorder="1" applyAlignment="1">
      <alignment horizontal="center" vertical="center"/>
    </xf>
    <xf numFmtId="0" fontId="10" fillId="0" borderId="33" xfId="12" applyFont="1" applyFill="1" applyBorder="1" applyAlignment="1">
      <alignment vertical="center" wrapText="1"/>
    </xf>
    <xf numFmtId="0" fontId="10" fillId="0" borderId="1" xfId="12" applyFont="1" applyFill="1" applyBorder="1" applyAlignment="1">
      <alignment horizontal="center" vertical="center" wrapText="1"/>
    </xf>
    <xf numFmtId="0" fontId="10" fillId="0" borderId="34" xfId="12" applyFont="1" applyFill="1" applyBorder="1" applyAlignment="1">
      <alignment horizontal="center" vertical="center" wrapText="1"/>
    </xf>
    <xf numFmtId="0" fontId="10" fillId="0" borderId="3" xfId="12" applyFont="1" applyFill="1" applyBorder="1" applyAlignment="1">
      <alignment vertical="center"/>
    </xf>
    <xf numFmtId="0" fontId="10" fillId="0" borderId="0" xfId="12" applyFont="1" applyFill="1"/>
    <xf numFmtId="0" fontId="11" fillId="0" borderId="0" xfId="0" applyFont="1"/>
    <xf numFmtId="0" fontId="19" fillId="0" borderId="0" xfId="0" applyFont="1"/>
    <xf numFmtId="0" fontId="3" fillId="2" borderId="1" xfId="1" applyFont="1" applyFill="1" applyBorder="1" applyAlignment="1" applyProtection="1">
      <alignment horizontal="left" vertical="center" shrinkToFit="1"/>
      <protection locked="0"/>
    </xf>
    <xf numFmtId="0" fontId="3" fillId="0" borderId="1" xfId="1" applyFont="1" applyFill="1" applyBorder="1" applyAlignment="1" applyProtection="1">
      <alignment horizontal="left" vertical="center" shrinkToFit="1"/>
      <protection locked="0"/>
    </xf>
    <xf numFmtId="0" fontId="3" fillId="0" borderId="0" xfId="1" applyFont="1" applyFill="1" applyBorder="1" applyAlignment="1" applyProtection="1">
      <alignment horizontal="center" vertical="center" wrapText="1"/>
      <protection locked="0"/>
    </xf>
    <xf numFmtId="0" fontId="21" fillId="0" borderId="0" xfId="1" applyFont="1" applyAlignment="1" applyProtection="1">
      <alignment horizontal="center" vertical="center"/>
      <protection locked="0"/>
    </xf>
    <xf numFmtId="0" fontId="21" fillId="0" borderId="0" xfId="1" applyFont="1" applyFill="1" applyAlignment="1" applyProtection="1">
      <alignment horizontal="center" vertical="center" wrapText="1"/>
      <protection locked="0"/>
    </xf>
    <xf numFmtId="0" fontId="3" fillId="0" borderId="0" xfId="1" applyFont="1" applyFill="1" applyBorder="1" applyAlignment="1" applyProtection="1">
      <alignment horizontal="center" vertical="center"/>
      <protection locked="0"/>
    </xf>
    <xf numFmtId="0" fontId="5" fillId="0" borderId="0" xfId="1" applyFont="1" applyFill="1" applyBorder="1" applyAlignment="1" applyProtection="1">
      <alignment horizontal="center" vertical="center"/>
      <protection locked="0"/>
    </xf>
    <xf numFmtId="0" fontId="5" fillId="0" borderId="7" xfId="1" applyFont="1" applyFill="1" applyBorder="1" applyAlignment="1" applyProtection="1">
      <alignment vertical="center" shrinkToFit="1"/>
      <protection locked="0"/>
    </xf>
    <xf numFmtId="0" fontId="5" fillId="0" borderId="2" xfId="1" applyFont="1" applyFill="1" applyBorder="1" applyAlignment="1" applyProtection="1">
      <alignment vertical="center" shrinkToFit="1"/>
      <protection locked="0"/>
    </xf>
    <xf numFmtId="0" fontId="5" fillId="0" borderId="2" xfId="1" applyFont="1" applyFill="1" applyBorder="1" applyAlignment="1" applyProtection="1">
      <alignment horizontal="left" vertical="center" shrinkToFit="1"/>
      <protection locked="0"/>
    </xf>
    <xf numFmtId="0" fontId="5" fillId="0" borderId="2" xfId="1" applyFont="1" applyFill="1" applyBorder="1" applyAlignment="1" applyProtection="1">
      <alignment horizontal="center" vertical="center" shrinkToFit="1"/>
      <protection locked="0"/>
    </xf>
    <xf numFmtId="0" fontId="5" fillId="0" borderId="2" xfId="1" applyFont="1" applyFill="1" applyBorder="1" applyAlignment="1" applyProtection="1">
      <alignment horizontal="left" vertical="center"/>
      <protection locked="0"/>
    </xf>
    <xf numFmtId="0" fontId="5" fillId="0" borderId="3" xfId="1" applyFont="1" applyFill="1" applyBorder="1" applyAlignment="1" applyProtection="1">
      <alignment horizontal="center" vertical="center" shrinkToFit="1"/>
      <protection locked="0"/>
    </xf>
    <xf numFmtId="0" fontId="5" fillId="0" borderId="1" xfId="1" applyFont="1" applyFill="1" applyBorder="1" applyAlignment="1" applyProtection="1">
      <alignment horizontal="center" vertical="center" wrapText="1" shrinkToFit="1"/>
      <protection locked="0"/>
    </xf>
    <xf numFmtId="0" fontId="5" fillId="0" borderId="10" xfId="1" applyFont="1" applyFill="1" applyBorder="1" applyAlignment="1" applyProtection="1">
      <alignment horizontal="center" vertical="center" wrapText="1" shrinkToFit="1"/>
      <protection locked="0"/>
    </xf>
    <xf numFmtId="0" fontId="5" fillId="0" borderId="0" xfId="1" applyFont="1" applyFill="1" applyAlignment="1" applyProtection="1">
      <alignment vertical="center" shrinkToFit="1"/>
      <protection locked="0"/>
    </xf>
    <xf numFmtId="0" fontId="5" fillId="0" borderId="0" xfId="1" applyFont="1" applyFill="1" applyAlignment="1" applyProtection="1">
      <alignment vertical="center" wrapText="1" shrinkToFit="1"/>
      <protection locked="0"/>
    </xf>
    <xf numFmtId="0" fontId="8" fillId="0" borderId="0" xfId="1" applyFont="1" applyFill="1" applyBorder="1" applyAlignment="1" applyProtection="1">
      <alignment horizontal="center" vertical="center"/>
      <protection locked="0"/>
    </xf>
    <xf numFmtId="0" fontId="8" fillId="0" borderId="12" xfId="1" applyFont="1" applyFill="1" applyBorder="1" applyAlignment="1" applyProtection="1">
      <alignment horizontal="center" vertical="center" shrinkToFit="1"/>
      <protection locked="0"/>
    </xf>
    <xf numFmtId="0" fontId="8" fillId="0" borderId="0" xfId="1" applyFont="1" applyFill="1" applyBorder="1" applyAlignment="1" applyProtection="1">
      <alignment horizontal="center" vertical="center" shrinkToFit="1"/>
      <protection locked="0"/>
    </xf>
    <xf numFmtId="0" fontId="8" fillId="0" borderId="0" xfId="1" applyFont="1" applyFill="1" applyBorder="1" applyAlignment="1" applyProtection="1">
      <alignment horizontal="left" vertical="center"/>
      <protection locked="0"/>
    </xf>
    <xf numFmtId="0" fontId="8" fillId="0" borderId="9" xfId="1" applyFont="1" applyFill="1" applyBorder="1" applyAlignment="1" applyProtection="1">
      <alignment horizontal="center" vertical="center" shrinkToFit="1"/>
      <protection locked="0"/>
    </xf>
    <xf numFmtId="0" fontId="8" fillId="0" borderId="8" xfId="1" applyFont="1" applyFill="1" applyBorder="1" applyAlignment="1" applyProtection="1">
      <alignment horizontal="center" vertical="center" shrinkToFit="1"/>
      <protection locked="0"/>
    </xf>
    <xf numFmtId="0" fontId="8" fillId="0" borderId="10" xfId="1" applyFont="1" applyFill="1" applyBorder="1" applyAlignment="1" applyProtection="1">
      <alignment horizontal="center" vertical="center" wrapText="1" shrinkToFit="1"/>
      <protection locked="0"/>
    </xf>
    <xf numFmtId="0" fontId="8" fillId="0" borderId="0" xfId="1" applyFont="1" applyFill="1" applyAlignment="1" applyProtection="1">
      <alignment horizontal="center" vertical="center" shrinkToFit="1"/>
      <protection locked="0"/>
    </xf>
    <xf numFmtId="0" fontId="8" fillId="0" borderId="0" xfId="1" applyFont="1" applyFill="1" applyAlignment="1" applyProtection="1">
      <alignment horizontal="center" vertical="center" wrapText="1" shrinkToFit="1"/>
      <protection locked="0"/>
    </xf>
    <xf numFmtId="0" fontId="20" fillId="0" borderId="1" xfId="1" applyFont="1" applyFill="1" applyBorder="1" applyAlignment="1" applyProtection="1">
      <alignment horizontal="center" vertical="center" wrapText="1" shrinkToFit="1"/>
      <protection locked="0"/>
    </xf>
    <xf numFmtId="0" fontId="8" fillId="0" borderId="0" xfId="1" applyFont="1" applyFill="1" applyBorder="1" applyAlignment="1" applyProtection="1">
      <alignment horizontal="left" vertical="center" shrinkToFit="1"/>
      <protection locked="0"/>
    </xf>
    <xf numFmtId="0" fontId="21" fillId="0" borderId="0" xfId="1" applyFont="1" applyFill="1" applyAlignment="1" applyProtection="1">
      <alignment horizontal="center" vertical="center"/>
      <protection locked="0"/>
    </xf>
    <xf numFmtId="170" fontId="5" fillId="0" borderId="1" xfId="1" applyNumberFormat="1" applyFont="1" applyFill="1" applyBorder="1" applyAlignment="1" applyProtection="1">
      <alignment horizontal="center" vertical="center" wrapText="1" shrinkToFit="1"/>
      <protection locked="0"/>
    </xf>
    <xf numFmtId="0" fontId="5" fillId="0" borderId="7" xfId="1" applyFont="1" applyFill="1" applyBorder="1" applyAlignment="1" applyProtection="1">
      <alignment horizontal="center" vertical="center" shrinkToFit="1"/>
      <protection locked="0"/>
    </xf>
    <xf numFmtId="0" fontId="5" fillId="0" borderId="7" xfId="1" applyFont="1" applyFill="1" applyBorder="1" applyAlignment="1" applyProtection="1">
      <alignment horizontal="left" vertical="center" shrinkToFit="1"/>
      <protection locked="0"/>
    </xf>
    <xf numFmtId="49" fontId="20" fillId="0" borderId="1" xfId="1" applyNumberFormat="1" applyFont="1" applyFill="1" applyBorder="1" applyAlignment="1" applyProtection="1">
      <alignment horizontal="center" vertical="center" wrapText="1" shrinkToFit="1"/>
      <protection locked="0"/>
    </xf>
    <xf numFmtId="0" fontId="20" fillId="0" borderId="7" xfId="1" applyFont="1" applyFill="1" applyBorder="1" applyAlignment="1" applyProtection="1">
      <alignment horizontal="center" vertical="center" wrapText="1" shrinkToFit="1"/>
      <protection locked="0"/>
    </xf>
    <xf numFmtId="0" fontId="3" fillId="0" borderId="0" xfId="1" applyFont="1" applyBorder="1" applyAlignment="1" applyProtection="1">
      <alignment horizontal="center" vertical="center"/>
      <protection locked="0"/>
    </xf>
    <xf numFmtId="168" fontId="3" fillId="3" borderId="7" xfId="0" applyNumberFormat="1" applyFont="1" applyFill="1" applyBorder="1" applyAlignment="1">
      <alignment horizontal="center" vertical="center"/>
    </xf>
    <xf numFmtId="0" fontId="5" fillId="15" borderId="7" xfId="0" applyFont="1" applyFill="1" applyBorder="1" applyAlignment="1">
      <alignment horizontal="center" vertical="center"/>
    </xf>
    <xf numFmtId="0" fontId="3" fillId="0" borderId="1" xfId="10" quotePrefix="1" applyNumberFormat="1" applyFont="1" applyFill="1" applyBorder="1" applyAlignment="1">
      <alignment horizontal="left" vertical="center" wrapText="1"/>
    </xf>
    <xf numFmtId="49" fontId="3" fillId="0" borderId="1" xfId="1" applyNumberFormat="1" applyFont="1" applyBorder="1" applyAlignment="1" applyProtection="1">
      <alignment horizontal="center" vertical="center"/>
      <protection locked="0"/>
    </xf>
    <xf numFmtId="0" fontId="3" fillId="0" borderId="0" xfId="1" applyFont="1" applyAlignment="1" applyProtection="1">
      <alignment vertical="center"/>
      <protection locked="0"/>
    </xf>
    <xf numFmtId="0" fontId="3" fillId="0" borderId="0" xfId="1" applyFont="1" applyFill="1" applyAlignment="1" applyProtection="1">
      <alignment vertical="center" wrapText="1"/>
      <protection locked="0"/>
    </xf>
    <xf numFmtId="0" fontId="3" fillId="0" borderId="0" xfId="1" applyFont="1" applyAlignment="1" applyProtection="1">
      <alignment horizontal="left" vertical="center"/>
      <protection locked="0"/>
    </xf>
    <xf numFmtId="49" fontId="3" fillId="0" borderId="0" xfId="1" applyNumberFormat="1" applyFont="1" applyAlignment="1" applyProtection="1">
      <alignment horizontal="center" vertical="center"/>
      <protection locked="0"/>
    </xf>
    <xf numFmtId="0" fontId="22" fillId="10" borderId="6" xfId="1" applyFont="1" applyFill="1" applyBorder="1" applyAlignment="1" applyProtection="1">
      <alignment vertical="center"/>
      <protection locked="0"/>
    </xf>
    <xf numFmtId="0" fontId="22" fillId="10" borderId="6" xfId="1" applyFont="1" applyFill="1" applyBorder="1" applyAlignment="1" applyProtection="1">
      <alignment horizontal="left" vertical="center"/>
      <protection locked="0"/>
    </xf>
    <xf numFmtId="0" fontId="22" fillId="0" borderId="6" xfId="1" applyFont="1" applyFill="1" applyBorder="1" applyAlignment="1" applyProtection="1">
      <alignment vertical="center"/>
      <protection locked="0"/>
    </xf>
    <xf numFmtId="0" fontId="22" fillId="0" borderId="5" xfId="1" applyFont="1" applyFill="1" applyBorder="1" applyAlignment="1" applyProtection="1">
      <alignment vertical="center"/>
      <protection locked="0"/>
    </xf>
    <xf numFmtId="0" fontId="3" fillId="2" borderId="1" xfId="0" applyFont="1" applyFill="1" applyBorder="1" applyAlignment="1">
      <alignment horizontal="left" vertical="center" wrapText="1"/>
    </xf>
    <xf numFmtId="0" fontId="3" fillId="2" borderId="1" xfId="0" applyNumberFormat="1" applyFont="1" applyFill="1" applyBorder="1" applyAlignment="1">
      <alignment horizontal="center" vertical="center" wrapText="1"/>
    </xf>
    <xf numFmtId="0" fontId="2" fillId="8" borderId="2" xfId="1" applyFont="1" applyFill="1" applyBorder="1" applyAlignment="1">
      <alignment horizontal="left" vertical="center"/>
    </xf>
    <xf numFmtId="0" fontId="2" fillId="0" borderId="0" xfId="1" applyFont="1" applyAlignment="1" applyProtection="1">
      <alignment horizontal="center" vertical="center"/>
      <protection locked="0"/>
    </xf>
    <xf numFmtId="0" fontId="2" fillId="0" borderId="0" xfId="1" applyFont="1" applyBorder="1" applyAlignment="1" applyProtection="1">
      <alignment horizontal="center" vertical="center"/>
      <protection locked="0"/>
    </xf>
    <xf numFmtId="0" fontId="3" fillId="0" borderId="7" xfId="1" quotePrefix="1" applyFont="1" applyBorder="1" applyAlignment="1" applyProtection="1">
      <alignment horizontal="center" vertical="center" shrinkToFit="1"/>
      <protection locked="0"/>
    </xf>
    <xf numFmtId="0" fontId="2" fillId="0" borderId="1" xfId="0" applyFont="1" applyFill="1" applyBorder="1" applyAlignment="1">
      <alignment horizontal="center" vertical="center"/>
    </xf>
    <xf numFmtId="0" fontId="22" fillId="0" borderId="6" xfId="1" applyFont="1" applyFill="1" applyBorder="1" applyAlignment="1" applyProtection="1">
      <alignment horizontal="center" vertical="center"/>
      <protection locked="0"/>
    </xf>
    <xf numFmtId="0" fontId="11" fillId="13" borderId="1" xfId="0" applyFont="1" applyFill="1" applyBorder="1" applyAlignment="1">
      <alignment vertical="center"/>
    </xf>
    <xf numFmtId="0" fontId="11" fillId="6" borderId="1" xfId="0" applyFont="1" applyFill="1" applyBorder="1" applyAlignment="1">
      <alignment horizontal="center" vertical="center"/>
    </xf>
    <xf numFmtId="0" fontId="11" fillId="12" borderId="1" xfId="0" applyFont="1" applyFill="1" applyBorder="1" applyAlignment="1">
      <alignment horizontal="center" vertical="center"/>
    </xf>
    <xf numFmtId="169" fontId="24" fillId="16" borderId="1" xfId="1" applyNumberFormat="1" applyFont="1" applyFill="1" applyBorder="1" applyAlignment="1" applyProtection="1">
      <alignment horizontal="center" vertical="center" wrapText="1" shrinkToFit="1"/>
      <protection locked="0"/>
    </xf>
    <xf numFmtId="0" fontId="3" fillId="11" borderId="0" xfId="1" applyFont="1" applyFill="1" applyAlignment="1" applyProtection="1">
      <alignment vertical="center" shrinkToFit="1"/>
      <protection locked="0"/>
    </xf>
    <xf numFmtId="0" fontId="3" fillId="17" borderId="0" xfId="1" applyFont="1" applyFill="1" applyBorder="1" applyAlignment="1" applyProtection="1">
      <alignment horizontal="center" vertical="center"/>
      <protection locked="0"/>
    </xf>
    <xf numFmtId="169" fontId="26" fillId="4" borderId="1" xfId="1" applyNumberFormat="1" applyFont="1" applyFill="1" applyBorder="1" applyAlignment="1" applyProtection="1">
      <alignment horizontal="center" vertical="center" wrapText="1" shrinkToFit="1"/>
      <protection locked="0"/>
    </xf>
    <xf numFmtId="1" fontId="26" fillId="14" borderId="1" xfId="1" applyNumberFormat="1" applyFont="1" applyFill="1" applyBorder="1" applyAlignment="1" applyProtection="1">
      <alignment horizontal="center" vertical="center" wrapText="1" shrinkToFit="1"/>
      <protection locked="0"/>
    </xf>
    <xf numFmtId="1" fontId="26" fillId="14" borderId="0" xfId="1" applyNumberFormat="1" applyFont="1" applyFill="1" applyBorder="1" applyAlignment="1" applyProtection="1">
      <alignment horizontal="center" vertical="center" wrapText="1" shrinkToFit="1"/>
      <protection locked="0"/>
    </xf>
    <xf numFmtId="0" fontId="26" fillId="14" borderId="1" xfId="1" applyFont="1" applyFill="1" applyBorder="1" applyAlignment="1" applyProtection="1">
      <alignment horizontal="center" vertical="center" wrapText="1"/>
      <protection locked="0"/>
    </xf>
    <xf numFmtId="0" fontId="23" fillId="16" borderId="2" xfId="1" applyFont="1" applyFill="1" applyBorder="1" applyAlignment="1" applyProtection="1">
      <alignment horizontal="center" vertical="center" shrinkToFit="1"/>
      <protection locked="0"/>
    </xf>
    <xf numFmtId="169" fontId="25" fillId="16" borderId="9" xfId="1" applyNumberFormat="1" applyFont="1" applyFill="1" applyBorder="1" applyAlignment="1" applyProtection="1">
      <alignment horizontal="center" vertical="center" wrapText="1" shrinkToFit="1"/>
      <protection locked="0"/>
    </xf>
    <xf numFmtId="169" fontId="25" fillId="9" borderId="1" xfId="1" applyNumberFormat="1" applyFont="1" applyFill="1" applyBorder="1" applyAlignment="1" applyProtection="1">
      <alignment horizontal="center" vertical="center" wrapText="1" shrinkToFit="1"/>
      <protection locked="0"/>
    </xf>
    <xf numFmtId="167" fontId="5" fillId="5" borderId="7" xfId="0" applyNumberFormat="1" applyFont="1" applyFill="1" applyBorder="1" applyAlignment="1">
      <alignment horizontal="center" vertical="center"/>
    </xf>
    <xf numFmtId="0" fontId="5" fillId="5" borderId="7" xfId="0" applyFont="1" applyFill="1" applyBorder="1" applyAlignment="1">
      <alignment horizontal="center" vertical="center"/>
    </xf>
    <xf numFmtId="0" fontId="5" fillId="5" borderId="13" xfId="0" applyFont="1" applyFill="1" applyBorder="1" applyAlignment="1">
      <alignment horizontal="center" vertical="center"/>
    </xf>
    <xf numFmtId="0" fontId="3" fillId="5" borderId="1" xfId="1" applyFont="1" applyFill="1" applyBorder="1" applyAlignment="1" applyProtection="1">
      <alignment horizontal="center" vertical="center" shrinkToFit="1"/>
      <protection locked="0"/>
    </xf>
    <xf numFmtId="0" fontId="3" fillId="5" borderId="1" xfId="1" applyNumberFormat="1" applyFont="1" applyFill="1" applyBorder="1" applyAlignment="1" applyProtection="1">
      <alignment horizontal="center" vertical="center" shrinkToFit="1"/>
      <protection locked="0"/>
    </xf>
    <xf numFmtId="0" fontId="3" fillId="18" borderId="7" xfId="1" applyFont="1" applyFill="1" applyBorder="1" applyAlignment="1" applyProtection="1">
      <alignment horizontal="center" vertical="center" shrinkToFit="1"/>
      <protection locked="0"/>
    </xf>
    <xf numFmtId="0" fontId="27" fillId="10" borderId="4" xfId="1" applyFont="1" applyFill="1" applyBorder="1" applyAlignment="1" applyProtection="1">
      <alignment vertical="center"/>
      <protection locked="0"/>
    </xf>
    <xf numFmtId="0" fontId="28" fillId="0" borderId="0" xfId="0" applyFont="1"/>
    <xf numFmtId="169" fontId="29" fillId="4" borderId="1" xfId="1" applyNumberFormat="1" applyFont="1" applyFill="1" applyBorder="1" applyAlignment="1" applyProtection="1">
      <alignment horizontal="center" vertical="center" wrapText="1" shrinkToFit="1"/>
      <protection locked="0"/>
    </xf>
    <xf numFmtId="169" fontId="29" fillId="4" borderId="9" xfId="1" applyNumberFormat="1" applyFont="1" applyFill="1" applyBorder="1" applyAlignment="1" applyProtection="1">
      <alignment horizontal="center" vertical="center" wrapText="1" shrinkToFit="1"/>
      <protection locked="0"/>
    </xf>
    <xf numFmtId="0" fontId="11" fillId="0" borderId="1" xfId="0" applyFont="1" applyFill="1" applyBorder="1" applyAlignment="1">
      <alignment horizontal="center" vertical="center"/>
    </xf>
    <xf numFmtId="16" fontId="3" fillId="0" borderId="0" xfId="1" applyNumberFormat="1" applyFont="1" applyAlignment="1" applyProtection="1">
      <alignment horizontal="center" vertical="center"/>
      <protection locked="0"/>
    </xf>
    <xf numFmtId="0" fontId="11" fillId="0" borderId="7" xfId="0" applyFont="1" applyFill="1" applyBorder="1" applyAlignment="1">
      <alignment horizontal="center" vertical="center"/>
    </xf>
    <xf numFmtId="0" fontId="20" fillId="0" borderId="7" xfId="12" applyFont="1" applyFill="1" applyBorder="1" applyAlignment="1" applyProtection="1">
      <alignment horizontal="center" vertical="center" wrapText="1" shrinkToFit="1"/>
      <protection locked="0"/>
    </xf>
    <xf numFmtId="0" fontId="3" fillId="0" borderId="0" xfId="12" applyFont="1" applyAlignment="1" applyProtection="1">
      <alignment horizontal="center" vertical="center"/>
      <protection locked="0"/>
    </xf>
    <xf numFmtId="1" fontId="3" fillId="0" borderId="1" xfId="12" applyNumberFormat="1" applyFont="1" applyBorder="1" applyAlignment="1" applyProtection="1">
      <alignment horizontal="center" vertical="center" shrinkToFit="1"/>
      <protection locked="0"/>
    </xf>
    <xf numFmtId="167" fontId="3" fillId="0" borderId="1" xfId="12" applyNumberFormat="1" applyFont="1" applyFill="1" applyBorder="1" applyAlignment="1" applyProtection="1">
      <alignment horizontal="center" vertical="center" wrapText="1" shrinkToFit="1"/>
      <protection locked="0"/>
    </xf>
    <xf numFmtId="0" fontId="3" fillId="0" borderId="1" xfId="12" applyFont="1" applyBorder="1" applyAlignment="1" applyProtection="1">
      <alignment horizontal="center" vertical="center"/>
      <protection locked="0"/>
    </xf>
    <xf numFmtId="0" fontId="3" fillId="0" borderId="1" xfId="12" applyFont="1" applyBorder="1" applyAlignment="1" applyProtection="1">
      <alignment horizontal="left" vertical="center"/>
      <protection locked="0"/>
    </xf>
    <xf numFmtId="164" fontId="3" fillId="0" borderId="1" xfId="12" applyNumberFormat="1" applyFont="1" applyFill="1" applyBorder="1" applyAlignment="1" applyProtection="1">
      <alignment horizontal="center" vertical="center" shrinkToFit="1"/>
      <protection locked="0"/>
    </xf>
    <xf numFmtId="164" fontId="3" fillId="0" borderId="1" xfId="12" applyNumberFormat="1" applyFont="1" applyFill="1" applyBorder="1" applyAlignment="1" applyProtection="1">
      <alignment horizontal="left" vertical="center" shrinkToFit="1"/>
      <protection locked="0"/>
    </xf>
    <xf numFmtId="0" fontId="3" fillId="0" borderId="1" xfId="12" applyFont="1" applyFill="1" applyBorder="1" applyAlignment="1" applyProtection="1">
      <alignment horizontal="center" vertical="center" wrapText="1" shrinkToFit="1"/>
      <protection locked="0"/>
    </xf>
    <xf numFmtId="49" fontId="3" fillId="0" borderId="1" xfId="12" applyNumberFormat="1" applyFont="1" applyBorder="1" applyAlignment="1" applyProtection="1">
      <alignment horizontal="center" vertical="center" shrinkToFit="1"/>
      <protection locked="0"/>
    </xf>
    <xf numFmtId="0" fontId="3" fillId="0" borderId="7" xfId="12" applyFont="1" applyBorder="1" applyAlignment="1" applyProtection="1">
      <alignment horizontal="center" vertical="center" shrinkToFit="1"/>
      <protection locked="0"/>
    </xf>
    <xf numFmtId="16" fontId="3" fillId="0" borderId="1" xfId="12" applyNumberFormat="1" applyFont="1" applyBorder="1" applyAlignment="1" applyProtection="1">
      <alignment horizontal="center" vertical="center"/>
      <protection locked="0"/>
    </xf>
    <xf numFmtId="0" fontId="3" fillId="5" borderId="1" xfId="12" applyNumberFormat="1" applyFont="1" applyFill="1" applyBorder="1" applyAlignment="1" applyProtection="1">
      <alignment horizontal="center" vertical="center" shrinkToFit="1"/>
      <protection locked="0"/>
    </xf>
    <xf numFmtId="167" fontId="3" fillId="0" borderId="7" xfId="12" applyNumberFormat="1" applyFont="1" applyFill="1" applyBorder="1" applyAlignment="1" applyProtection="1">
      <alignment horizontal="center" vertical="center" shrinkToFit="1"/>
      <protection locked="0"/>
    </xf>
    <xf numFmtId="0" fontId="3" fillId="0" borderId="1" xfId="12" applyFont="1" applyBorder="1" applyAlignment="1" applyProtection="1">
      <alignment horizontal="center" vertical="center" shrinkToFit="1"/>
      <protection locked="0"/>
    </xf>
    <xf numFmtId="0" fontId="3" fillId="0" borderId="1" xfId="12" applyFont="1" applyFill="1" applyBorder="1" applyAlignment="1" applyProtection="1">
      <alignment horizontal="center" vertical="center" shrinkToFit="1"/>
      <protection locked="0"/>
    </xf>
    <xf numFmtId="0" fontId="3" fillId="5" borderId="1" xfId="12" applyFont="1" applyFill="1" applyBorder="1" applyAlignment="1" applyProtection="1">
      <alignment horizontal="center" vertical="center" shrinkToFit="1"/>
      <protection locked="0"/>
    </xf>
    <xf numFmtId="0" fontId="3" fillId="0" borderId="0" xfId="12" applyFont="1" applyAlignment="1" applyProtection="1">
      <alignment vertical="center"/>
      <protection locked="0"/>
    </xf>
    <xf numFmtId="0" fontId="3" fillId="0" borderId="0" xfId="12" applyFont="1" applyFill="1" applyAlignment="1" applyProtection="1">
      <alignment vertical="center" wrapText="1"/>
      <protection locked="0"/>
    </xf>
    <xf numFmtId="0" fontId="3" fillId="6" borderId="1" xfId="12" applyFont="1" applyFill="1" applyBorder="1" applyAlignment="1" applyProtection="1">
      <alignment horizontal="center" vertical="center"/>
      <protection locked="0"/>
    </xf>
    <xf numFmtId="0" fontId="30" fillId="19" borderId="0" xfId="12" applyFont="1" applyFill="1" applyBorder="1" applyAlignment="1" applyProtection="1">
      <alignment horizontal="center" vertical="center"/>
      <protection locked="0"/>
    </xf>
    <xf numFmtId="0" fontId="3" fillId="3" borderId="4" xfId="0" applyFont="1" applyFill="1" applyBorder="1" applyAlignment="1">
      <alignment horizontal="center" vertical="center"/>
    </xf>
    <xf numFmtId="0" fontId="3" fillId="0" borderId="14" xfId="1" applyFont="1" applyBorder="1" applyAlignment="1" applyProtection="1">
      <alignment horizontal="center" vertical="center"/>
      <protection locked="0"/>
    </xf>
    <xf numFmtId="0" fontId="3" fillId="0" borderId="14" xfId="1" applyFont="1" applyBorder="1" applyAlignment="1" applyProtection="1">
      <alignment horizontal="left" vertical="center"/>
      <protection locked="0"/>
    </xf>
    <xf numFmtId="49" fontId="3" fillId="0" borderId="14" xfId="1" applyNumberFormat="1" applyFont="1" applyBorder="1" applyAlignment="1" applyProtection="1">
      <alignment horizontal="center" vertical="center"/>
      <protection locked="0"/>
    </xf>
    <xf numFmtId="0" fontId="3" fillId="5" borderId="14" xfId="1" applyNumberFormat="1" applyFont="1" applyFill="1" applyBorder="1" applyAlignment="1" applyProtection="1">
      <alignment horizontal="center" vertical="center" shrinkToFit="1"/>
      <protection locked="0"/>
    </xf>
    <xf numFmtId="0" fontId="3" fillId="5" borderId="14" xfId="1" applyFont="1" applyFill="1" applyBorder="1" applyAlignment="1" applyProtection="1">
      <alignment horizontal="center" vertical="center" shrinkToFit="1"/>
      <protection locked="0"/>
    </xf>
    <xf numFmtId="0" fontId="5" fillId="5" borderId="4" xfId="0" applyFont="1" applyFill="1" applyBorder="1" applyAlignment="1">
      <alignment horizontal="center" vertical="center"/>
    </xf>
    <xf numFmtId="167" fontId="5" fillId="5" borderId="4" xfId="0" applyNumberFormat="1" applyFont="1" applyFill="1" applyBorder="1" applyAlignment="1">
      <alignment horizontal="center" vertical="center"/>
    </xf>
    <xf numFmtId="1" fontId="3" fillId="0" borderId="10" xfId="12" applyNumberFormat="1" applyFont="1" applyBorder="1" applyAlignment="1" applyProtection="1">
      <alignment horizontal="center" vertical="center" shrinkToFit="1"/>
      <protection locked="0"/>
    </xf>
    <xf numFmtId="0" fontId="3" fillId="3" borderId="13" xfId="0" applyFont="1" applyFill="1" applyBorder="1" applyAlignment="1">
      <alignment horizontal="center" vertical="center"/>
    </xf>
    <xf numFmtId="168" fontId="3" fillId="3" borderId="13" xfId="0" applyNumberFormat="1" applyFont="1" applyFill="1" applyBorder="1" applyAlignment="1">
      <alignment horizontal="center" vertical="center"/>
    </xf>
    <xf numFmtId="167" fontId="3" fillId="0" borderId="10" xfId="12" applyNumberFormat="1" applyFont="1" applyFill="1" applyBorder="1" applyAlignment="1" applyProtection="1">
      <alignment horizontal="center" vertical="center" wrapText="1" shrinkToFit="1"/>
      <protection locked="0"/>
    </xf>
    <xf numFmtId="0" fontId="3" fillId="0" borderId="10" xfId="12" applyFont="1" applyBorder="1" applyAlignment="1" applyProtection="1">
      <alignment horizontal="center" vertical="center"/>
      <protection locked="0"/>
    </xf>
    <xf numFmtId="0" fontId="3" fillId="0" borderId="10" xfId="12" applyFont="1" applyBorder="1" applyAlignment="1" applyProtection="1">
      <alignment horizontal="left" vertical="center"/>
      <protection locked="0"/>
    </xf>
    <xf numFmtId="164" fontId="3" fillId="0" borderId="10" xfId="12" applyNumberFormat="1" applyFont="1" applyFill="1" applyBorder="1" applyAlignment="1" applyProtection="1">
      <alignment horizontal="center" vertical="center" shrinkToFit="1"/>
      <protection locked="0"/>
    </xf>
    <xf numFmtId="164" fontId="3" fillId="0" borderId="10" xfId="12" applyNumberFormat="1" applyFont="1" applyFill="1" applyBorder="1" applyAlignment="1" applyProtection="1">
      <alignment horizontal="left" vertical="center" shrinkToFit="1"/>
      <protection locked="0"/>
    </xf>
    <xf numFmtId="0" fontId="3" fillId="0" borderId="10" xfId="12" applyFont="1" applyFill="1" applyBorder="1" applyAlignment="1" applyProtection="1">
      <alignment horizontal="center" vertical="center" wrapText="1" shrinkToFit="1"/>
      <protection locked="0"/>
    </xf>
    <xf numFmtId="49" fontId="3" fillId="0" borderId="10" xfId="12" applyNumberFormat="1" applyFont="1" applyBorder="1" applyAlignment="1" applyProtection="1">
      <alignment horizontal="center" vertical="center" shrinkToFit="1"/>
      <protection locked="0"/>
    </xf>
    <xf numFmtId="0" fontId="3" fillId="0" borderId="13" xfId="12" applyFont="1" applyBorder="1" applyAlignment="1" applyProtection="1">
      <alignment horizontal="center" vertical="center" shrinkToFit="1"/>
      <protection locked="0"/>
    </xf>
    <xf numFmtId="16" fontId="3" fillId="0" borderId="10" xfId="12" applyNumberFormat="1" applyFont="1" applyBorder="1" applyAlignment="1" applyProtection="1">
      <alignment horizontal="center" vertical="center"/>
      <protection locked="0"/>
    </xf>
    <xf numFmtId="0" fontId="3" fillId="5" borderId="10" xfId="12" applyNumberFormat="1" applyFont="1" applyFill="1" applyBorder="1" applyAlignment="1" applyProtection="1">
      <alignment horizontal="center" vertical="center" shrinkToFit="1"/>
      <protection locked="0"/>
    </xf>
    <xf numFmtId="167" fontId="3" fillId="0" borderId="13" xfId="12" applyNumberFormat="1" applyFont="1" applyFill="1" applyBorder="1" applyAlignment="1" applyProtection="1">
      <alignment horizontal="center" vertical="center" shrinkToFit="1"/>
      <protection locked="0"/>
    </xf>
    <xf numFmtId="0" fontId="3" fillId="0" borderId="10" xfId="12" applyFont="1" applyBorder="1" applyAlignment="1" applyProtection="1">
      <alignment horizontal="center" vertical="center" shrinkToFit="1"/>
      <protection locked="0"/>
    </xf>
    <xf numFmtId="0" fontId="3" fillId="0" borderId="10" xfId="12" applyFont="1" applyFill="1" applyBorder="1" applyAlignment="1" applyProtection="1">
      <alignment horizontal="center" vertical="center" shrinkToFit="1"/>
      <protection locked="0"/>
    </xf>
    <xf numFmtId="0" fontId="3" fillId="5" borderId="10" xfId="12" applyFont="1" applyFill="1" applyBorder="1" applyAlignment="1" applyProtection="1">
      <alignment horizontal="center" vertical="center" shrinkToFit="1"/>
      <protection locked="0"/>
    </xf>
    <xf numFmtId="167" fontId="5" fillId="5" borderId="13" xfId="0" applyNumberFormat="1" applyFont="1" applyFill="1" applyBorder="1" applyAlignment="1">
      <alignment horizontal="center" vertical="center"/>
    </xf>
    <xf numFmtId="1" fontId="30" fillId="19" borderId="0" xfId="12" applyNumberFormat="1" applyFont="1" applyFill="1" applyBorder="1" applyAlignment="1" applyProtection="1">
      <alignment horizontal="center" vertical="center" shrinkToFit="1"/>
      <protection locked="0"/>
    </xf>
    <xf numFmtId="0" fontId="30" fillId="19" borderId="0" xfId="0" applyFont="1" applyFill="1" applyBorder="1" applyAlignment="1">
      <alignment horizontal="center" vertical="center"/>
    </xf>
    <xf numFmtId="168" fontId="30" fillId="19" borderId="0" xfId="0" applyNumberFormat="1" applyFont="1" applyFill="1" applyBorder="1" applyAlignment="1">
      <alignment horizontal="center" vertical="center"/>
    </xf>
    <xf numFmtId="167" fontId="30" fillId="19" borderId="0" xfId="12" applyNumberFormat="1" applyFont="1" applyFill="1" applyBorder="1" applyAlignment="1" applyProtection="1">
      <alignment horizontal="center" vertical="center" wrapText="1" shrinkToFit="1"/>
      <protection locked="0"/>
    </xf>
    <xf numFmtId="0" fontId="30" fillId="19" borderId="0" xfId="12" applyFont="1" applyFill="1" applyBorder="1" applyAlignment="1" applyProtection="1">
      <alignment horizontal="left" vertical="center" shrinkToFit="1"/>
      <protection locked="0"/>
    </xf>
    <xf numFmtId="0" fontId="30" fillId="19" borderId="0" xfId="12" applyFont="1" applyFill="1" applyBorder="1" applyAlignment="1" applyProtection="1">
      <alignment horizontal="center" vertical="center" shrinkToFit="1"/>
      <protection locked="0"/>
    </xf>
    <xf numFmtId="0" fontId="30" fillId="19" borderId="0" xfId="0" applyNumberFormat="1" applyFont="1" applyFill="1" applyBorder="1" applyAlignment="1">
      <alignment horizontal="center" vertical="center" wrapText="1"/>
    </xf>
    <xf numFmtId="0" fontId="30" fillId="19" borderId="0" xfId="0" applyFont="1" applyFill="1" applyBorder="1" applyAlignment="1">
      <alignment horizontal="left" vertical="center" wrapText="1"/>
    </xf>
    <xf numFmtId="164" fontId="30" fillId="19" borderId="0" xfId="12" applyNumberFormat="1" applyFont="1" applyFill="1" applyBorder="1" applyAlignment="1" applyProtection="1">
      <alignment horizontal="center" vertical="center" shrinkToFit="1"/>
      <protection locked="0"/>
    </xf>
    <xf numFmtId="0" fontId="30" fillId="19" borderId="0" xfId="12" applyFont="1" applyFill="1" applyBorder="1" applyAlignment="1" applyProtection="1">
      <alignment horizontal="left" vertical="center" wrapText="1"/>
      <protection locked="0"/>
    </xf>
    <xf numFmtId="0" fontId="30" fillId="19" borderId="0" xfId="12" applyFont="1" applyFill="1" applyBorder="1" applyAlignment="1" applyProtection="1">
      <alignment horizontal="center" vertical="center" wrapText="1" shrinkToFit="1"/>
      <protection locked="0"/>
    </xf>
    <xf numFmtId="49" fontId="30" fillId="19" borderId="0" xfId="12" applyNumberFormat="1" applyFont="1" applyFill="1" applyBorder="1" applyAlignment="1" applyProtection="1">
      <alignment horizontal="center" vertical="center" shrinkToFit="1"/>
      <protection locked="0"/>
    </xf>
    <xf numFmtId="165" fontId="30" fillId="19" borderId="0" xfId="12" applyNumberFormat="1" applyFont="1" applyFill="1" applyBorder="1" applyAlignment="1" applyProtection="1">
      <alignment horizontal="center" vertical="center" shrinkToFit="1"/>
      <protection locked="0"/>
    </xf>
    <xf numFmtId="167" fontId="30" fillId="19" borderId="0" xfId="12" applyNumberFormat="1" applyFont="1" applyFill="1" applyBorder="1" applyAlignment="1" applyProtection="1">
      <alignment horizontal="center" vertical="center" shrinkToFit="1"/>
      <protection locked="0"/>
    </xf>
    <xf numFmtId="0" fontId="30" fillId="19" borderId="0" xfId="12" applyNumberFormat="1" applyFont="1" applyFill="1" applyBorder="1" applyAlignment="1" applyProtection="1">
      <alignment horizontal="center" vertical="center" shrinkToFit="1"/>
      <protection locked="0"/>
    </xf>
    <xf numFmtId="167" fontId="30" fillId="19" borderId="0" xfId="0" applyNumberFormat="1" applyFont="1" applyFill="1" applyBorder="1" applyAlignment="1">
      <alignment horizontal="center" vertical="center"/>
    </xf>
    <xf numFmtId="0" fontId="30" fillId="19" borderId="0" xfId="12" applyFont="1" applyFill="1" applyBorder="1" applyAlignment="1" applyProtection="1">
      <alignment vertical="center" shrinkToFit="1"/>
      <protection locked="0"/>
    </xf>
    <xf numFmtId="0" fontId="30" fillId="19" borderId="0" xfId="12" applyFont="1" applyFill="1" applyBorder="1" applyAlignment="1" applyProtection="1">
      <alignment vertical="center" wrapText="1" shrinkToFit="1"/>
      <protection locked="0"/>
    </xf>
    <xf numFmtId="0" fontId="31" fillId="19" borderId="0" xfId="0" applyFont="1" applyFill="1" applyBorder="1" applyAlignment="1">
      <alignment horizontal="center" vertical="center"/>
    </xf>
    <xf numFmtId="0" fontId="3" fillId="2" borderId="1" xfId="12" applyFont="1" applyFill="1" applyBorder="1" applyAlignment="1" applyProtection="1">
      <alignment horizontal="center" vertical="center" shrinkToFit="1"/>
      <protection locked="0"/>
    </xf>
    <xf numFmtId="0" fontId="3" fillId="0" borderId="1" xfId="12" applyFont="1" applyBorder="1" applyAlignment="1" applyProtection="1">
      <alignment horizontal="left" vertical="center" wrapText="1"/>
      <protection locked="0"/>
    </xf>
    <xf numFmtId="0" fontId="2" fillId="0" borderId="1" xfId="1" applyFont="1" applyBorder="1" applyAlignment="1" applyProtection="1">
      <alignment horizontal="center" vertical="center"/>
      <protection locked="0"/>
    </xf>
    <xf numFmtId="0" fontId="32" fillId="0" borderId="6" xfId="1" applyFont="1" applyFill="1" applyBorder="1" applyAlignment="1" applyProtection="1">
      <alignment vertical="center"/>
      <protection locked="0"/>
    </xf>
    <xf numFmtId="0" fontId="3" fillId="0" borderId="2" xfId="1" applyFont="1" applyFill="1" applyBorder="1" applyAlignment="1" applyProtection="1">
      <alignment horizontal="center" vertical="center"/>
      <protection locked="0"/>
    </xf>
    <xf numFmtId="164" fontId="3" fillId="0" borderId="1" xfId="1" applyNumberFormat="1" applyFont="1" applyFill="1" applyBorder="1" applyAlignment="1" applyProtection="1">
      <alignment horizontal="center" vertical="center"/>
      <protection locked="0"/>
    </xf>
    <xf numFmtId="164" fontId="33" fillId="19" borderId="0" xfId="12" applyNumberFormat="1" applyFont="1" applyFill="1" applyBorder="1" applyAlignment="1" applyProtection="1">
      <alignment horizontal="center" vertical="center"/>
      <protection locked="0"/>
    </xf>
    <xf numFmtId="164" fontId="3" fillId="0" borderId="10" xfId="12" applyNumberFormat="1" applyFont="1" applyFill="1" applyBorder="1" applyAlignment="1" applyProtection="1">
      <alignment horizontal="center" vertical="center"/>
      <protection locked="0"/>
    </xf>
    <xf numFmtId="164" fontId="3" fillId="0" borderId="1" xfId="12" applyNumberFormat="1" applyFont="1" applyFill="1" applyBorder="1" applyAlignment="1" applyProtection="1">
      <alignment horizontal="center" vertical="center"/>
      <protection locked="0"/>
    </xf>
    <xf numFmtId="14" fontId="3" fillId="0" borderId="1" xfId="1" applyNumberFormat="1" applyFont="1" applyBorder="1" applyAlignment="1" applyProtection="1">
      <alignment horizontal="center" vertical="center" shrinkToFit="1"/>
      <protection locked="0"/>
    </xf>
    <xf numFmtId="167" fontId="3" fillId="0" borderId="10" xfId="12" applyNumberFormat="1" applyFont="1" applyBorder="1" applyAlignment="1" applyProtection="1">
      <alignment horizontal="center" vertical="center"/>
      <protection locked="0"/>
    </xf>
    <xf numFmtId="167" fontId="3" fillId="0" borderId="1" xfId="12" applyNumberFormat="1" applyFont="1" applyBorder="1" applyAlignment="1" applyProtection="1">
      <alignment horizontal="center" vertical="center"/>
      <protection locked="0"/>
    </xf>
    <xf numFmtId="0" fontId="3" fillId="0" borderId="1" xfId="12" applyFont="1" applyFill="1" applyBorder="1" applyAlignment="1" applyProtection="1">
      <alignment horizontal="left" vertical="center"/>
      <protection locked="0"/>
    </xf>
    <xf numFmtId="11" fontId="3" fillId="0" borderId="0" xfId="1" applyNumberFormat="1" applyFont="1" applyAlignment="1" applyProtection="1">
      <alignment horizontal="center" vertical="center"/>
      <protection locked="0"/>
    </xf>
    <xf numFmtId="0" fontId="3" fillId="0" borderId="7" xfId="1" applyFont="1" applyBorder="1" applyAlignment="1" applyProtection="1">
      <alignment horizontal="center" vertical="center" wrapText="1" shrinkToFit="1"/>
      <protection locked="0"/>
    </xf>
    <xf numFmtId="0" fontId="34" fillId="8" borderId="2" xfId="1" quotePrefix="1" applyFont="1" applyFill="1" applyBorder="1" applyAlignment="1">
      <alignment vertical="center"/>
    </xf>
    <xf numFmtId="167" fontId="3" fillId="0" borderId="1" xfId="1" applyNumberFormat="1" applyFont="1" applyBorder="1" applyAlignment="1" applyProtection="1">
      <alignment horizontal="center" vertical="center"/>
      <protection locked="0"/>
    </xf>
    <xf numFmtId="0" fontId="11" fillId="6"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3" fillId="0" borderId="7" xfId="1" applyFont="1" applyBorder="1" applyAlignment="1" applyProtection="1">
      <alignment horizontal="center" vertical="center"/>
      <protection locked="0"/>
    </xf>
    <xf numFmtId="14" fontId="3" fillId="0" borderId="1" xfId="1" applyNumberFormat="1" applyFont="1" applyFill="1" applyBorder="1" applyAlignment="1" applyProtection="1">
      <alignment horizontal="center" vertical="center" shrinkToFit="1"/>
      <protection locked="0"/>
    </xf>
    <xf numFmtId="14" fontId="3" fillId="0" borderId="7" xfId="1" applyNumberFormat="1" applyFont="1" applyFill="1" applyBorder="1" applyAlignment="1" applyProtection="1">
      <alignment horizontal="center" vertical="center" shrinkToFit="1"/>
      <protection locked="0"/>
    </xf>
    <xf numFmtId="0" fontId="3" fillId="6" borderId="1" xfId="0" applyFont="1" applyFill="1" applyBorder="1" applyAlignment="1">
      <alignment horizontal="center" vertical="center"/>
    </xf>
    <xf numFmtId="0" fontId="3" fillId="12" borderId="1" xfId="0" applyFont="1" applyFill="1" applyBorder="1" applyAlignment="1">
      <alignment horizontal="center" vertical="center"/>
    </xf>
    <xf numFmtId="0" fontId="3" fillId="0" borderId="7" xfId="1" quotePrefix="1" applyNumberFormat="1" applyFont="1" applyBorder="1" applyAlignment="1" applyProtection="1">
      <alignment horizontal="center" vertical="center" shrinkToFit="1"/>
      <protection locked="0"/>
    </xf>
    <xf numFmtId="0" fontId="3" fillId="0" borderId="7" xfId="12" applyNumberFormat="1" applyFont="1" applyBorder="1" applyAlignment="1" applyProtection="1">
      <alignment horizontal="center" vertical="center" shrinkToFit="1"/>
      <protection locked="0"/>
    </xf>
    <xf numFmtId="16" fontId="3" fillId="0" borderId="0" xfId="1" applyNumberFormat="1" applyFont="1" applyBorder="1" applyAlignment="1" applyProtection="1">
      <alignment horizontal="center" vertical="center"/>
      <protection locked="0"/>
    </xf>
    <xf numFmtId="171" fontId="5" fillId="0" borderId="1" xfId="1" applyNumberFormat="1" applyFont="1" applyFill="1" applyBorder="1" applyAlignment="1" applyProtection="1">
      <alignment horizontal="center" vertical="center" wrapText="1" shrinkToFit="1"/>
      <protection locked="0"/>
    </xf>
    <xf numFmtId="167" fontId="3" fillId="0" borderId="1" xfId="12" applyNumberFormat="1" applyFont="1" applyBorder="1" applyAlignment="1" applyProtection="1">
      <alignment horizontal="center" vertical="center" shrinkToFit="1"/>
      <protection locked="0"/>
    </xf>
    <xf numFmtId="167" fontId="3" fillId="0" borderId="1" xfId="12" applyNumberFormat="1" applyFont="1" applyFill="1" applyBorder="1" applyAlignment="1" applyProtection="1">
      <alignment horizontal="center" vertical="center" shrinkToFit="1"/>
      <protection locked="0"/>
    </xf>
    <xf numFmtId="164" fontId="3" fillId="0" borderId="1" xfId="1" quotePrefix="1" applyNumberFormat="1" applyFont="1" applyFill="1" applyBorder="1" applyAlignment="1" applyProtection="1">
      <alignment horizontal="left" vertical="center" shrinkToFit="1"/>
      <protection locked="0"/>
    </xf>
    <xf numFmtId="0" fontId="3" fillId="2" borderId="1" xfId="1" quotePrefix="1" applyFont="1" applyFill="1" applyBorder="1" applyAlignment="1" applyProtection="1">
      <alignment horizontal="left" vertical="center" shrinkToFit="1"/>
      <protection locked="0"/>
    </xf>
    <xf numFmtId="0" fontId="3" fillId="2" borderId="7" xfId="1" applyFont="1" applyFill="1" applyBorder="1" applyAlignment="1" applyProtection="1">
      <alignment horizontal="center" vertical="center" shrinkToFit="1"/>
      <protection locked="0"/>
    </xf>
    <xf numFmtId="0" fontId="3" fillId="3" borderId="1" xfId="0" applyFont="1" applyFill="1" applyBorder="1" applyAlignment="1">
      <alignment horizontal="center" vertical="center"/>
    </xf>
    <xf numFmtId="167" fontId="5" fillId="15" borderId="7" xfId="0" applyNumberFormat="1" applyFont="1" applyFill="1" applyBorder="1" applyAlignment="1">
      <alignment horizontal="center" vertical="center"/>
    </xf>
    <xf numFmtId="167" fontId="5" fillId="15" borderId="4" xfId="0" applyNumberFormat="1" applyFont="1" applyFill="1" applyBorder="1" applyAlignment="1">
      <alignment horizontal="center" vertical="center"/>
    </xf>
    <xf numFmtId="167" fontId="3" fillId="0" borderId="14" xfId="1" applyNumberFormat="1" applyFont="1" applyBorder="1" applyAlignment="1" applyProtection="1">
      <alignment horizontal="center" vertical="center"/>
      <protection locked="0"/>
    </xf>
    <xf numFmtId="0" fontId="28" fillId="0" borderId="0" xfId="0" pivotButton="1" applyFont="1"/>
    <xf numFmtId="0" fontId="28" fillId="0" borderId="0" xfId="0" applyFont="1" applyAlignment="1">
      <alignment horizontal="left"/>
    </xf>
    <xf numFmtId="0" fontId="28" fillId="0" borderId="0" xfId="0" applyNumberFormat="1" applyFont="1"/>
    <xf numFmtId="1" fontId="3" fillId="0" borderId="7" xfId="12" applyNumberFormat="1" applyFont="1" applyBorder="1" applyAlignment="1" applyProtection="1">
      <alignment horizontal="center" vertical="center" shrinkToFit="1"/>
      <protection locked="0"/>
    </xf>
    <xf numFmtId="168" fontId="3" fillId="3" borderId="4" xfId="0" applyNumberFormat="1" applyFont="1" applyFill="1" applyBorder="1" applyAlignment="1">
      <alignment horizontal="center" vertical="center"/>
    </xf>
    <xf numFmtId="167" fontId="3" fillId="0" borderId="14" xfId="12" applyNumberFormat="1" applyFont="1" applyFill="1" applyBorder="1" applyAlignment="1" applyProtection="1">
      <alignment horizontal="center" vertical="center" wrapText="1" shrinkToFit="1"/>
      <protection locked="0"/>
    </xf>
    <xf numFmtId="0" fontId="3" fillId="0" borderId="14" xfId="12" applyFont="1" applyBorder="1" applyAlignment="1" applyProtection="1">
      <alignment horizontal="center" vertical="center"/>
      <protection locked="0"/>
    </xf>
    <xf numFmtId="0" fontId="3" fillId="0" borderId="14" xfId="12" applyFont="1" applyBorder="1" applyAlignment="1" applyProtection="1">
      <alignment horizontal="left" vertical="center"/>
      <protection locked="0"/>
    </xf>
    <xf numFmtId="164" fontId="3" fillId="0" borderId="14" xfId="12" applyNumberFormat="1" applyFont="1" applyFill="1" applyBorder="1" applyAlignment="1" applyProtection="1">
      <alignment horizontal="center" vertical="center"/>
      <protection locked="0"/>
    </xf>
    <xf numFmtId="164" fontId="3" fillId="0" borderId="14" xfId="12" applyNumberFormat="1" applyFont="1" applyFill="1" applyBorder="1" applyAlignment="1" applyProtection="1">
      <alignment horizontal="center" vertical="center" shrinkToFit="1"/>
      <protection locked="0"/>
    </xf>
    <xf numFmtId="164" fontId="3" fillId="0" borderId="14" xfId="12" applyNumberFormat="1" applyFont="1" applyFill="1" applyBorder="1" applyAlignment="1" applyProtection="1">
      <alignment horizontal="left" vertical="center" shrinkToFit="1"/>
      <protection locked="0"/>
    </xf>
    <xf numFmtId="0" fontId="3" fillId="0" borderId="14" xfId="12" applyFont="1" applyFill="1" applyBorder="1" applyAlignment="1" applyProtection="1">
      <alignment horizontal="center" vertical="center" wrapText="1" shrinkToFit="1"/>
      <protection locked="0"/>
    </xf>
    <xf numFmtId="49" fontId="3" fillId="0" borderId="14" xfId="12" applyNumberFormat="1" applyFont="1" applyBorder="1" applyAlignment="1" applyProtection="1">
      <alignment horizontal="center" vertical="center" shrinkToFit="1"/>
      <protection locked="0"/>
    </xf>
    <xf numFmtId="0" fontId="3" fillId="0" borderId="4" xfId="12" applyFont="1" applyBorder="1" applyAlignment="1" applyProtection="1">
      <alignment horizontal="center" vertical="center" shrinkToFit="1"/>
      <protection locked="0"/>
    </xf>
    <xf numFmtId="167" fontId="3" fillId="0" borderId="14" xfId="12" applyNumberFormat="1" applyFont="1" applyBorder="1" applyAlignment="1" applyProtection="1">
      <alignment horizontal="center" vertical="center"/>
      <protection locked="0"/>
    </xf>
    <xf numFmtId="0" fontId="3" fillId="5" borderId="14" xfId="12" applyNumberFormat="1" applyFont="1" applyFill="1" applyBorder="1" applyAlignment="1" applyProtection="1">
      <alignment horizontal="center" vertical="center" shrinkToFit="1"/>
      <protection locked="0"/>
    </xf>
    <xf numFmtId="167" fontId="3" fillId="0" borderId="4" xfId="12" applyNumberFormat="1" applyFont="1" applyFill="1" applyBorder="1" applyAlignment="1" applyProtection="1">
      <alignment horizontal="center" vertical="center" shrinkToFit="1"/>
      <protection locked="0"/>
    </xf>
    <xf numFmtId="0" fontId="3" fillId="0" borderId="14" xfId="12" applyFont="1" applyBorder="1" applyAlignment="1" applyProtection="1">
      <alignment horizontal="center" vertical="center" shrinkToFit="1"/>
      <protection locked="0"/>
    </xf>
    <xf numFmtId="0" fontId="3" fillId="0" borderId="14" xfId="12" applyFont="1" applyFill="1" applyBorder="1" applyAlignment="1" applyProtection="1">
      <alignment horizontal="center" vertical="center" shrinkToFit="1"/>
      <protection locked="0"/>
    </xf>
    <xf numFmtId="0" fontId="3" fillId="5" borderId="14" xfId="12" applyFont="1" applyFill="1" applyBorder="1" applyAlignment="1" applyProtection="1">
      <alignment horizontal="center" vertical="center" shrinkToFit="1"/>
      <protection locked="0"/>
    </xf>
    <xf numFmtId="0" fontId="5" fillId="15" borderId="4" xfId="0" applyFont="1" applyFill="1" applyBorder="1" applyAlignment="1">
      <alignment horizontal="center" vertical="center"/>
    </xf>
    <xf numFmtId="0" fontId="3" fillId="0" borderId="10" xfId="1" applyFont="1" applyBorder="1" applyAlignment="1" applyProtection="1">
      <alignment horizontal="center" vertical="center"/>
      <protection locked="0"/>
    </xf>
    <xf numFmtId="0" fontId="5" fillId="15" borderId="13" xfId="0" applyFont="1" applyFill="1" applyBorder="1" applyAlignment="1">
      <alignment horizontal="center" vertical="center"/>
    </xf>
    <xf numFmtId="0" fontId="3" fillId="3" borderId="25" xfId="0" applyFont="1" applyFill="1" applyBorder="1" applyAlignment="1">
      <alignment horizontal="center" vertical="center"/>
    </xf>
    <xf numFmtId="0" fontId="3" fillId="3" borderId="68" xfId="0" applyFont="1" applyFill="1" applyBorder="1" applyAlignment="1">
      <alignment horizontal="center" vertical="center"/>
    </xf>
    <xf numFmtId="168" fontId="3" fillId="3" borderId="68" xfId="0" applyNumberFormat="1" applyFont="1" applyFill="1" applyBorder="1" applyAlignment="1">
      <alignment horizontal="center" vertical="center"/>
    </xf>
    <xf numFmtId="167" fontId="3" fillId="0" borderId="26" xfId="12" applyNumberFormat="1" applyFont="1" applyFill="1" applyBorder="1" applyAlignment="1" applyProtection="1">
      <alignment horizontal="center" vertical="center" wrapText="1" shrinkToFit="1"/>
      <protection locked="0"/>
    </xf>
    <xf numFmtId="0" fontId="3" fillId="0" borderId="26" xfId="12" applyFont="1" applyBorder="1" applyAlignment="1" applyProtection="1">
      <alignment horizontal="center" vertical="center"/>
      <protection locked="0"/>
    </xf>
    <xf numFmtId="0" fontId="3" fillId="0" borderId="26" xfId="12" applyFont="1" applyBorder="1" applyAlignment="1" applyProtection="1">
      <alignment horizontal="left" vertical="center"/>
      <protection locked="0"/>
    </xf>
    <xf numFmtId="164" fontId="3" fillId="0" borderId="26" xfId="12" applyNumberFormat="1" applyFont="1" applyFill="1" applyBorder="1" applyAlignment="1" applyProtection="1">
      <alignment horizontal="center" vertical="center"/>
      <protection locked="0"/>
    </xf>
    <xf numFmtId="164" fontId="3" fillId="0" borderId="26" xfId="12" applyNumberFormat="1" applyFont="1" applyFill="1" applyBorder="1" applyAlignment="1" applyProtection="1">
      <alignment horizontal="center" vertical="center" shrinkToFit="1"/>
      <protection locked="0"/>
    </xf>
    <xf numFmtId="164" fontId="3" fillId="0" borderId="26" xfId="12" applyNumberFormat="1" applyFont="1" applyFill="1" applyBorder="1" applyAlignment="1" applyProtection="1">
      <alignment horizontal="left" vertical="center" shrinkToFit="1"/>
      <protection locked="0"/>
    </xf>
    <xf numFmtId="0" fontId="3" fillId="0" borderId="26" xfId="12" applyFont="1" applyFill="1" applyBorder="1" applyAlignment="1" applyProtection="1">
      <alignment horizontal="center" vertical="center" wrapText="1" shrinkToFit="1"/>
      <protection locked="0"/>
    </xf>
    <xf numFmtId="49" fontId="3" fillId="0" borderId="26" xfId="12" applyNumberFormat="1" applyFont="1" applyBorder="1" applyAlignment="1" applyProtection="1">
      <alignment horizontal="center" vertical="center" shrinkToFit="1"/>
      <protection locked="0"/>
    </xf>
    <xf numFmtId="0" fontId="3" fillId="0" borderId="26" xfId="1" applyFont="1" applyBorder="1" applyAlignment="1" applyProtection="1">
      <alignment horizontal="center" vertical="center"/>
      <protection locked="0"/>
    </xf>
    <xf numFmtId="0" fontId="3" fillId="0" borderId="68" xfId="12" applyFont="1" applyBorder="1" applyAlignment="1" applyProtection="1">
      <alignment horizontal="center" vertical="center" shrinkToFit="1"/>
      <protection locked="0"/>
    </xf>
    <xf numFmtId="167" fontId="3" fillId="0" borderId="26" xfId="12" applyNumberFormat="1" applyFont="1" applyBorder="1" applyAlignment="1" applyProtection="1">
      <alignment horizontal="center" vertical="center"/>
      <protection locked="0"/>
    </xf>
    <xf numFmtId="0" fontId="3" fillId="5" borderId="26" xfId="12" applyNumberFormat="1" applyFont="1" applyFill="1" applyBorder="1" applyAlignment="1" applyProtection="1">
      <alignment horizontal="center" vertical="center" shrinkToFit="1"/>
      <protection locked="0"/>
    </xf>
    <xf numFmtId="167" fontId="3" fillId="0" borderId="68" xfId="12" applyNumberFormat="1" applyFont="1" applyFill="1" applyBorder="1" applyAlignment="1" applyProtection="1">
      <alignment horizontal="center" vertical="center" shrinkToFit="1"/>
      <protection locked="0"/>
    </xf>
    <xf numFmtId="0" fontId="3" fillId="0" borderId="26" xfId="12" applyFont="1" applyBorder="1" applyAlignment="1" applyProtection="1">
      <alignment horizontal="center" vertical="center" shrinkToFit="1"/>
      <protection locked="0"/>
    </xf>
    <xf numFmtId="0" fontId="3" fillId="0" borderId="26" xfId="12" applyFont="1" applyFill="1" applyBorder="1" applyAlignment="1" applyProtection="1">
      <alignment horizontal="center" vertical="center" shrinkToFit="1"/>
      <protection locked="0"/>
    </xf>
    <xf numFmtId="0" fontId="3" fillId="5" borderId="26" xfId="12" applyFont="1" applyFill="1" applyBorder="1" applyAlignment="1" applyProtection="1">
      <alignment horizontal="center" vertical="center" shrinkToFit="1"/>
      <protection locked="0"/>
    </xf>
    <xf numFmtId="0" fontId="5" fillId="5" borderId="68" xfId="0" applyFont="1" applyFill="1" applyBorder="1" applyAlignment="1">
      <alignment horizontal="center" vertical="center"/>
    </xf>
    <xf numFmtId="0" fontId="5" fillId="15" borderId="68" xfId="0" applyFont="1" applyFill="1" applyBorder="1" applyAlignment="1">
      <alignment horizontal="center" vertical="center"/>
    </xf>
    <xf numFmtId="167" fontId="5" fillId="5" borderId="68" xfId="0" applyNumberFormat="1" applyFont="1" applyFill="1" applyBorder="1" applyAlignment="1">
      <alignment horizontal="center" vertical="center"/>
    </xf>
    <xf numFmtId="0" fontId="3" fillId="0" borderId="27" xfId="12" applyFont="1" applyBorder="1" applyAlignment="1" applyProtection="1">
      <alignment horizontal="center" vertical="center"/>
      <protection locked="0"/>
    </xf>
    <xf numFmtId="0" fontId="3" fillId="3" borderId="52" xfId="0" applyFont="1" applyFill="1" applyBorder="1" applyAlignment="1">
      <alignment horizontal="center" vertical="center"/>
    </xf>
    <xf numFmtId="0" fontId="3" fillId="0" borderId="34" xfId="12" applyFont="1" applyBorder="1" applyAlignment="1" applyProtection="1">
      <alignment horizontal="center" vertical="center"/>
      <protection locked="0"/>
    </xf>
    <xf numFmtId="0" fontId="3" fillId="3" borderId="54" xfId="0" applyFont="1" applyFill="1" applyBorder="1" applyAlignment="1">
      <alignment horizontal="center" vertical="center"/>
    </xf>
    <xf numFmtId="0" fontId="3" fillId="3" borderId="69" xfId="0" applyFont="1" applyFill="1" applyBorder="1" applyAlignment="1">
      <alignment horizontal="center" vertical="center"/>
    </xf>
    <xf numFmtId="168" fontId="3" fillId="3" borderId="69" xfId="0" applyNumberFormat="1" applyFont="1" applyFill="1" applyBorder="1" applyAlignment="1">
      <alignment horizontal="center" vertical="center"/>
    </xf>
    <xf numFmtId="167" fontId="3" fillId="0" borderId="40" xfId="12" applyNumberFormat="1" applyFont="1" applyFill="1" applyBorder="1" applyAlignment="1" applyProtection="1">
      <alignment horizontal="center" vertical="center" wrapText="1" shrinkToFit="1"/>
      <protection locked="0"/>
    </xf>
    <xf numFmtId="0" fontId="3" fillId="0" borderId="40" xfId="12" applyFont="1" applyBorder="1" applyAlignment="1" applyProtection="1">
      <alignment horizontal="center" vertical="center"/>
      <protection locked="0"/>
    </xf>
    <xf numFmtId="0" fontId="3" fillId="0" borderId="40" xfId="12" applyFont="1" applyBorder="1" applyAlignment="1" applyProtection="1">
      <alignment horizontal="left" vertical="center"/>
      <protection locked="0"/>
    </xf>
    <xf numFmtId="164" fontId="3" fillId="0" borderId="40" xfId="12" applyNumberFormat="1" applyFont="1" applyFill="1" applyBorder="1" applyAlignment="1" applyProtection="1">
      <alignment horizontal="center" vertical="center"/>
      <protection locked="0"/>
    </xf>
    <xf numFmtId="164" fontId="3" fillId="0" borderId="40" xfId="12" applyNumberFormat="1" applyFont="1" applyFill="1" applyBorder="1" applyAlignment="1" applyProtection="1">
      <alignment horizontal="center" vertical="center" shrinkToFit="1"/>
      <protection locked="0"/>
    </xf>
    <xf numFmtId="164" fontId="3" fillId="0" borderId="40" xfId="12" applyNumberFormat="1" applyFont="1" applyFill="1" applyBorder="1" applyAlignment="1" applyProtection="1">
      <alignment horizontal="left" vertical="center" shrinkToFit="1"/>
      <protection locked="0"/>
    </xf>
    <xf numFmtId="0" fontId="3" fillId="0" borderId="40" xfId="12" applyFont="1" applyFill="1" applyBorder="1" applyAlignment="1" applyProtection="1">
      <alignment horizontal="center" vertical="center" wrapText="1" shrinkToFit="1"/>
      <protection locked="0"/>
    </xf>
    <xf numFmtId="49" fontId="3" fillId="0" borderId="40" xfId="12" applyNumberFormat="1" applyFont="1" applyBorder="1" applyAlignment="1" applyProtection="1">
      <alignment horizontal="center" vertical="center" shrinkToFit="1"/>
      <protection locked="0"/>
    </xf>
    <xf numFmtId="0" fontId="3" fillId="0" borderId="69" xfId="12" applyFont="1" applyBorder="1" applyAlignment="1" applyProtection="1">
      <alignment horizontal="center" vertical="center" shrinkToFit="1"/>
      <protection locked="0"/>
    </xf>
    <xf numFmtId="167" fontId="3" fillId="0" borderId="40" xfId="12" applyNumberFormat="1" applyFont="1" applyBorder="1" applyAlignment="1" applyProtection="1">
      <alignment horizontal="center" vertical="center"/>
      <protection locked="0"/>
    </xf>
    <xf numFmtId="0" fontId="3" fillId="5" borderId="40" xfId="12" applyNumberFormat="1" applyFont="1" applyFill="1" applyBorder="1" applyAlignment="1" applyProtection="1">
      <alignment horizontal="center" vertical="center" shrinkToFit="1"/>
      <protection locked="0"/>
    </xf>
    <xf numFmtId="167" fontId="3" fillId="0" borderId="69" xfId="12" applyNumberFormat="1" applyFont="1" applyFill="1" applyBorder="1" applyAlignment="1" applyProtection="1">
      <alignment horizontal="center" vertical="center" shrinkToFit="1"/>
      <protection locked="0"/>
    </xf>
    <xf numFmtId="0" fontId="3" fillId="0" borderId="40" xfId="12" applyFont="1" applyBorder="1" applyAlignment="1" applyProtection="1">
      <alignment horizontal="center" vertical="center" shrinkToFit="1"/>
      <protection locked="0"/>
    </xf>
    <xf numFmtId="0" fontId="3" fillId="0" borderId="40" xfId="12" applyFont="1" applyFill="1" applyBorder="1" applyAlignment="1" applyProtection="1">
      <alignment horizontal="center" vertical="center" shrinkToFit="1"/>
      <protection locked="0"/>
    </xf>
    <xf numFmtId="0" fontId="3" fillId="5" borderId="40" xfId="12" applyFont="1" applyFill="1" applyBorder="1" applyAlignment="1" applyProtection="1">
      <alignment horizontal="center" vertical="center" shrinkToFit="1"/>
      <protection locked="0"/>
    </xf>
    <xf numFmtId="0" fontId="5" fillId="5" borderId="69" xfId="0" applyFont="1" applyFill="1" applyBorder="1" applyAlignment="1">
      <alignment horizontal="center" vertical="center"/>
    </xf>
    <xf numFmtId="0" fontId="5" fillId="15" borderId="69" xfId="0" applyFont="1" applyFill="1" applyBorder="1" applyAlignment="1">
      <alignment horizontal="center" vertical="center"/>
    </xf>
    <xf numFmtId="167" fontId="5" fillId="5" borderId="69" xfId="0" applyNumberFormat="1" applyFont="1" applyFill="1" applyBorder="1" applyAlignment="1">
      <alignment horizontal="center" vertical="center"/>
    </xf>
    <xf numFmtId="0" fontId="3" fillId="0" borderId="41" xfId="12" applyFont="1" applyBorder="1" applyAlignment="1" applyProtection="1">
      <alignment horizontal="center" vertical="center"/>
      <protection locked="0"/>
    </xf>
    <xf numFmtId="0" fontId="23" fillId="9" borderId="1" xfId="1" applyFont="1" applyFill="1" applyBorder="1" applyAlignment="1" applyProtection="1">
      <alignment horizontal="center" vertical="center" shrinkToFit="1"/>
      <protection locked="0"/>
    </xf>
    <xf numFmtId="1" fontId="26" fillId="14" borderId="7" xfId="1" applyNumberFormat="1" applyFont="1" applyFill="1" applyBorder="1" applyAlignment="1" applyProtection="1">
      <alignment horizontal="center" vertical="center" wrapText="1" shrinkToFit="1"/>
      <protection locked="0"/>
    </xf>
    <xf numFmtId="1" fontId="26" fillId="14" borderId="2" xfId="1" applyNumberFormat="1" applyFont="1" applyFill="1" applyBorder="1" applyAlignment="1" applyProtection="1">
      <alignment horizontal="center" vertical="center" wrapText="1" shrinkToFit="1"/>
      <protection locked="0"/>
    </xf>
    <xf numFmtId="1" fontId="26" fillId="14" borderId="3" xfId="1" applyNumberFormat="1" applyFont="1" applyFill="1" applyBorder="1" applyAlignment="1" applyProtection="1">
      <alignment horizontal="center" vertical="center" wrapText="1" shrinkToFit="1"/>
      <protection locked="0"/>
    </xf>
    <xf numFmtId="170" fontId="26" fillId="4" borderId="7" xfId="1" applyNumberFormat="1" applyFont="1" applyFill="1" applyBorder="1" applyAlignment="1" applyProtection="1">
      <alignment horizontal="center" vertical="center" wrapText="1" shrinkToFit="1"/>
      <protection locked="0"/>
    </xf>
    <xf numFmtId="170" fontId="26" fillId="4" borderId="3" xfId="1" applyNumberFormat="1" applyFont="1" applyFill="1" applyBorder="1" applyAlignment="1" applyProtection="1">
      <alignment horizontal="center" vertical="center" wrapText="1" shrinkToFit="1"/>
      <protection locked="0"/>
    </xf>
    <xf numFmtId="0" fontId="23" fillId="16" borderId="7" xfId="1" applyFont="1" applyFill="1" applyBorder="1" applyAlignment="1" applyProtection="1">
      <alignment horizontal="center" vertical="center" shrinkToFit="1"/>
      <protection locked="0"/>
    </xf>
    <xf numFmtId="0" fontId="23" fillId="16" borderId="2" xfId="1" applyFont="1" applyFill="1" applyBorder="1" applyAlignment="1" applyProtection="1">
      <alignment horizontal="center" vertical="center" shrinkToFit="1"/>
      <protection locked="0"/>
    </xf>
    <xf numFmtId="0" fontId="23" fillId="4" borderId="9" xfId="1" applyFont="1" applyFill="1" applyBorder="1" applyAlignment="1" applyProtection="1">
      <alignment horizontal="center" vertical="center" shrinkToFit="1"/>
      <protection locked="0"/>
    </xf>
    <xf numFmtId="0" fontId="23" fillId="4" borderId="8" xfId="1" applyFont="1" applyFill="1" applyBorder="1" applyAlignment="1" applyProtection="1">
      <alignment horizontal="center" vertical="center" shrinkToFit="1"/>
      <protection locked="0"/>
    </xf>
    <xf numFmtId="0" fontId="2" fillId="0" borderId="22" xfId="12" applyFont="1" applyBorder="1" applyAlignment="1">
      <alignment horizontal="center" vertical="center"/>
    </xf>
    <xf numFmtId="0" fontId="2" fillId="0" borderId="30" xfId="12" applyFont="1" applyBorder="1" applyAlignment="1">
      <alignment horizontal="center" vertical="center"/>
    </xf>
    <xf numFmtId="0" fontId="2" fillId="0" borderId="36" xfId="12" applyFont="1" applyBorder="1" applyAlignment="1">
      <alignment horizontal="center" vertical="center"/>
    </xf>
    <xf numFmtId="0" fontId="2" fillId="0" borderId="23" xfId="12" applyFont="1" applyBorder="1" applyAlignment="1">
      <alignment horizontal="center" vertical="center"/>
    </xf>
    <xf numFmtId="0" fontId="2" fillId="0" borderId="31" xfId="12" applyFont="1" applyBorder="1" applyAlignment="1">
      <alignment horizontal="center" vertical="center"/>
    </xf>
    <xf numFmtId="0" fontId="2" fillId="0" borderId="37" xfId="12" applyFont="1" applyBorder="1" applyAlignment="1">
      <alignment horizontal="center" vertical="center"/>
    </xf>
    <xf numFmtId="0" fontId="2" fillId="0" borderId="18" xfId="12" applyFont="1" applyBorder="1" applyAlignment="1">
      <alignment horizontal="center" vertical="top"/>
    </xf>
    <xf numFmtId="0" fontId="2" fillId="0" borderId="19" xfId="12" applyFont="1" applyBorder="1" applyAlignment="1">
      <alignment horizontal="center" vertical="top"/>
    </xf>
    <xf numFmtId="0" fontId="2" fillId="0" borderId="70" xfId="12" applyFont="1" applyBorder="1" applyAlignment="1">
      <alignment horizontal="center" vertical="top"/>
    </xf>
    <xf numFmtId="0" fontId="2" fillId="0" borderId="20" xfId="12" applyFont="1" applyBorder="1" applyAlignment="1">
      <alignment horizontal="center" vertical="top"/>
    </xf>
    <xf numFmtId="0" fontId="2" fillId="0" borderId="21" xfId="12" applyFont="1" applyFill="1" applyBorder="1" applyAlignment="1">
      <alignment horizontal="center" vertical="center"/>
    </xf>
    <xf numFmtId="0" fontId="2" fillId="0" borderId="29" xfId="12" applyFont="1" applyFill="1" applyBorder="1" applyAlignment="1">
      <alignment horizontal="center" vertical="center"/>
    </xf>
    <xf numFmtId="0" fontId="2" fillId="0" borderId="35" xfId="12" applyFont="1" applyFill="1" applyBorder="1" applyAlignment="1">
      <alignment horizontal="center" vertical="center"/>
    </xf>
    <xf numFmtId="0" fontId="7" fillId="2" borderId="23" xfId="10" applyNumberFormat="1" applyFont="1" applyFill="1" applyBorder="1" applyAlignment="1">
      <alignment horizontal="center" vertical="center"/>
    </xf>
    <xf numFmtId="0" fontId="7" fillId="2" borderId="31" xfId="10" applyNumberFormat="1" applyFont="1" applyFill="1" applyBorder="1" applyAlignment="1">
      <alignment horizontal="center" vertical="center"/>
    </xf>
    <xf numFmtId="0" fontId="7" fillId="2" borderId="37" xfId="10" applyNumberFormat="1" applyFont="1" applyFill="1" applyBorder="1" applyAlignment="1">
      <alignment horizontal="center" vertical="center"/>
    </xf>
    <xf numFmtId="0" fontId="2" fillId="0" borderId="24" xfId="12" applyFont="1" applyFill="1" applyBorder="1" applyAlignment="1">
      <alignment horizontal="center" vertical="center"/>
    </xf>
    <xf numFmtId="0" fontId="2" fillId="0" borderId="32" xfId="12" applyFont="1" applyFill="1" applyBorder="1" applyAlignment="1">
      <alignment horizontal="center" vertical="center"/>
    </xf>
    <xf numFmtId="0" fontId="2" fillId="0" borderId="38" xfId="12" applyFont="1" applyFill="1" applyBorder="1" applyAlignment="1">
      <alignment horizontal="center" vertical="center"/>
    </xf>
    <xf numFmtId="0" fontId="15" fillId="0" borderId="23" xfId="12" applyFont="1" applyBorder="1" applyAlignment="1">
      <alignment horizontal="center" vertical="center"/>
    </xf>
    <xf numFmtId="0" fontId="15" fillId="0" borderId="31" xfId="12" applyFont="1" applyBorder="1" applyAlignment="1">
      <alignment horizontal="center" vertical="center"/>
    </xf>
    <xf numFmtId="0" fontId="15" fillId="0" borderId="37" xfId="12" applyFont="1" applyBorder="1" applyAlignment="1">
      <alignment horizontal="center" vertical="center"/>
    </xf>
    <xf numFmtId="0" fontId="2" fillId="0" borderId="24" xfId="12" applyFont="1" applyBorder="1" applyAlignment="1">
      <alignment horizontal="center" vertical="center"/>
    </xf>
    <xf numFmtId="0" fontId="2" fillId="0" borderId="32" xfId="12" applyFont="1" applyBorder="1" applyAlignment="1">
      <alignment horizontal="center" vertical="center"/>
    </xf>
    <xf numFmtId="0" fontId="2" fillId="0" borderId="38" xfId="12" applyFont="1" applyBorder="1" applyAlignment="1">
      <alignment horizontal="center" vertical="center"/>
    </xf>
    <xf numFmtId="0" fontId="8" fillId="0" borderId="15" xfId="12" applyFont="1" applyBorder="1" applyAlignment="1">
      <alignment horizontal="center" vertical="center"/>
    </xf>
    <xf numFmtId="0" fontId="8" fillId="0" borderId="16" xfId="12" applyFont="1" applyBorder="1" applyAlignment="1">
      <alignment horizontal="center" vertical="center"/>
    </xf>
    <xf numFmtId="0" fontId="8" fillId="0" borderId="17" xfId="12" applyFont="1" applyBorder="1" applyAlignment="1">
      <alignment horizontal="center" vertical="center"/>
    </xf>
    <xf numFmtId="0" fontId="0" fillId="0" borderId="15" xfId="12" applyFont="1" applyBorder="1" applyAlignment="1">
      <alignment horizontal="center" vertical="center"/>
    </xf>
    <xf numFmtId="0" fontId="2" fillId="0" borderId="16" xfId="12" applyBorder="1" applyAlignment="1">
      <alignment horizontal="center" vertical="center"/>
    </xf>
    <xf numFmtId="0" fontId="2" fillId="0" borderId="17" xfId="12" applyBorder="1" applyAlignment="1">
      <alignment horizontal="center" vertical="center"/>
    </xf>
    <xf numFmtId="0" fontId="2" fillId="5" borderId="15" xfId="12" applyFont="1" applyFill="1" applyBorder="1" applyAlignment="1">
      <alignment horizontal="center" vertical="top"/>
    </xf>
    <xf numFmtId="0" fontId="2" fillId="5" borderId="16" xfId="12" applyFont="1" applyFill="1" applyBorder="1" applyAlignment="1">
      <alignment horizontal="center" vertical="top"/>
    </xf>
    <xf numFmtId="0" fontId="2" fillId="5" borderId="17" xfId="12" applyFont="1" applyFill="1" applyBorder="1" applyAlignment="1">
      <alignment horizontal="center" vertical="top"/>
    </xf>
    <xf numFmtId="0" fontId="2" fillId="6" borderId="15" xfId="12" applyFont="1" applyFill="1" applyBorder="1" applyAlignment="1">
      <alignment horizontal="center" vertical="top"/>
    </xf>
    <xf numFmtId="0" fontId="2" fillId="6" borderId="16" xfId="12" applyFont="1" applyFill="1" applyBorder="1" applyAlignment="1">
      <alignment horizontal="center" vertical="top"/>
    </xf>
    <xf numFmtId="0" fontId="2" fillId="6" borderId="17" xfId="12" applyFont="1" applyFill="1" applyBorder="1" applyAlignment="1">
      <alignment horizontal="center" vertical="top"/>
    </xf>
    <xf numFmtId="0" fontId="0" fillId="0" borderId="21" xfId="12" applyFont="1" applyBorder="1" applyAlignment="1">
      <alignment horizontal="left" vertical="center" wrapText="1"/>
    </xf>
    <xf numFmtId="0" fontId="2" fillId="0" borderId="61" xfId="12" applyFont="1" applyBorder="1" applyAlignment="1">
      <alignment horizontal="left" vertical="center"/>
    </xf>
    <xf numFmtId="0" fontId="2" fillId="0" borderId="50" xfId="12" applyFont="1" applyBorder="1" applyAlignment="1">
      <alignment horizontal="center" vertical="center" wrapText="1"/>
    </xf>
    <xf numFmtId="0" fontId="2" fillId="0" borderId="6" xfId="12" applyFont="1" applyBorder="1" applyAlignment="1">
      <alignment horizontal="center" vertical="center" wrapText="1"/>
    </xf>
    <xf numFmtId="0" fontId="2" fillId="0" borderId="51" xfId="12" applyFont="1" applyBorder="1" applyAlignment="1">
      <alignment horizontal="center" vertical="center" wrapText="1"/>
    </xf>
    <xf numFmtId="0" fontId="2" fillId="0" borderId="54" xfId="12" applyFont="1" applyBorder="1" applyAlignment="1">
      <alignment horizontal="center" vertical="center" wrapText="1"/>
    </xf>
    <xf numFmtId="0" fontId="2" fillId="0" borderId="55" xfId="12" applyFont="1" applyBorder="1" applyAlignment="1">
      <alignment horizontal="center" vertical="center" wrapText="1"/>
    </xf>
    <xf numFmtId="0" fontId="2" fillId="0" borderId="56" xfId="12" applyFont="1" applyBorder="1" applyAlignment="1">
      <alignment horizontal="center" vertical="center" wrapText="1"/>
    </xf>
    <xf numFmtId="0" fontId="2" fillId="0" borderId="58" xfId="12" applyFont="1" applyBorder="1" applyAlignment="1">
      <alignment horizontal="center" vertical="center" wrapText="1"/>
    </xf>
    <xf numFmtId="0" fontId="2" fillId="0" borderId="0" xfId="12" applyFont="1" applyBorder="1" applyAlignment="1">
      <alignment horizontal="center" vertical="center" wrapText="1"/>
    </xf>
    <xf numFmtId="0" fontId="2" fillId="0" borderId="59" xfId="12" applyFont="1" applyBorder="1" applyAlignment="1">
      <alignment horizontal="center" vertical="center" wrapText="1"/>
    </xf>
    <xf numFmtId="0" fontId="2" fillId="0" borderId="22" xfId="12" applyBorder="1" applyAlignment="1">
      <alignment horizontal="center" vertical="center"/>
    </xf>
    <xf numFmtId="0" fontId="2" fillId="0" borderId="30" xfId="12" applyBorder="1" applyAlignment="1">
      <alignment horizontal="center" vertical="center"/>
    </xf>
    <xf numFmtId="0" fontId="2" fillId="0" borderId="36" xfId="12" applyBorder="1" applyAlignment="1">
      <alignment horizontal="center" vertical="center"/>
    </xf>
    <xf numFmtId="0" fontId="2" fillId="0" borderId="44" xfId="12" applyFont="1" applyBorder="1" applyAlignment="1">
      <alignment horizontal="center" vertical="center" wrapText="1"/>
    </xf>
    <xf numFmtId="0" fontId="2" fillId="0" borderId="45" xfId="12" applyFont="1" applyBorder="1" applyAlignment="1">
      <alignment horizontal="center" vertical="center" wrapText="1"/>
    </xf>
    <xf numFmtId="0" fontId="2" fillId="0" borderId="46" xfId="12" applyFont="1" applyBorder="1" applyAlignment="1">
      <alignment horizontal="center" vertical="center" wrapText="1"/>
    </xf>
    <xf numFmtId="0" fontId="0" fillId="0" borderId="50" xfId="12" applyFont="1" applyBorder="1" applyAlignment="1">
      <alignment horizontal="center" vertical="center" wrapText="1"/>
    </xf>
    <xf numFmtId="0" fontId="2" fillId="0" borderId="52" xfId="12" applyFont="1" applyBorder="1" applyAlignment="1">
      <alignment horizontal="center" vertical="center" wrapText="1"/>
    </xf>
    <xf numFmtId="0" fontId="2" fillId="0" borderId="2" xfId="12" applyFont="1" applyBorder="1" applyAlignment="1">
      <alignment horizontal="center" vertical="center" wrapText="1"/>
    </xf>
    <xf numFmtId="0" fontId="2" fillId="0" borderId="53" xfId="12" applyFont="1" applyBorder="1" applyAlignment="1">
      <alignment horizontal="center" vertical="center" wrapText="1"/>
    </xf>
    <xf numFmtId="0" fontId="2" fillId="2" borderId="25" xfId="12" applyFont="1" applyFill="1" applyBorder="1" applyAlignment="1">
      <alignment horizontal="center" vertical="center"/>
    </xf>
    <xf numFmtId="0" fontId="2" fillId="2" borderId="62" xfId="12" applyFont="1" applyFill="1" applyBorder="1" applyAlignment="1">
      <alignment horizontal="center" vertical="center"/>
    </xf>
    <xf numFmtId="0" fontId="2" fillId="2" borderId="63" xfId="12" applyFont="1" applyFill="1" applyBorder="1" applyAlignment="1">
      <alignment horizontal="center" vertical="center"/>
    </xf>
    <xf numFmtId="0" fontId="0" fillId="0" borderId="44" xfId="12" applyFont="1" applyBorder="1" applyAlignment="1">
      <alignment horizontal="center" vertical="center" wrapText="1"/>
    </xf>
    <xf numFmtId="0" fontId="0" fillId="0" borderId="45" xfId="12" applyFont="1" applyBorder="1" applyAlignment="1">
      <alignment horizontal="center" vertical="center" wrapText="1"/>
    </xf>
    <xf numFmtId="0" fontId="0" fillId="0" borderId="46" xfId="12" applyFont="1" applyBorder="1" applyAlignment="1">
      <alignment horizontal="center" vertical="center" wrapText="1"/>
    </xf>
    <xf numFmtId="0" fontId="0" fillId="0" borderId="58" xfId="12" applyFont="1" applyBorder="1" applyAlignment="1">
      <alignment horizontal="center" vertical="center" wrapText="1"/>
    </xf>
    <xf numFmtId="0" fontId="0" fillId="0" borderId="0" xfId="12" applyFont="1" applyBorder="1" applyAlignment="1">
      <alignment horizontal="center" vertical="center" wrapText="1"/>
    </xf>
    <xf numFmtId="0" fontId="0" fillId="0" borderId="59" xfId="12" applyFont="1" applyBorder="1" applyAlignment="1">
      <alignment horizontal="center" vertical="center" wrapText="1"/>
    </xf>
    <xf numFmtId="0" fontId="0" fillId="0" borderId="64" xfId="12" applyFont="1" applyBorder="1" applyAlignment="1">
      <alignment horizontal="center" vertical="center" wrapText="1"/>
    </xf>
    <xf numFmtId="0" fontId="0" fillId="0" borderId="65" xfId="12" applyFont="1" applyBorder="1" applyAlignment="1">
      <alignment horizontal="center" vertical="center" wrapText="1"/>
    </xf>
    <xf numFmtId="0" fontId="0" fillId="0" borderId="57" xfId="12" applyFont="1" applyBorder="1" applyAlignment="1">
      <alignment horizontal="center" vertical="center" wrapText="1"/>
    </xf>
    <xf numFmtId="0" fontId="2" fillId="0" borderId="66" xfId="12" applyBorder="1" applyAlignment="1">
      <alignment horizontal="center" vertical="center"/>
    </xf>
    <xf numFmtId="0" fontId="2" fillId="0" borderId="10" xfId="12" applyFont="1" applyBorder="1" applyAlignment="1">
      <alignment horizontal="center" vertical="center"/>
    </xf>
    <xf numFmtId="0" fontId="2" fillId="0" borderId="49" xfId="12" applyFont="1" applyBorder="1" applyAlignment="1">
      <alignment horizontal="center" vertical="center"/>
    </xf>
    <xf numFmtId="0" fontId="0" fillId="0" borderId="46" xfId="12" applyFont="1" applyBorder="1" applyAlignment="1">
      <alignment horizontal="left" vertical="center" wrapText="1"/>
    </xf>
    <xf numFmtId="0" fontId="0" fillId="0" borderId="67" xfId="12" applyFont="1" applyBorder="1" applyAlignment="1">
      <alignment horizontal="left" vertical="center" wrapText="1"/>
    </xf>
    <xf numFmtId="0" fontId="0" fillId="0" borderId="22" xfId="12" applyFont="1" applyBorder="1" applyAlignment="1">
      <alignment horizontal="center" vertical="center"/>
    </xf>
    <xf numFmtId="0" fontId="2" fillId="0" borderId="64" xfId="12" applyFont="1" applyBorder="1" applyAlignment="1">
      <alignment horizontal="center" vertical="center" wrapText="1"/>
    </xf>
    <xf numFmtId="0" fontId="2" fillId="0" borderId="65" xfId="12" applyFont="1" applyBorder="1" applyAlignment="1">
      <alignment horizontal="center" vertical="center" wrapText="1"/>
    </xf>
    <xf numFmtId="0" fontId="2" fillId="0" borderId="57" xfId="12" applyFont="1" applyBorder="1" applyAlignment="1">
      <alignment horizontal="center" vertical="center" wrapText="1"/>
    </xf>
    <xf numFmtId="0" fontId="2" fillId="0" borderId="31" xfId="12" applyBorder="1" applyAlignment="1">
      <alignment horizontal="center" vertical="center"/>
    </xf>
    <xf numFmtId="0" fontId="2" fillId="0" borderId="37" xfId="12" applyBorder="1" applyAlignment="1">
      <alignment horizontal="center" vertical="center"/>
    </xf>
    <xf numFmtId="0" fontId="2" fillId="0" borderId="32" xfId="12" applyBorder="1" applyAlignment="1">
      <alignment horizontal="center" vertical="center"/>
    </xf>
    <xf numFmtId="0" fontId="2" fillId="0" borderId="38" xfId="12" applyBorder="1" applyAlignment="1">
      <alignment horizontal="center" vertical="center"/>
    </xf>
    <xf numFmtId="0" fontId="2" fillId="0" borderId="46" xfId="12" applyFont="1" applyBorder="1" applyAlignment="1">
      <alignment horizontal="left" vertical="center"/>
    </xf>
    <xf numFmtId="0" fontId="2" fillId="0" borderId="59" xfId="12" applyFont="1" applyBorder="1" applyAlignment="1">
      <alignment horizontal="left" vertical="center"/>
    </xf>
    <xf numFmtId="0" fontId="2" fillId="0" borderId="57" xfId="12" applyFont="1" applyBorder="1" applyAlignment="1">
      <alignment horizontal="left" vertical="center"/>
    </xf>
    <xf numFmtId="0" fontId="2" fillId="0" borderId="23" xfId="12" applyBorder="1" applyAlignment="1">
      <alignment horizontal="center" vertical="center"/>
    </xf>
    <xf numFmtId="0" fontId="2" fillId="0" borderId="24" xfId="12" applyBorder="1" applyAlignment="1">
      <alignment horizontal="center" vertical="center"/>
    </xf>
    <xf numFmtId="0" fontId="2" fillId="0" borderId="44" xfId="12" applyFont="1" applyBorder="1" applyAlignment="1">
      <alignment horizontal="center" vertical="center"/>
    </xf>
    <xf numFmtId="0" fontId="2" fillId="0" borderId="45" xfId="12" applyFont="1" applyBorder="1" applyAlignment="1">
      <alignment horizontal="center" vertical="center"/>
    </xf>
    <xf numFmtId="0" fontId="2" fillId="0" borderId="46" xfId="12" applyFont="1" applyBorder="1" applyAlignment="1">
      <alignment horizontal="center" vertical="center"/>
    </xf>
    <xf numFmtId="0" fontId="2" fillId="0" borderId="58" xfId="12" applyFont="1" applyBorder="1" applyAlignment="1">
      <alignment horizontal="center" vertical="center"/>
    </xf>
    <xf numFmtId="0" fontId="2" fillId="0" borderId="0" xfId="12" applyFont="1" applyBorder="1" applyAlignment="1">
      <alignment horizontal="center" vertical="center"/>
    </xf>
    <xf numFmtId="0" fontId="2" fillId="0" borderId="59" xfId="12" applyFont="1" applyBorder="1" applyAlignment="1">
      <alignment horizontal="center" vertical="center"/>
    </xf>
    <xf numFmtId="0" fontId="2" fillId="0" borderId="64" xfId="12" applyFont="1" applyBorder="1" applyAlignment="1">
      <alignment horizontal="center" vertical="center"/>
    </xf>
    <xf numFmtId="0" fontId="2" fillId="0" borderId="65" xfId="12" applyFont="1" applyBorder="1" applyAlignment="1">
      <alignment horizontal="center" vertical="center"/>
    </xf>
    <xf numFmtId="0" fontId="2" fillId="0" borderId="57" xfId="12" applyFont="1" applyBorder="1" applyAlignment="1">
      <alignment horizontal="center" vertical="center"/>
    </xf>
    <xf numFmtId="0" fontId="10" fillId="0" borderId="21" xfId="12" applyFont="1" applyBorder="1" applyAlignment="1">
      <alignment horizontal="left" vertical="center" wrapText="1"/>
    </xf>
    <xf numFmtId="0" fontId="10" fillId="0" borderId="29" xfId="12" applyFont="1" applyBorder="1" applyAlignment="1">
      <alignment horizontal="left" vertical="center" wrapText="1"/>
    </xf>
    <xf numFmtId="0" fontId="10" fillId="0" borderId="61" xfId="12" applyFont="1" applyBorder="1" applyAlignment="1">
      <alignment horizontal="left" vertical="center" wrapText="1"/>
    </xf>
    <xf numFmtId="0" fontId="7" fillId="2" borderId="33" xfId="10" applyNumberFormat="1" applyFont="1" applyFill="1" applyBorder="1" applyAlignment="1">
      <alignment horizontal="center" vertical="center"/>
    </xf>
    <xf numFmtId="0" fontId="7" fillId="2" borderId="47" xfId="10" applyNumberFormat="1" applyFont="1" applyFill="1" applyBorder="1" applyAlignment="1">
      <alignment horizontal="center" vertical="center"/>
    </xf>
    <xf numFmtId="0" fontId="7" fillId="2" borderId="66" xfId="10" applyNumberFormat="1" applyFont="1" applyFill="1" applyBorder="1" applyAlignment="1">
      <alignment horizontal="center" vertical="center"/>
    </xf>
    <xf numFmtId="0" fontId="7" fillId="2" borderId="30" xfId="10" applyNumberFormat="1" applyFont="1" applyFill="1" applyBorder="1" applyAlignment="1">
      <alignment horizontal="center" vertical="center"/>
    </xf>
    <xf numFmtId="0" fontId="7" fillId="2" borderId="36" xfId="10" applyNumberFormat="1" applyFont="1" applyFill="1" applyBorder="1" applyAlignment="1">
      <alignment horizontal="center" vertical="center"/>
    </xf>
    <xf numFmtId="0" fontId="0" fillId="0" borderId="23" xfId="12" applyFont="1" applyBorder="1" applyAlignment="1">
      <alignment horizontal="center" vertical="center"/>
    </xf>
    <xf numFmtId="0" fontId="2" fillId="0" borderId="22" xfId="12" applyFont="1" applyFill="1" applyBorder="1" applyAlignment="1">
      <alignment horizontal="center" vertical="center"/>
    </xf>
    <xf numFmtId="0" fontId="2" fillId="0" borderId="66" xfId="12" applyFont="1" applyFill="1" applyBorder="1" applyAlignment="1">
      <alignment horizontal="center" vertical="center"/>
    </xf>
    <xf numFmtId="0" fontId="2" fillId="0" borderId="23" xfId="12" applyFont="1" applyFill="1" applyBorder="1" applyAlignment="1">
      <alignment horizontal="center" vertical="center"/>
    </xf>
    <xf numFmtId="0" fontId="2" fillId="0" borderId="10" xfId="12" applyFont="1" applyFill="1" applyBorder="1" applyAlignment="1">
      <alignment horizontal="center" vertical="center"/>
    </xf>
    <xf numFmtId="0" fontId="2" fillId="2" borderId="0" xfId="14" applyFont="1" applyFill="1" applyBorder="1"/>
    <xf numFmtId="0" fontId="35" fillId="8" borderId="0" xfId="1" applyFont="1" applyFill="1" applyBorder="1" applyAlignment="1"/>
    <xf numFmtId="0" fontId="35" fillId="8" borderId="0" xfId="1" applyFont="1" applyFill="1" applyAlignment="1"/>
    <xf numFmtId="0" fontId="36" fillId="8" borderId="0" xfId="1" applyFont="1" applyFill="1" applyAlignment="1">
      <alignment horizontal="right"/>
    </xf>
    <xf numFmtId="0" fontId="8" fillId="0" borderId="0" xfId="1" applyFont="1" applyFill="1" applyAlignment="1">
      <alignment vertical="center"/>
    </xf>
    <xf numFmtId="0" fontId="8" fillId="0" borderId="0" xfId="1" applyFont="1" applyAlignment="1">
      <alignment vertical="center"/>
    </xf>
    <xf numFmtId="0" fontId="37" fillId="0" borderId="15" xfId="1" applyFont="1" applyFill="1" applyBorder="1" applyAlignment="1">
      <alignment horizontal="center" vertical="center"/>
    </xf>
    <xf numFmtId="0" fontId="37" fillId="0" borderId="16" xfId="1" applyFont="1" applyFill="1" applyBorder="1" applyAlignment="1">
      <alignment horizontal="center" vertical="center"/>
    </xf>
    <xf numFmtId="0" fontId="38" fillId="0" borderId="16" xfId="1" applyFont="1" applyFill="1" applyBorder="1" applyAlignment="1">
      <alignment vertical="center"/>
    </xf>
    <xf numFmtId="0" fontId="39" fillId="0" borderId="16" xfId="1" applyFont="1" applyFill="1" applyBorder="1" applyAlignment="1">
      <alignment vertical="center"/>
    </xf>
    <xf numFmtId="0" fontId="39" fillId="0" borderId="17" xfId="1" applyFont="1" applyFill="1" applyBorder="1" applyAlignment="1">
      <alignment horizontal="center" vertical="center"/>
    </xf>
    <xf numFmtId="0" fontId="7" fillId="0" borderId="0" xfId="1" applyFont="1" applyFill="1" applyAlignment="1">
      <alignment vertical="center"/>
    </xf>
    <xf numFmtId="0" fontId="7" fillId="0" borderId="0" xfId="1" applyFont="1" applyAlignment="1">
      <alignment vertical="center"/>
    </xf>
    <xf numFmtId="0" fontId="40" fillId="8" borderId="21" xfId="1" applyFont="1" applyFill="1" applyBorder="1" applyAlignment="1">
      <alignment horizontal="center" vertical="center" textRotation="90"/>
    </xf>
    <xf numFmtId="0" fontId="41" fillId="8" borderId="44" xfId="1" applyFont="1" applyFill="1" applyBorder="1" applyAlignment="1">
      <alignment vertical="center"/>
    </xf>
    <xf numFmtId="0" fontId="42" fillId="8" borderId="45" xfId="1" applyFont="1" applyFill="1" applyBorder="1" applyAlignment="1">
      <alignment vertical="center"/>
    </xf>
    <xf numFmtId="0" fontId="42" fillId="8" borderId="45" xfId="1" applyFont="1" applyFill="1" applyBorder="1" applyAlignment="1">
      <alignment horizontal="center" vertical="center"/>
    </xf>
    <xf numFmtId="0" fontId="41" fillId="8" borderId="45" xfId="1" applyFont="1" applyFill="1" applyBorder="1" applyAlignment="1">
      <alignment vertical="center"/>
    </xf>
    <xf numFmtId="0" fontId="41" fillId="8" borderId="45" xfId="1" applyFont="1" applyFill="1" applyBorder="1" applyAlignment="1">
      <alignment horizontal="center" vertical="center"/>
    </xf>
    <xf numFmtId="0" fontId="41" fillId="8" borderId="62" xfId="1" applyFont="1" applyFill="1" applyBorder="1" applyAlignment="1">
      <alignment horizontal="center" vertical="center"/>
    </xf>
    <xf numFmtId="0" fontId="41" fillId="8" borderId="63" xfId="1" applyFont="1" applyFill="1" applyBorder="1" applyAlignment="1">
      <alignment horizontal="center" vertical="center"/>
    </xf>
    <xf numFmtId="0" fontId="41" fillId="0" borderId="0" xfId="1" applyFont="1" applyFill="1" applyAlignment="1">
      <alignment vertical="center"/>
    </xf>
    <xf numFmtId="0" fontId="2" fillId="0" borderId="0" xfId="1" applyFont="1" applyFill="1" applyAlignment="1">
      <alignment vertical="center"/>
    </xf>
    <xf numFmtId="0" fontId="40" fillId="8" borderId="29" xfId="1" applyFont="1" applyFill="1" applyBorder="1" applyAlignment="1">
      <alignment horizontal="center" vertical="center" textRotation="90"/>
    </xf>
    <xf numFmtId="0" fontId="41" fillId="8" borderId="58" xfId="1" applyFont="1" applyFill="1" applyBorder="1" applyAlignment="1">
      <alignment vertical="center"/>
    </xf>
    <xf numFmtId="0" fontId="42" fillId="8" borderId="0" xfId="1" applyFont="1" applyFill="1" applyBorder="1" applyAlignment="1">
      <alignment vertical="center"/>
    </xf>
    <xf numFmtId="0" fontId="42" fillId="8" borderId="0" xfId="1" applyFont="1" applyFill="1" applyBorder="1" applyAlignment="1">
      <alignment horizontal="center" vertical="center"/>
    </xf>
    <xf numFmtId="0" fontId="41" fillId="8" borderId="9" xfId="1" applyFont="1" applyFill="1" applyBorder="1" applyAlignment="1">
      <alignment vertical="center"/>
    </xf>
    <xf numFmtId="0" fontId="41" fillId="8" borderId="0" xfId="1" applyFont="1" applyFill="1" applyBorder="1" applyAlignment="1">
      <alignment vertical="center"/>
    </xf>
    <xf numFmtId="0" fontId="41" fillId="8" borderId="7" xfId="1" applyFont="1" applyFill="1" applyBorder="1" applyAlignment="1">
      <alignment horizontal="center" vertical="center"/>
    </xf>
    <xf numFmtId="0" fontId="41" fillId="8" borderId="2" xfId="1" applyFont="1" applyFill="1" applyBorder="1" applyAlignment="1">
      <alignment horizontal="center" vertical="center"/>
    </xf>
    <xf numFmtId="0" fontId="41" fillId="8" borderId="3" xfId="1" applyFont="1" applyFill="1" applyBorder="1" applyAlignment="1">
      <alignment horizontal="center" vertical="center"/>
    </xf>
    <xf numFmtId="0" fontId="41" fillId="8" borderId="53" xfId="1" applyFont="1" applyFill="1" applyBorder="1" applyAlignment="1">
      <alignment horizontal="center" vertical="center"/>
    </xf>
    <xf numFmtId="15" fontId="41" fillId="8" borderId="2" xfId="1" applyNumberFormat="1" applyFont="1" applyFill="1" applyBorder="1" applyAlignment="1">
      <alignment horizontal="left" vertical="center"/>
    </xf>
    <xf numFmtId="0" fontId="43" fillId="8" borderId="2" xfId="1" applyFont="1" applyFill="1" applyBorder="1" applyAlignment="1">
      <alignment vertical="center"/>
    </xf>
    <xf numFmtId="0" fontId="41" fillId="8" borderId="4" xfId="1" applyFont="1" applyFill="1" applyBorder="1" applyAlignment="1">
      <alignment horizontal="center" vertical="center"/>
    </xf>
    <xf numFmtId="0" fontId="41" fillId="8" borderId="6" xfId="1" applyFont="1" applyFill="1" applyBorder="1" applyAlignment="1">
      <alignment horizontal="center" vertical="center"/>
    </xf>
    <xf numFmtId="0" fontId="41" fillId="8" borderId="5" xfId="1" applyFont="1" applyFill="1" applyBorder="1" applyAlignment="1">
      <alignment horizontal="center" vertical="center"/>
    </xf>
    <xf numFmtId="0" fontId="41" fillId="8" borderId="51" xfId="1" applyFont="1" applyFill="1" applyBorder="1" applyAlignment="1">
      <alignment horizontal="center" vertical="center"/>
    </xf>
    <xf numFmtId="0" fontId="42" fillId="8" borderId="0" xfId="1" applyFont="1" applyFill="1" applyBorder="1" applyAlignment="1"/>
    <xf numFmtId="0" fontId="41" fillId="8" borderId="9" xfId="1" quotePrefix="1" applyFont="1" applyFill="1" applyBorder="1" applyAlignment="1"/>
    <xf numFmtId="0" fontId="41" fillId="8" borderId="9" xfId="1" applyFont="1" applyFill="1" applyBorder="1" applyAlignment="1"/>
    <xf numFmtId="0" fontId="43" fillId="8" borderId="9" xfId="1" applyFont="1" applyFill="1" applyBorder="1" applyAlignment="1">
      <alignment horizontal="right"/>
    </xf>
    <xf numFmtId="0" fontId="43" fillId="8" borderId="0" xfId="1" applyFont="1" applyFill="1" applyBorder="1" applyAlignment="1"/>
    <xf numFmtId="0" fontId="41" fillId="8" borderId="13" xfId="1" applyFont="1" applyFill="1" applyBorder="1" applyAlignment="1">
      <alignment horizontal="center" vertical="center"/>
    </xf>
    <xf numFmtId="0" fontId="41" fillId="8" borderId="9" xfId="1" applyFont="1" applyFill="1" applyBorder="1" applyAlignment="1">
      <alignment horizontal="center" vertical="center"/>
    </xf>
    <xf numFmtId="0" fontId="41" fillId="8" borderId="8" xfId="1" applyFont="1" applyFill="1" applyBorder="1" applyAlignment="1">
      <alignment horizontal="center" vertical="center"/>
    </xf>
    <xf numFmtId="0" fontId="41" fillId="8" borderId="67" xfId="1" applyFont="1" applyFill="1" applyBorder="1" applyAlignment="1">
      <alignment horizontal="center" vertical="center"/>
    </xf>
    <xf numFmtId="0" fontId="43" fillId="8" borderId="58" xfId="1" applyFont="1" applyFill="1" applyBorder="1" applyAlignment="1">
      <alignment vertical="center"/>
    </xf>
    <xf numFmtId="15" fontId="41" fillId="8" borderId="2" xfId="1" applyNumberFormat="1" applyFont="1" applyFill="1" applyBorder="1" applyAlignment="1">
      <alignment horizontal="left"/>
    </xf>
    <xf numFmtId="0" fontId="41" fillId="8" borderId="2" xfId="1" applyFont="1" applyFill="1" applyBorder="1" applyAlignment="1"/>
    <xf numFmtId="0" fontId="43" fillId="8" borderId="2" xfId="1" applyFont="1" applyFill="1" applyBorder="1" applyAlignment="1">
      <alignment horizontal="right"/>
    </xf>
    <xf numFmtId="0" fontId="41" fillId="8" borderId="7" xfId="1" applyFont="1" applyFill="1" applyBorder="1" applyAlignment="1">
      <alignment horizontal="left" vertical="center"/>
    </xf>
    <xf numFmtId="165" fontId="41" fillId="8" borderId="2" xfId="1" applyNumberFormat="1" applyFont="1" applyFill="1" applyBorder="1" applyAlignment="1">
      <alignment horizontal="center" vertical="center"/>
    </xf>
    <xf numFmtId="165" fontId="41" fillId="8" borderId="3" xfId="1" applyNumberFormat="1" applyFont="1" applyFill="1" applyBorder="1" applyAlignment="1">
      <alignment horizontal="center" vertical="center"/>
    </xf>
    <xf numFmtId="165" fontId="41" fillId="8" borderId="53" xfId="1" applyNumberFormat="1" applyFont="1" applyFill="1" applyBorder="1" applyAlignment="1">
      <alignment horizontal="center" vertical="center"/>
    </xf>
    <xf numFmtId="0" fontId="43" fillId="8" borderId="0" xfId="1" applyFont="1" applyFill="1" applyBorder="1" applyAlignment="1">
      <alignment horizontal="right"/>
    </xf>
    <xf numFmtId="0" fontId="41" fillId="8" borderId="2" xfId="1" applyFont="1" applyFill="1" applyBorder="1" applyAlignment="1">
      <alignment vertical="center"/>
    </xf>
    <xf numFmtId="0" fontId="41" fillId="8" borderId="59" xfId="1" applyFont="1" applyFill="1" applyBorder="1" applyAlignment="1">
      <alignment vertical="center"/>
    </xf>
    <xf numFmtId="0" fontId="2" fillId="8" borderId="58" xfId="1" applyFont="1" applyFill="1" applyBorder="1" applyAlignment="1">
      <alignment vertical="center"/>
    </xf>
    <xf numFmtId="0" fontId="45" fillId="8" borderId="0" xfId="1" applyFont="1" applyFill="1" applyBorder="1" applyAlignment="1">
      <alignment horizontal="center" vertical="center"/>
    </xf>
    <xf numFmtId="0" fontId="2" fillId="8" borderId="0" xfId="1" applyFont="1" applyFill="1" applyBorder="1" applyAlignment="1">
      <alignment vertical="center"/>
    </xf>
    <xf numFmtId="0" fontId="2" fillId="8" borderId="59" xfId="1" applyFont="1" applyFill="1" applyBorder="1" applyAlignment="1">
      <alignment vertical="center"/>
    </xf>
    <xf numFmtId="0" fontId="2" fillId="0" borderId="0" xfId="1" applyFont="1" applyAlignment="1">
      <alignment vertical="center"/>
    </xf>
    <xf numFmtId="0" fontId="10" fillId="8" borderId="58" xfId="1" applyFont="1" applyFill="1" applyBorder="1" applyAlignment="1">
      <alignment vertical="center"/>
    </xf>
    <xf numFmtId="0" fontId="2" fillId="8" borderId="0" xfId="1" applyFont="1" applyFill="1" applyBorder="1" applyAlignment="1"/>
    <xf numFmtId="0" fontId="45" fillId="8" borderId="9" xfId="1" applyFont="1" applyFill="1" applyBorder="1" applyAlignment="1">
      <alignment horizontal="center" vertical="center"/>
    </xf>
    <xf numFmtId="0" fontId="2" fillId="8" borderId="9" xfId="1" applyFont="1" applyFill="1" applyBorder="1" applyAlignment="1"/>
    <xf numFmtId="0" fontId="42" fillId="8" borderId="9" xfId="1" applyFont="1" applyFill="1" applyBorder="1" applyAlignment="1">
      <alignment horizontal="center" vertical="center"/>
    </xf>
    <xf numFmtId="0" fontId="39" fillId="2" borderId="71" xfId="1" applyFont="1" applyFill="1" applyBorder="1" applyAlignment="1">
      <alignment vertical="top"/>
    </xf>
    <xf numFmtId="0" fontId="2" fillId="2" borderId="72" xfId="1" applyFont="1" applyFill="1" applyBorder="1" applyAlignment="1">
      <alignment vertical="center"/>
    </xf>
    <xf numFmtId="0" fontId="2" fillId="2" borderId="72" xfId="1" applyFont="1" applyFill="1" applyBorder="1" applyAlignment="1">
      <alignment horizontal="center" vertical="center"/>
    </xf>
    <xf numFmtId="0" fontId="2" fillId="2" borderId="73" xfId="1" applyFont="1" applyFill="1" applyBorder="1" applyAlignment="1">
      <alignment vertical="center"/>
    </xf>
    <xf numFmtId="0" fontId="2" fillId="0" borderId="0" xfId="1" applyFont="1" applyFill="1" applyBorder="1" applyAlignment="1">
      <alignment vertical="center"/>
    </xf>
    <xf numFmtId="0" fontId="2" fillId="0" borderId="0" xfId="1" applyFont="1" applyBorder="1" applyAlignment="1">
      <alignment vertical="center"/>
    </xf>
    <xf numFmtId="0" fontId="45" fillId="2" borderId="58" xfId="1" applyFont="1" applyFill="1" applyBorder="1" applyAlignment="1">
      <alignment horizontal="right"/>
    </xf>
    <xf numFmtId="0" fontId="2" fillId="2" borderId="0" xfId="15" applyFont="1" applyFill="1" applyBorder="1"/>
    <xf numFmtId="0" fontId="2" fillId="2" borderId="0" xfId="1" applyFont="1" applyFill="1" applyBorder="1" applyAlignment="1">
      <alignment horizontal="left"/>
    </xf>
    <xf numFmtId="0" fontId="45" fillId="2" borderId="0" xfId="1" applyFont="1" applyFill="1" applyBorder="1" applyAlignment="1">
      <alignment horizontal="right"/>
    </xf>
    <xf numFmtId="0" fontId="46" fillId="0" borderId="0" xfId="15" applyFont="1" applyBorder="1"/>
    <xf numFmtId="0" fontId="45" fillId="2" borderId="0" xfId="15" applyFont="1" applyFill="1" applyBorder="1" applyAlignment="1">
      <alignment vertical="center"/>
    </xf>
    <xf numFmtId="0" fontId="46" fillId="2" borderId="0" xfId="15" applyFont="1" applyFill="1" applyBorder="1"/>
    <xf numFmtId="0" fontId="46" fillId="2" borderId="0" xfId="15" applyFont="1" applyFill="1" applyBorder="1" applyAlignment="1">
      <alignment vertical="center"/>
    </xf>
    <xf numFmtId="0" fontId="46" fillId="2" borderId="59" xfId="15" applyFont="1" applyFill="1" applyBorder="1" applyAlignment="1">
      <alignment vertical="center"/>
    </xf>
    <xf numFmtId="0" fontId="46" fillId="0" borderId="0" xfId="15" applyFont="1" applyFill="1" applyBorder="1" applyAlignment="1">
      <alignment vertical="center"/>
    </xf>
    <xf numFmtId="0" fontId="45" fillId="0" borderId="0" xfId="1" applyFont="1" applyFill="1" applyAlignment="1">
      <alignment vertical="center"/>
    </xf>
    <xf numFmtId="0" fontId="45" fillId="0" borderId="0" xfId="1" applyFont="1" applyFill="1" applyBorder="1" applyAlignment="1">
      <alignment vertical="center"/>
    </xf>
    <xf numFmtId="0" fontId="45" fillId="0" borderId="0" xfId="1" applyFont="1" applyBorder="1" applyAlignment="1">
      <alignment vertical="center"/>
    </xf>
    <xf numFmtId="0" fontId="46" fillId="0" borderId="0" xfId="15" applyFont="1"/>
    <xf numFmtId="0" fontId="2" fillId="2" borderId="0" xfId="15" applyFont="1" applyFill="1" applyBorder="1" applyAlignment="1">
      <alignment vertical="center"/>
    </xf>
    <xf numFmtId="0" fontId="45" fillId="2" borderId="0" xfId="15" applyFont="1" applyFill="1" applyBorder="1"/>
    <xf numFmtId="0" fontId="2" fillId="2" borderId="0" xfId="15" applyFont="1" applyFill="1" applyBorder="1" applyAlignment="1"/>
    <xf numFmtId="0" fontId="47" fillId="2" borderId="0" xfId="15" applyFont="1" applyFill="1" applyBorder="1"/>
    <xf numFmtId="0" fontId="47" fillId="2" borderId="0" xfId="15" applyFont="1" applyFill="1" applyBorder="1" applyAlignment="1">
      <alignment vertical="center"/>
    </xf>
    <xf numFmtId="0" fontId="47" fillId="2" borderId="59" xfId="15" applyFont="1" applyFill="1" applyBorder="1" applyAlignment="1">
      <alignment vertical="center"/>
    </xf>
    <xf numFmtId="0" fontId="10" fillId="2" borderId="58" xfId="1" applyFont="1" applyFill="1" applyBorder="1" applyAlignment="1">
      <alignment vertical="center"/>
    </xf>
    <xf numFmtId="0" fontId="10" fillId="2" borderId="0" xfId="1" applyFont="1" applyFill="1" applyBorder="1" applyAlignment="1">
      <alignment vertical="center"/>
    </xf>
    <xf numFmtId="0" fontId="10" fillId="2" borderId="0" xfId="1" applyFont="1" applyFill="1" applyBorder="1" applyAlignment="1">
      <alignment horizontal="center" vertical="center"/>
    </xf>
    <xf numFmtId="0" fontId="2" fillId="2" borderId="0" xfId="1" applyFont="1" applyFill="1" applyBorder="1" applyAlignment="1">
      <alignment vertical="center"/>
    </xf>
    <xf numFmtId="0" fontId="2" fillId="2" borderId="59" xfId="1" applyFont="1" applyFill="1" applyBorder="1" applyAlignment="1">
      <alignment vertical="center"/>
    </xf>
    <xf numFmtId="0" fontId="39" fillId="8" borderId="71" xfId="1" applyFont="1" applyFill="1" applyBorder="1" applyAlignment="1">
      <alignment vertical="center"/>
    </xf>
    <xf numFmtId="0" fontId="2" fillId="8" borderId="72" xfId="1" applyFont="1" applyFill="1" applyBorder="1" applyAlignment="1">
      <alignment vertical="center"/>
    </xf>
    <xf numFmtId="0" fontId="45" fillId="8" borderId="72" xfId="1" applyFont="1" applyFill="1" applyBorder="1" applyAlignment="1">
      <alignment horizontal="center" vertical="center"/>
    </xf>
    <xf numFmtId="0" fontId="2" fillId="8" borderId="72" xfId="1" applyFont="1" applyFill="1" applyBorder="1" applyAlignment="1">
      <alignment horizontal="center"/>
    </xf>
    <xf numFmtId="0" fontId="2" fillId="8" borderId="73" xfId="1" applyFont="1" applyFill="1" applyBorder="1" applyAlignment="1">
      <alignment vertical="center"/>
    </xf>
    <xf numFmtId="0" fontId="2" fillId="8" borderId="58" xfId="1" applyFont="1" applyFill="1" applyBorder="1" applyAlignment="1">
      <alignment horizontal="right"/>
    </xf>
    <xf numFmtId="0" fontId="2" fillId="8" borderId="0" xfId="1" applyFont="1" applyFill="1" applyBorder="1" applyAlignment="1">
      <alignment horizontal="right"/>
    </xf>
    <xf numFmtId="0" fontId="2" fillId="0" borderId="0" xfId="1" applyFont="1" applyBorder="1" applyAlignment="1"/>
    <xf numFmtId="0" fontId="2" fillId="8" borderId="59" xfId="1" applyFont="1" applyFill="1" applyBorder="1" applyAlignment="1"/>
    <xf numFmtId="0" fontId="2" fillId="0" borderId="0" xfId="1" applyFont="1" applyFill="1" applyAlignment="1"/>
    <xf numFmtId="0" fontId="2" fillId="0" borderId="0" xfId="1" applyFont="1" applyAlignment="1"/>
    <xf numFmtId="0" fontId="2" fillId="2" borderId="0" xfId="1" applyFont="1" applyFill="1" applyBorder="1" applyAlignment="1"/>
    <xf numFmtId="0" fontId="2" fillId="8" borderId="0" xfId="1" applyFont="1" applyFill="1" applyBorder="1" applyAlignment="1">
      <alignment horizontal="center"/>
    </xf>
    <xf numFmtId="0" fontId="2" fillId="8" borderId="58" xfId="1" applyFont="1" applyFill="1" applyBorder="1" applyAlignment="1">
      <alignment horizontal="center"/>
    </xf>
    <xf numFmtId="0" fontId="39" fillId="8" borderId="74" xfId="1" applyFont="1" applyFill="1" applyBorder="1" applyAlignment="1">
      <alignment horizontal="left" vertical="center"/>
    </xf>
    <xf numFmtId="0" fontId="39" fillId="8" borderId="75" xfId="1" applyFont="1" applyFill="1" applyBorder="1" applyAlignment="1">
      <alignment horizontal="left" vertical="center"/>
    </xf>
    <xf numFmtId="0" fontId="39" fillId="8" borderId="76" xfId="1" applyFont="1" applyFill="1" applyBorder="1" applyAlignment="1">
      <alignment horizontal="left" vertical="center"/>
    </xf>
    <xf numFmtId="0" fontId="2" fillId="8" borderId="47" xfId="1" applyFont="1" applyFill="1" applyBorder="1" applyAlignment="1">
      <alignment horizontal="center" vertical="center" wrapText="1"/>
    </xf>
    <xf numFmtId="0" fontId="2" fillId="8" borderId="4" xfId="1" applyFont="1" applyFill="1" applyBorder="1" applyAlignment="1">
      <alignment horizontal="center" vertical="center" wrapText="1"/>
    </xf>
    <xf numFmtId="0" fontId="2" fillId="8" borderId="6" xfId="1" applyFont="1" applyFill="1" applyBorder="1" applyAlignment="1">
      <alignment horizontal="center" vertical="center" wrapText="1"/>
    </xf>
    <xf numFmtId="0" fontId="2" fillId="8" borderId="5" xfId="1" applyFont="1" applyFill="1" applyBorder="1" applyAlignment="1">
      <alignment horizontal="center" vertical="center" wrapText="1"/>
    </xf>
    <xf numFmtId="0" fontId="2" fillId="8" borderId="7" xfId="1" applyFont="1" applyFill="1" applyBorder="1" applyAlignment="1">
      <alignment horizontal="center" vertical="center" wrapText="1"/>
    </xf>
    <xf numFmtId="0" fontId="2" fillId="8" borderId="2" xfId="1" applyFont="1" applyFill="1" applyBorder="1" applyAlignment="1">
      <alignment horizontal="center" vertical="center" wrapText="1"/>
    </xf>
    <xf numFmtId="0" fontId="2" fillId="8" borderId="3" xfId="1" applyFont="1" applyFill="1" applyBorder="1" applyAlignment="1">
      <alignment horizontal="center" vertical="center" wrapText="1"/>
    </xf>
    <xf numFmtId="0" fontId="2" fillId="8" borderId="14" xfId="1" applyFont="1" applyFill="1" applyBorder="1" applyAlignment="1">
      <alignment horizontal="center" vertical="center" wrapText="1"/>
    </xf>
    <xf numFmtId="0" fontId="2" fillId="8" borderId="48" xfId="1" applyFont="1" applyFill="1" applyBorder="1" applyAlignment="1">
      <alignment horizontal="center" vertical="center" wrapText="1"/>
    </xf>
    <xf numFmtId="0" fontId="2" fillId="0" borderId="0" xfId="1" applyFont="1" applyFill="1" applyAlignment="1">
      <alignment horizontal="center" vertical="center" shrinkToFit="1"/>
    </xf>
    <xf numFmtId="0" fontId="2" fillId="0" borderId="0" xfId="1" applyFont="1" applyAlignment="1">
      <alignment horizontal="center" vertical="center" shrinkToFit="1"/>
    </xf>
    <xf numFmtId="0" fontId="2" fillId="8" borderId="66" xfId="1" applyFont="1" applyFill="1" applyBorder="1" applyAlignment="1">
      <alignment horizontal="center" vertical="center" wrapText="1"/>
    </xf>
    <xf numFmtId="0" fontId="2" fillId="8" borderId="13" xfId="1" applyFont="1" applyFill="1" applyBorder="1" applyAlignment="1">
      <alignment horizontal="center" vertical="center" wrapText="1"/>
    </xf>
    <xf numFmtId="0" fontId="2" fillId="8" borderId="9" xfId="1" applyFont="1" applyFill="1" applyBorder="1" applyAlignment="1">
      <alignment horizontal="center" vertical="center" wrapText="1"/>
    </xf>
    <xf numFmtId="0" fontId="2" fillId="8" borderId="8" xfId="1" applyFont="1" applyFill="1" applyBorder="1" applyAlignment="1">
      <alignment horizontal="center" vertical="center" wrapText="1"/>
    </xf>
    <xf numFmtId="0" fontId="2" fillId="8" borderId="10" xfId="1" applyFont="1" applyFill="1" applyBorder="1" applyAlignment="1">
      <alignment horizontal="center" vertical="center" wrapText="1"/>
    </xf>
    <xf numFmtId="0" fontId="2" fillId="8" borderId="49" xfId="1" applyFont="1" applyFill="1" applyBorder="1" applyAlignment="1">
      <alignment horizontal="center" vertical="center" wrapText="1"/>
    </xf>
    <xf numFmtId="0" fontId="2" fillId="8" borderId="77" xfId="1" applyFont="1" applyFill="1" applyBorder="1" applyAlignment="1">
      <alignment horizontal="center" vertical="center" wrapText="1"/>
    </xf>
    <xf numFmtId="0" fontId="2" fillId="8" borderId="78" xfId="1" applyFont="1" applyFill="1" applyBorder="1" applyAlignment="1">
      <alignment horizontal="left" vertical="center" shrinkToFit="1"/>
    </xf>
    <xf numFmtId="0" fontId="2" fillId="8" borderId="78" xfId="1" applyFont="1" applyFill="1" applyBorder="1" applyAlignment="1">
      <alignment horizontal="center" vertical="center" shrinkToFit="1"/>
    </xf>
    <xf numFmtId="0" fontId="2" fillId="8" borderId="78" xfId="1" applyFont="1" applyFill="1" applyBorder="1" applyAlignment="1">
      <alignment horizontal="center" vertical="center" wrapText="1"/>
    </xf>
    <xf numFmtId="16" fontId="2" fillId="8" borderId="78" xfId="1" quotePrefix="1" applyNumberFormat="1" applyFont="1" applyFill="1" applyBorder="1" applyAlignment="1">
      <alignment horizontal="center" vertical="center" wrapText="1"/>
    </xf>
    <xf numFmtId="0" fontId="2" fillId="8" borderId="79" xfId="1" applyFont="1" applyFill="1" applyBorder="1" applyAlignment="1">
      <alignment horizontal="center" vertical="center" wrapText="1"/>
    </xf>
    <xf numFmtId="0" fontId="2" fillId="8" borderId="80" xfId="1" applyFont="1" applyFill="1" applyBorder="1" applyAlignment="1">
      <alignment horizontal="center" vertical="center" wrapText="1"/>
    </xf>
    <xf numFmtId="0" fontId="2" fillId="8" borderId="81" xfId="1" applyFont="1" applyFill="1" applyBorder="1" applyAlignment="1">
      <alignment horizontal="left" vertical="center" wrapText="1" shrinkToFit="1"/>
    </xf>
    <xf numFmtId="0" fontId="2" fillId="8" borderId="81" xfId="1" applyFont="1" applyFill="1" applyBorder="1" applyAlignment="1">
      <alignment horizontal="left" vertical="center" shrinkToFit="1"/>
    </xf>
    <xf numFmtId="0" fontId="2" fillId="8" borderId="81" xfId="1" applyFont="1" applyFill="1" applyBorder="1" applyAlignment="1">
      <alignment horizontal="center" vertical="center" shrinkToFit="1"/>
    </xf>
    <xf numFmtId="0" fontId="2" fillId="8" borderId="81" xfId="1" applyFont="1" applyFill="1" applyBorder="1" applyAlignment="1">
      <alignment horizontal="center" vertical="center" wrapText="1"/>
    </xf>
    <xf numFmtId="0" fontId="2" fillId="8" borderId="81" xfId="1" quotePrefix="1" applyFont="1" applyFill="1" applyBorder="1" applyAlignment="1">
      <alignment horizontal="center" vertical="center" wrapText="1"/>
    </xf>
    <xf numFmtId="0" fontId="2" fillId="8" borderId="82" xfId="1" applyFont="1" applyFill="1" applyBorder="1" applyAlignment="1">
      <alignment horizontal="center" vertical="center" wrapText="1"/>
    </xf>
    <xf numFmtId="0" fontId="2" fillId="8" borderId="81" xfId="1" applyFont="1" applyFill="1" applyBorder="1" applyAlignment="1">
      <alignment horizontal="center" vertical="center" wrapText="1"/>
    </xf>
    <xf numFmtId="0" fontId="2" fillId="8" borderId="83" xfId="1" applyFont="1" applyFill="1" applyBorder="1" applyAlignment="1">
      <alignment horizontal="center" vertical="center" wrapText="1"/>
    </xf>
    <xf numFmtId="0" fontId="2" fillId="8" borderId="84" xfId="1" applyFont="1" applyFill="1" applyBorder="1" applyAlignment="1">
      <alignment horizontal="center" vertical="center" shrinkToFit="1"/>
    </xf>
    <xf numFmtId="0" fontId="2" fillId="8" borderId="84" xfId="1" applyFont="1" applyFill="1" applyBorder="1" applyAlignment="1">
      <alignment horizontal="center" vertical="center" wrapText="1"/>
    </xf>
    <xf numFmtId="0" fontId="2" fillId="8" borderId="84" xfId="1" applyFont="1" applyFill="1" applyBorder="1" applyAlignment="1">
      <alignment horizontal="center" vertical="center" wrapText="1"/>
    </xf>
    <xf numFmtId="0" fontId="2" fillId="8" borderId="85" xfId="1" applyFont="1" applyFill="1" applyBorder="1" applyAlignment="1">
      <alignment horizontal="center" vertical="center" wrapText="1"/>
    </xf>
    <xf numFmtId="0" fontId="2" fillId="8" borderId="64" xfId="1" applyFont="1" applyFill="1" applyBorder="1" applyAlignment="1">
      <alignment horizontal="center" vertical="center" wrapText="1"/>
    </xf>
    <xf numFmtId="0" fontId="3" fillId="8" borderId="55" xfId="1" applyFont="1" applyFill="1" applyBorder="1" applyAlignment="1">
      <alignment horizontal="right" wrapText="1"/>
    </xf>
    <xf numFmtId="0" fontId="3" fillId="8" borderId="55" xfId="1" applyFont="1" applyFill="1" applyBorder="1" applyAlignment="1">
      <alignment wrapText="1"/>
    </xf>
    <xf numFmtId="0" fontId="10" fillId="8" borderId="55" xfId="1" applyFont="1" applyFill="1" applyBorder="1" applyAlignment="1">
      <alignment shrinkToFit="1"/>
    </xf>
    <xf numFmtId="0" fontId="2" fillId="8" borderId="65" xfId="1" applyFont="1" applyFill="1" applyBorder="1" applyAlignment="1">
      <alignment vertical="center" wrapText="1"/>
    </xf>
    <xf numFmtId="0" fontId="2" fillId="8" borderId="65" xfId="1" applyFont="1" applyFill="1" applyBorder="1" applyAlignment="1">
      <alignment horizontal="center" vertical="center" wrapText="1"/>
    </xf>
    <xf numFmtId="0" fontId="2" fillId="8" borderId="57" xfId="1" applyFont="1" applyFill="1" applyBorder="1" applyAlignment="1">
      <alignment horizontal="center" vertical="center" wrapText="1"/>
    </xf>
    <xf numFmtId="0" fontId="40" fillId="8" borderId="61" xfId="1" applyFont="1" applyFill="1" applyBorder="1" applyAlignment="1">
      <alignment horizontal="center" vertical="center" textRotation="90"/>
    </xf>
    <xf numFmtId="0" fontId="2" fillId="0" borderId="64" xfId="1" applyFont="1" applyFill="1" applyBorder="1" applyAlignment="1">
      <alignment horizontal="center" vertical="center" wrapText="1"/>
    </xf>
    <xf numFmtId="0" fontId="45" fillId="0" borderId="65" xfId="1" applyFont="1" applyFill="1" applyBorder="1" applyAlignment="1">
      <alignment horizontal="left" vertical="center" shrinkToFit="1"/>
    </xf>
    <xf numFmtId="0" fontId="2" fillId="0" borderId="65" xfId="1" applyFont="1" applyFill="1" applyBorder="1" applyAlignment="1">
      <alignment horizontal="center" vertical="center" wrapText="1"/>
    </xf>
    <xf numFmtId="0" fontId="2" fillId="0" borderId="65" xfId="1" applyFont="1" applyFill="1" applyBorder="1" applyAlignment="1">
      <alignment vertical="center" wrapText="1"/>
    </xf>
    <xf numFmtId="0" fontId="2" fillId="0" borderId="65" xfId="1" applyFont="1" applyFill="1" applyBorder="1" applyAlignment="1">
      <alignment horizontal="center" vertical="center" wrapText="1"/>
    </xf>
    <xf numFmtId="0" fontId="2" fillId="0" borderId="57" xfId="1" applyFont="1" applyFill="1" applyBorder="1" applyAlignment="1">
      <alignment horizontal="center" vertical="center" wrapText="1"/>
    </xf>
    <xf numFmtId="0" fontId="9" fillId="0" borderId="0" xfId="1" applyFont="1" applyFill="1" applyAlignment="1">
      <alignment horizontal="right" vertical="center"/>
    </xf>
    <xf numFmtId="0" fontId="48" fillId="0" borderId="0" xfId="1" applyFont="1" applyFill="1" applyAlignment="1">
      <alignment vertical="center"/>
    </xf>
    <xf numFmtId="0" fontId="48" fillId="0" borderId="0" xfId="1" applyFont="1" applyAlignment="1">
      <alignment vertical="center"/>
    </xf>
    <xf numFmtId="0" fontId="48" fillId="0" borderId="0" xfId="1" applyFont="1"/>
    <xf numFmtId="0" fontId="48" fillId="0" borderId="0" xfId="1" applyFont="1" applyFill="1"/>
    <xf numFmtId="0" fontId="2" fillId="0" borderId="0" xfId="14" applyFont="1" applyFill="1" applyBorder="1"/>
    <xf numFmtId="0" fontId="2" fillId="0" borderId="0" xfId="15" applyFont="1" applyFill="1" applyBorder="1" applyAlignment="1"/>
    <xf numFmtId="0" fontId="2" fillId="0" borderId="0" xfId="1" applyFont="1" applyFill="1" applyBorder="1" applyAlignment="1"/>
    <xf numFmtId="0" fontId="41" fillId="0" borderId="0" xfId="1" applyFont="1" applyFill="1" applyBorder="1" applyAlignment="1">
      <alignment vertical="center"/>
    </xf>
    <xf numFmtId="0" fontId="28" fillId="0" borderId="0" xfId="0" applyFont="1" applyFill="1" applyBorder="1" applyAlignment="1">
      <alignment horizontal="left"/>
    </xf>
    <xf numFmtId="0" fontId="11" fillId="0" borderId="0" xfId="0" applyFont="1" applyFill="1" applyBorder="1" applyAlignment="1">
      <alignment vertical="center"/>
    </xf>
    <xf numFmtId="0" fontId="11" fillId="0" borderId="0" xfId="0" applyFont="1" applyFill="1" applyBorder="1" applyAlignment="1">
      <alignment vertical="center" wrapText="1"/>
    </xf>
    <xf numFmtId="0" fontId="11" fillId="0" borderId="0" xfId="0" applyFont="1" applyFill="1" applyBorder="1"/>
    <xf numFmtId="0" fontId="11" fillId="0" borderId="0" xfId="0" applyFont="1" applyAlignment="1">
      <alignment horizontal="center"/>
    </xf>
    <xf numFmtId="0" fontId="45" fillId="16" borderId="0" xfId="1" applyFont="1" applyFill="1" applyBorder="1" applyAlignment="1"/>
    <xf numFmtId="0" fontId="49" fillId="16" borderId="0" xfId="0" applyFont="1" applyFill="1" applyBorder="1"/>
    <xf numFmtId="0" fontId="41" fillId="16" borderId="2" xfId="1" applyFont="1" applyFill="1" applyBorder="1" applyAlignment="1">
      <alignment vertical="center"/>
    </xf>
    <xf numFmtId="0" fontId="2" fillId="8" borderId="12" xfId="1" applyFont="1" applyFill="1" applyBorder="1" applyAlignment="1">
      <alignment horizontal="center" vertical="center" wrapText="1"/>
    </xf>
    <xf numFmtId="0" fontId="2" fillId="8" borderId="0" xfId="1" applyFont="1" applyFill="1" applyBorder="1" applyAlignment="1">
      <alignment horizontal="center" vertical="center" wrapText="1"/>
    </xf>
    <xf numFmtId="0" fontId="2" fillId="8" borderId="11" xfId="1" applyFont="1" applyFill="1" applyBorder="1" applyAlignment="1">
      <alignment horizontal="center" vertical="center" wrapText="1"/>
    </xf>
    <xf numFmtId="0" fontId="2" fillId="8" borderId="86" xfId="1" applyFont="1" applyFill="1" applyBorder="1" applyAlignment="1">
      <alignment horizontal="center" vertical="center" wrapText="1"/>
    </xf>
    <xf numFmtId="0" fontId="2" fillId="8" borderId="87" xfId="1" applyFont="1" applyFill="1" applyBorder="1" applyAlignment="1">
      <alignment horizontal="center" vertical="center" wrapText="1"/>
    </xf>
    <xf numFmtId="0" fontId="2" fillId="8" borderId="88" xfId="1" applyFont="1" applyFill="1" applyBorder="1" applyAlignment="1">
      <alignment horizontal="center" vertical="center" wrapText="1"/>
    </xf>
  </cellXfs>
  <cellStyles count="16">
    <cellStyle name="Comma 2" xfId="2" xr:uid="{00000000-0005-0000-0000-000000000000}"/>
    <cellStyle name="Comma 2 2" xfId="11" xr:uid="{00000000-0005-0000-0000-000001000000}"/>
    <cellStyle name="Normal" xfId="0" builtinId="0"/>
    <cellStyle name="Normal 14 2" xfId="9" xr:uid="{00000000-0005-0000-0000-000003000000}"/>
    <cellStyle name="Normal 19" xfId="6" xr:uid="{00000000-0005-0000-0000-000004000000}"/>
    <cellStyle name="Normal 2" xfId="1" xr:uid="{00000000-0005-0000-0000-000005000000}"/>
    <cellStyle name="Normal 2 10" xfId="12" xr:uid="{00000000-0005-0000-0000-000006000000}"/>
    <cellStyle name="Normal 2 2" xfId="10" xr:uid="{00000000-0005-0000-0000-000007000000}"/>
    <cellStyle name="Normal 21" xfId="4" xr:uid="{00000000-0005-0000-0000-000008000000}"/>
    <cellStyle name="Normal 21 2" xfId="7" xr:uid="{00000000-0005-0000-0000-000009000000}"/>
    <cellStyle name="Normal 22" xfId="8" xr:uid="{00000000-0005-0000-0000-00000A000000}"/>
    <cellStyle name="Normal 3" xfId="3" xr:uid="{00000000-0005-0000-0000-00000B000000}"/>
    <cellStyle name="Normal 4" xfId="13" xr:uid="{00000000-0005-0000-0000-00000C000000}"/>
    <cellStyle name="Normal 7" xfId="5" xr:uid="{00000000-0005-0000-0000-00000D000000}"/>
    <cellStyle name="Normal_COVER PAGE 2" xfId="14" xr:uid="{A8426C05-B7DF-434D-A417-DA1612E44387}"/>
    <cellStyle name="ปกติ_04-067 Verify LSI material  change manufacturing factory-Final" xfId="15" xr:uid="{09DFE181-12A8-4F11-873D-070357D30DB9}"/>
  </cellStyles>
  <dxfs count="6418">
    <dxf>
      <font>
        <condense val="0"/>
        <extend val="0"/>
        <color auto="1"/>
      </font>
      <fill>
        <patternFill>
          <bgColor indexed="31"/>
        </patternFill>
      </fill>
    </dxf>
    <dxf>
      <font>
        <condense val="0"/>
        <extend val="0"/>
        <color auto="1"/>
      </font>
      <fill>
        <patternFill>
          <bgColor indexed="23"/>
        </patternFill>
      </fill>
    </dxf>
    <dxf>
      <font>
        <condense val="0"/>
        <extend val="0"/>
        <color auto="1"/>
      </font>
      <fill>
        <patternFill>
          <bgColor indexed="22"/>
        </patternFill>
      </fill>
    </dxf>
    <dxf>
      <font>
        <condense val="0"/>
        <extend val="0"/>
        <color auto="1"/>
      </font>
      <fill>
        <patternFill>
          <bgColor indexed="31"/>
        </patternFill>
      </fill>
    </dxf>
    <dxf>
      <font>
        <condense val="0"/>
        <extend val="0"/>
        <color auto="1"/>
      </font>
      <fill>
        <patternFill>
          <bgColor indexed="23"/>
        </patternFill>
      </fill>
    </dxf>
    <dxf>
      <font>
        <condense val="0"/>
        <extend val="0"/>
        <color auto="1"/>
      </font>
      <fill>
        <patternFill>
          <bgColor indexed="22"/>
        </patternFill>
      </fill>
    </dxf>
    <dxf>
      <font>
        <condense val="0"/>
        <extend val="0"/>
        <color auto="1"/>
      </font>
      <fill>
        <patternFill>
          <bgColor indexed="31"/>
        </patternFill>
      </fill>
    </dxf>
    <dxf>
      <font>
        <condense val="0"/>
        <extend val="0"/>
        <color auto="1"/>
      </font>
      <fill>
        <patternFill>
          <bgColor indexed="23"/>
        </patternFill>
      </fill>
    </dxf>
    <dxf>
      <font>
        <condense val="0"/>
        <extend val="0"/>
        <color auto="1"/>
      </font>
      <fill>
        <patternFill>
          <bgColor indexed="22"/>
        </patternFill>
      </fill>
    </dxf>
    <dxf>
      <font>
        <condense val="0"/>
        <extend val="0"/>
        <color auto="1"/>
      </font>
      <fill>
        <patternFill>
          <bgColor indexed="31"/>
        </patternFill>
      </fill>
    </dxf>
    <dxf>
      <font>
        <condense val="0"/>
        <extend val="0"/>
        <color auto="1"/>
      </font>
      <fill>
        <patternFill>
          <bgColor indexed="23"/>
        </patternFill>
      </fill>
    </dxf>
    <dxf>
      <font>
        <condense val="0"/>
        <extend val="0"/>
        <color auto="1"/>
      </font>
      <fill>
        <patternFill>
          <bgColor indexed="22"/>
        </patternFill>
      </fill>
    </dxf>
    <dxf>
      <font>
        <condense val="0"/>
        <extend val="0"/>
        <color auto="1"/>
      </font>
      <fill>
        <patternFill>
          <bgColor indexed="31"/>
        </patternFill>
      </fill>
    </dxf>
    <dxf>
      <font>
        <condense val="0"/>
        <extend val="0"/>
        <color auto="1"/>
      </font>
      <fill>
        <patternFill>
          <bgColor indexed="23"/>
        </patternFill>
      </fill>
    </dxf>
    <dxf>
      <font>
        <condense val="0"/>
        <extend val="0"/>
        <color auto="1"/>
      </font>
      <fill>
        <patternFill>
          <bgColor indexed="22"/>
        </patternFill>
      </fill>
    </dxf>
    <dxf>
      <font>
        <condense val="0"/>
        <extend val="0"/>
        <color auto="1"/>
      </font>
      <fill>
        <patternFill>
          <bgColor indexed="31"/>
        </patternFill>
      </fill>
    </dxf>
    <dxf>
      <font>
        <condense val="0"/>
        <extend val="0"/>
        <color auto="1"/>
      </font>
      <fill>
        <patternFill>
          <bgColor indexed="23"/>
        </patternFill>
      </fill>
    </dxf>
    <dxf>
      <font>
        <condense val="0"/>
        <extend val="0"/>
        <color auto="1"/>
      </font>
      <fill>
        <patternFill>
          <bgColor indexed="22"/>
        </patternFill>
      </fill>
    </dxf>
    <dxf>
      <font>
        <condense val="0"/>
        <extend val="0"/>
        <color auto="1"/>
      </font>
      <fill>
        <patternFill>
          <bgColor indexed="31"/>
        </patternFill>
      </fill>
    </dxf>
    <dxf>
      <font>
        <condense val="0"/>
        <extend val="0"/>
        <color auto="1"/>
      </font>
      <fill>
        <patternFill>
          <bgColor indexed="23"/>
        </patternFill>
      </fill>
    </dxf>
    <dxf>
      <font>
        <condense val="0"/>
        <extend val="0"/>
        <color auto="1"/>
      </font>
      <fill>
        <patternFill>
          <bgColor indexed="22"/>
        </patternFill>
      </fill>
    </dxf>
    <dxf>
      <font>
        <condense val="0"/>
        <extend val="0"/>
        <color auto="1"/>
      </font>
      <fill>
        <patternFill>
          <bgColor indexed="31"/>
        </patternFill>
      </fill>
    </dxf>
    <dxf>
      <font>
        <condense val="0"/>
        <extend val="0"/>
        <color auto="1"/>
      </font>
      <fill>
        <patternFill>
          <bgColor indexed="23"/>
        </patternFill>
      </fill>
    </dxf>
    <dxf>
      <font>
        <condense val="0"/>
        <extend val="0"/>
        <color auto="1"/>
      </font>
      <fill>
        <patternFill>
          <bgColor indexed="22"/>
        </patternFill>
      </fill>
    </dxf>
    <dxf>
      <font>
        <condense val="0"/>
        <extend val="0"/>
        <color auto="1"/>
      </font>
      <fill>
        <patternFill>
          <bgColor indexed="31"/>
        </patternFill>
      </fill>
    </dxf>
    <dxf>
      <font>
        <condense val="0"/>
        <extend val="0"/>
        <color auto="1"/>
      </font>
      <fill>
        <patternFill>
          <bgColor indexed="23"/>
        </patternFill>
      </fill>
    </dxf>
    <dxf>
      <font>
        <condense val="0"/>
        <extend val="0"/>
        <color auto="1"/>
      </font>
      <fill>
        <patternFill>
          <bgColor indexed="22"/>
        </patternFill>
      </fill>
    </dxf>
    <dxf>
      <font>
        <condense val="0"/>
        <extend val="0"/>
        <color auto="1"/>
      </font>
      <fill>
        <patternFill>
          <bgColor indexed="31"/>
        </patternFill>
      </fill>
    </dxf>
    <dxf>
      <font>
        <condense val="0"/>
        <extend val="0"/>
        <color auto="1"/>
      </font>
      <fill>
        <patternFill>
          <bgColor indexed="23"/>
        </patternFill>
      </fill>
    </dxf>
    <dxf>
      <font>
        <condense val="0"/>
        <extend val="0"/>
        <color auto="1"/>
      </font>
      <fill>
        <patternFill>
          <bgColor indexed="22"/>
        </patternFill>
      </fill>
    </dxf>
    <dxf>
      <font>
        <condense val="0"/>
        <extend val="0"/>
        <color auto="1"/>
      </font>
      <fill>
        <patternFill>
          <bgColor indexed="31"/>
        </patternFill>
      </fill>
    </dxf>
    <dxf>
      <font>
        <condense val="0"/>
        <extend val="0"/>
        <color auto="1"/>
      </font>
      <fill>
        <patternFill>
          <bgColor indexed="23"/>
        </patternFill>
      </fill>
    </dxf>
    <dxf>
      <font>
        <condense val="0"/>
        <extend val="0"/>
        <color auto="1"/>
      </font>
      <fill>
        <patternFill>
          <bgColor indexed="22"/>
        </patternFill>
      </fill>
    </dxf>
    <dxf>
      <font>
        <condense val="0"/>
        <extend val="0"/>
        <color auto="1"/>
      </font>
      <fill>
        <patternFill>
          <bgColor indexed="31"/>
        </patternFill>
      </fill>
    </dxf>
    <dxf>
      <font>
        <condense val="0"/>
        <extend val="0"/>
        <color auto="1"/>
      </font>
      <fill>
        <patternFill>
          <bgColor indexed="23"/>
        </patternFill>
      </fill>
    </dxf>
    <dxf>
      <font>
        <condense val="0"/>
        <extend val="0"/>
        <color auto="1"/>
      </font>
      <fill>
        <patternFill>
          <bgColor indexed="22"/>
        </patternFill>
      </fill>
    </dxf>
    <dxf>
      <font>
        <condense val="0"/>
        <extend val="0"/>
        <color auto="1"/>
      </font>
      <fill>
        <patternFill>
          <bgColor indexed="31"/>
        </patternFill>
      </fill>
    </dxf>
    <dxf>
      <font>
        <condense val="0"/>
        <extend val="0"/>
        <color auto="1"/>
      </font>
      <fill>
        <patternFill>
          <bgColor indexed="23"/>
        </patternFill>
      </fill>
    </dxf>
    <dxf>
      <font>
        <condense val="0"/>
        <extend val="0"/>
        <color auto="1"/>
      </font>
      <fill>
        <patternFill>
          <bgColor indexed="22"/>
        </patternFill>
      </fill>
    </dxf>
    <dxf>
      <font>
        <condense val="0"/>
        <extend val="0"/>
        <color auto="1"/>
      </font>
      <fill>
        <patternFill>
          <bgColor indexed="31"/>
        </patternFill>
      </fill>
    </dxf>
    <dxf>
      <font>
        <condense val="0"/>
        <extend val="0"/>
        <color auto="1"/>
      </font>
      <fill>
        <patternFill>
          <bgColor indexed="23"/>
        </patternFill>
      </fill>
    </dxf>
    <dxf>
      <font>
        <condense val="0"/>
        <extend val="0"/>
        <color auto="1"/>
      </font>
      <fill>
        <patternFill>
          <bgColor indexed="22"/>
        </patternFill>
      </fill>
    </dxf>
    <dxf>
      <font>
        <condense val="0"/>
        <extend val="0"/>
        <color auto="1"/>
      </font>
      <fill>
        <patternFill>
          <bgColor indexed="31"/>
        </patternFill>
      </fill>
    </dxf>
    <dxf>
      <font>
        <condense val="0"/>
        <extend val="0"/>
        <color auto="1"/>
      </font>
      <fill>
        <patternFill>
          <bgColor indexed="23"/>
        </patternFill>
      </fill>
    </dxf>
    <dxf>
      <font>
        <condense val="0"/>
        <extend val="0"/>
        <color auto="1"/>
      </font>
      <fill>
        <patternFill>
          <bgColor indexed="22"/>
        </patternFill>
      </fill>
    </dxf>
    <dxf>
      <font>
        <condense val="0"/>
        <extend val="0"/>
        <color auto="1"/>
      </font>
      <fill>
        <patternFill>
          <bgColor indexed="31"/>
        </patternFill>
      </fill>
    </dxf>
    <dxf>
      <font>
        <condense val="0"/>
        <extend val="0"/>
        <color auto="1"/>
      </font>
      <fill>
        <patternFill>
          <bgColor indexed="23"/>
        </patternFill>
      </fill>
    </dxf>
    <dxf>
      <font>
        <condense val="0"/>
        <extend val="0"/>
        <color auto="1"/>
      </font>
      <fill>
        <patternFill>
          <bgColor indexed="22"/>
        </patternFill>
      </fill>
    </dxf>
    <dxf>
      <font>
        <condense val="0"/>
        <extend val="0"/>
        <color auto="1"/>
      </font>
      <fill>
        <patternFill>
          <bgColor indexed="31"/>
        </patternFill>
      </fill>
    </dxf>
    <dxf>
      <font>
        <condense val="0"/>
        <extend val="0"/>
        <color auto="1"/>
      </font>
      <fill>
        <patternFill>
          <bgColor indexed="23"/>
        </patternFill>
      </fill>
    </dxf>
    <dxf>
      <font>
        <condense val="0"/>
        <extend val="0"/>
        <color auto="1"/>
      </font>
      <fill>
        <patternFill>
          <bgColor indexed="22"/>
        </patternFill>
      </fill>
    </dxf>
    <dxf>
      <font>
        <condense val="0"/>
        <extend val="0"/>
        <color auto="1"/>
      </font>
      <fill>
        <patternFill>
          <bgColor indexed="31"/>
        </patternFill>
      </fill>
    </dxf>
    <dxf>
      <font>
        <condense val="0"/>
        <extend val="0"/>
        <color auto="1"/>
      </font>
      <fill>
        <patternFill>
          <bgColor indexed="23"/>
        </patternFill>
      </fill>
    </dxf>
    <dxf>
      <font>
        <condense val="0"/>
        <extend val="0"/>
        <color auto="1"/>
      </font>
      <fill>
        <patternFill>
          <bgColor indexed="22"/>
        </patternFill>
      </fill>
    </dxf>
    <dxf>
      <font>
        <condense val="0"/>
        <extend val="0"/>
        <color auto="1"/>
      </font>
      <fill>
        <patternFill>
          <bgColor indexed="31"/>
        </patternFill>
      </fill>
    </dxf>
    <dxf>
      <font>
        <condense val="0"/>
        <extend val="0"/>
        <color auto="1"/>
      </font>
      <fill>
        <patternFill>
          <bgColor indexed="23"/>
        </patternFill>
      </fill>
    </dxf>
    <dxf>
      <font>
        <condense val="0"/>
        <extend val="0"/>
        <color auto="1"/>
      </font>
      <fill>
        <patternFill>
          <bgColor indexed="22"/>
        </patternFill>
      </fill>
    </dxf>
    <dxf>
      <font>
        <condense val="0"/>
        <extend val="0"/>
        <color auto="1"/>
      </font>
      <fill>
        <patternFill>
          <bgColor indexed="31"/>
        </patternFill>
      </fill>
    </dxf>
    <dxf>
      <font>
        <condense val="0"/>
        <extend val="0"/>
        <color auto="1"/>
      </font>
      <fill>
        <patternFill>
          <bgColor indexed="23"/>
        </patternFill>
      </fill>
    </dxf>
    <dxf>
      <font>
        <condense val="0"/>
        <extend val="0"/>
        <color auto="1"/>
      </font>
      <fill>
        <patternFill>
          <bgColor indexed="22"/>
        </patternFill>
      </fill>
    </dxf>
    <dxf>
      <font>
        <condense val="0"/>
        <extend val="0"/>
        <color auto="1"/>
      </font>
      <fill>
        <patternFill>
          <bgColor indexed="31"/>
        </patternFill>
      </fill>
    </dxf>
    <dxf>
      <font>
        <condense val="0"/>
        <extend val="0"/>
        <color auto="1"/>
      </font>
      <fill>
        <patternFill>
          <bgColor indexed="23"/>
        </patternFill>
      </fill>
    </dxf>
    <dxf>
      <font>
        <condense val="0"/>
        <extend val="0"/>
        <color auto="1"/>
      </font>
      <fill>
        <patternFill>
          <bgColor indexed="22"/>
        </patternFill>
      </fill>
    </dxf>
    <dxf>
      <font>
        <condense val="0"/>
        <extend val="0"/>
        <color auto="1"/>
      </font>
      <fill>
        <patternFill>
          <bgColor indexed="31"/>
        </patternFill>
      </fill>
    </dxf>
    <dxf>
      <font>
        <condense val="0"/>
        <extend val="0"/>
        <color auto="1"/>
      </font>
      <fill>
        <patternFill>
          <bgColor indexed="23"/>
        </patternFill>
      </fill>
    </dxf>
    <dxf>
      <font>
        <condense val="0"/>
        <extend val="0"/>
        <color auto="1"/>
      </font>
      <fill>
        <patternFill>
          <bgColor indexed="22"/>
        </patternFill>
      </fill>
    </dxf>
    <dxf>
      <font>
        <condense val="0"/>
        <extend val="0"/>
        <color auto="1"/>
      </font>
      <fill>
        <patternFill>
          <bgColor indexed="31"/>
        </patternFill>
      </fill>
    </dxf>
    <dxf>
      <font>
        <condense val="0"/>
        <extend val="0"/>
        <color auto="1"/>
      </font>
      <fill>
        <patternFill>
          <bgColor indexed="23"/>
        </patternFill>
      </fill>
    </dxf>
    <dxf>
      <font>
        <condense val="0"/>
        <extend val="0"/>
        <color auto="1"/>
      </font>
      <fill>
        <patternFill>
          <bgColor indexed="22"/>
        </patternFill>
      </fill>
    </dxf>
    <dxf>
      <font>
        <condense val="0"/>
        <extend val="0"/>
        <color auto="1"/>
      </font>
      <fill>
        <patternFill>
          <bgColor indexed="31"/>
        </patternFill>
      </fill>
    </dxf>
    <dxf>
      <font>
        <condense val="0"/>
        <extend val="0"/>
        <color auto="1"/>
      </font>
      <fill>
        <patternFill>
          <bgColor indexed="23"/>
        </patternFill>
      </fill>
    </dxf>
    <dxf>
      <font>
        <condense val="0"/>
        <extend val="0"/>
        <color auto="1"/>
      </font>
      <fill>
        <patternFill>
          <bgColor indexed="22"/>
        </patternFill>
      </fill>
    </dxf>
    <dxf>
      <font>
        <color rgb="FFFF0000"/>
      </font>
    </dxf>
    <dxf>
      <fill>
        <patternFill>
          <bgColor rgb="FFFFC000"/>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FF0000"/>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FF0000"/>
      </font>
    </dxf>
    <dxf>
      <fill>
        <patternFill>
          <bgColor rgb="FFFFC000"/>
        </patternFill>
      </fill>
    </dxf>
    <dxf>
      <fill>
        <patternFill>
          <bgColor rgb="FF92D05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00B0F0"/>
        </patternFill>
      </fill>
    </dxf>
    <dxf>
      <fill>
        <patternFill>
          <bgColor theme="8" tint="-0.24994659260841701"/>
        </patternFill>
      </fill>
    </dxf>
    <dxf>
      <fill>
        <patternFill>
          <bgColor rgb="FF00B0F0"/>
        </patternFill>
      </fill>
    </dxf>
    <dxf>
      <fill>
        <patternFill>
          <bgColor theme="8" tint="-0.24994659260841701"/>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ill>
        <patternFill>
          <bgColor rgb="FF00B0F0"/>
        </patternFill>
      </fill>
    </dxf>
    <dxf>
      <fill>
        <patternFill>
          <bgColor theme="8" tint="-0.24994659260841701"/>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00B0F0"/>
        </patternFill>
      </fill>
    </dxf>
    <dxf>
      <fill>
        <patternFill>
          <bgColor theme="8" tint="-0.24994659260841701"/>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00B0F0"/>
        </patternFill>
      </fill>
    </dxf>
    <dxf>
      <fill>
        <patternFill>
          <bgColor theme="8" tint="-0.24994659260841701"/>
        </patternFill>
      </fill>
    </dxf>
    <dxf>
      <fill>
        <patternFill>
          <bgColor rgb="FF00B0F0"/>
        </patternFill>
      </fill>
    </dxf>
    <dxf>
      <fill>
        <patternFill>
          <bgColor theme="8" tint="-0.24994659260841701"/>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ill>
        <patternFill>
          <bgColor rgb="FF00B0F0"/>
        </patternFill>
      </fill>
    </dxf>
    <dxf>
      <fill>
        <patternFill>
          <bgColor theme="8" tint="-0.24994659260841701"/>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00B0F0"/>
        </patternFill>
      </fill>
    </dxf>
    <dxf>
      <fill>
        <patternFill>
          <bgColor theme="8" tint="-0.24994659260841701"/>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00B0F0"/>
        </patternFill>
      </fill>
    </dxf>
    <dxf>
      <fill>
        <patternFill>
          <bgColor theme="8" tint="-0.24994659260841701"/>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00B0F0"/>
        </patternFill>
      </fill>
    </dxf>
    <dxf>
      <fill>
        <patternFill>
          <bgColor theme="8" tint="-0.24994659260841701"/>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FF0000"/>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FF0000"/>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00B0F0"/>
        </patternFill>
      </fill>
    </dxf>
    <dxf>
      <fill>
        <patternFill>
          <bgColor theme="8" tint="-0.24994659260841701"/>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00B0F0"/>
        </patternFill>
      </fill>
    </dxf>
    <dxf>
      <fill>
        <patternFill>
          <bgColor theme="8" tint="-0.24994659260841701"/>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00B0F0"/>
        </patternFill>
      </fill>
    </dxf>
    <dxf>
      <fill>
        <patternFill>
          <bgColor theme="8" tint="-0.24994659260841701"/>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00B0F0"/>
        </patternFill>
      </fill>
    </dxf>
    <dxf>
      <fill>
        <patternFill>
          <bgColor theme="8" tint="-0.24994659260841701"/>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00B0F0"/>
        </patternFill>
      </fill>
    </dxf>
    <dxf>
      <fill>
        <patternFill>
          <bgColor theme="8" tint="-0.24994659260841701"/>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FF0000"/>
      </font>
    </dxf>
    <dxf>
      <fill>
        <patternFill>
          <bgColor rgb="FFFFC000"/>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00B0F0"/>
        </patternFill>
      </fill>
    </dxf>
    <dxf>
      <fill>
        <patternFill>
          <bgColor theme="8" tint="-0.24994659260841701"/>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FF0000"/>
      </font>
    </dxf>
    <dxf>
      <fill>
        <patternFill>
          <bgColor rgb="FFFFC000"/>
        </patternFill>
      </fill>
    </dxf>
    <dxf>
      <fill>
        <patternFill>
          <bgColor rgb="FF92D05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FF0000"/>
      </font>
    </dxf>
    <dxf>
      <fill>
        <patternFill>
          <bgColor rgb="FFFFC000"/>
        </patternFill>
      </fill>
    </dxf>
    <dxf>
      <fill>
        <patternFill>
          <bgColor rgb="FF92D05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FF0000"/>
      </font>
    </dxf>
    <dxf>
      <fill>
        <patternFill>
          <bgColor rgb="FFFFC000"/>
        </patternFill>
      </fill>
    </dxf>
    <dxf>
      <fill>
        <patternFill>
          <bgColor rgb="FF92D05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FF0000"/>
      </font>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00B0F0"/>
        </patternFill>
      </fill>
    </dxf>
    <dxf>
      <fill>
        <patternFill>
          <bgColor theme="8" tint="-0.24994659260841701"/>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theme="0" tint="-0.34998626667073579"/>
        </patternFill>
      </fill>
    </dxf>
    <dxf>
      <fill>
        <patternFill>
          <bgColor rgb="FFFFFFCC"/>
        </patternFill>
      </fill>
    </dxf>
    <dxf>
      <fill>
        <patternFill>
          <bgColor rgb="FF99CCFF"/>
        </patternFill>
      </fill>
    </dxf>
    <dxf>
      <fill>
        <patternFill>
          <bgColor theme="0"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theme="0" tint="-0.34998626667073579"/>
        </patternFill>
      </fill>
    </dxf>
    <dxf>
      <fill>
        <patternFill>
          <bgColor rgb="FFFFFFCC"/>
        </patternFill>
      </fill>
    </dxf>
    <dxf>
      <fill>
        <patternFill>
          <bgColor rgb="FF99CCFF"/>
        </patternFill>
      </fill>
    </dxf>
    <dxf>
      <fill>
        <patternFill>
          <bgColor theme="0" tint="-0.499984740745262"/>
        </patternFill>
      </fill>
    </dxf>
    <dxf>
      <font>
        <color rgb="FFFF0000"/>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FFC000"/>
        </patternFill>
      </fill>
    </dxf>
    <dxf>
      <fill>
        <patternFill>
          <bgColor rgb="FF92D050"/>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ont>
        <color rgb="FFFF0000"/>
      </font>
    </dxf>
    <dxf>
      <fill>
        <patternFill>
          <bgColor rgb="FFFFC000"/>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rgb="FFFF0000"/>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theme="0" tint="-0.34998626667073579"/>
        </patternFill>
      </fill>
    </dxf>
    <dxf>
      <fill>
        <patternFill>
          <bgColor rgb="FFFFFFCC"/>
        </patternFill>
      </fill>
    </dxf>
    <dxf>
      <fill>
        <patternFill>
          <bgColor rgb="FF99CCFF"/>
        </patternFill>
      </fill>
    </dxf>
    <dxf>
      <fill>
        <patternFill>
          <bgColor theme="0"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rgb="FFFF0000"/>
      </font>
    </dxf>
    <dxf>
      <fill>
        <patternFill>
          <bgColor rgb="FFFFC000"/>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rgb="FFFF0000"/>
      </font>
    </dxf>
    <dxf>
      <fill>
        <patternFill>
          <bgColor rgb="FFFFC000"/>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7030A0"/>
      </font>
    </dxf>
    <dxf>
      <font>
        <color theme="5" tint="-0.499984740745262"/>
      </font>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ill>
        <patternFill>
          <bgColor rgb="FFFFC000"/>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rgb="FFFF0000"/>
      </font>
    </dxf>
    <dxf>
      <font>
        <color rgb="FFFF0000"/>
      </font>
      <fill>
        <patternFill>
          <bgColor theme="0" tint="-0.24994659260841701"/>
        </patternFill>
      </fill>
    </dxf>
    <dxf>
      <fill>
        <patternFill>
          <bgColor theme="8" tint="0.59996337778862885"/>
        </patternFill>
      </fill>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rgb="FF7030A0"/>
      </font>
    </dxf>
    <dxf>
      <font>
        <color theme="5" tint="-0.499984740745262"/>
      </font>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rgb="FF7030A0"/>
      </font>
    </dxf>
    <dxf>
      <font>
        <color theme="5" tint="-0.499984740745262"/>
      </font>
    </dxf>
    <dxf>
      <font>
        <color rgb="FF7030A0"/>
      </font>
    </dxf>
    <dxf>
      <font>
        <color theme="5" tint="-0.499984740745262"/>
      </font>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ill>
        <patternFill>
          <bgColor rgb="FFFFC000"/>
        </patternFill>
      </fill>
    </dxf>
    <dxf>
      <fill>
        <patternFill>
          <bgColor rgb="FF92D05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ill>
        <patternFill>
          <bgColor theme="5" tint="0.39994506668294322"/>
        </patternFill>
      </fill>
    </dxf>
    <dxf>
      <fill>
        <patternFill>
          <bgColor theme="4" tint="0.39994506668294322"/>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FFC000"/>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ill>
        <patternFill>
          <bgColor rgb="FF92D050"/>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theme="0"/>
      </font>
      <fill>
        <patternFill>
          <bgColor rgb="FFC00000"/>
        </patternFill>
      </fill>
    </dxf>
    <dxf>
      <font>
        <color theme="0"/>
      </font>
      <fill>
        <patternFill>
          <bgColor theme="8" tint="-0.24994659260841701"/>
        </patternFill>
      </fill>
    </dxf>
    <dxf>
      <font>
        <color theme="0"/>
      </font>
      <fill>
        <patternFill>
          <bgColor theme="7" tint="-0.499984740745262"/>
        </patternFill>
      </fill>
    </dxf>
    <dxf>
      <font>
        <color rgb="FF7030A0"/>
      </font>
    </dxf>
    <dxf>
      <font>
        <color theme="5" tint="-0.499984740745262"/>
      </font>
    </dxf>
    <dxf>
      <fill>
        <patternFill>
          <bgColor theme="5" tint="0.39994506668294322"/>
        </patternFill>
      </fill>
    </dxf>
    <dxf>
      <fill>
        <patternFill>
          <bgColor theme="4" tint="0.39994506668294322"/>
        </patternFill>
      </fill>
    </dxf>
    <dxf>
      <fill>
        <patternFill>
          <bgColor rgb="FF92D050"/>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color theme="1"/>
      </font>
      <fill>
        <patternFill>
          <bgColor rgb="FFFF9900"/>
        </patternFill>
      </fill>
    </dxf>
    <dxf>
      <font>
        <color theme="1"/>
      </font>
      <fill>
        <patternFill>
          <bgColor rgb="FFFF00FF"/>
        </patternFill>
      </fill>
    </dxf>
    <dxf>
      <font>
        <color auto="1"/>
      </font>
      <fill>
        <patternFill>
          <bgColor rgb="FFFF0000"/>
        </patternFill>
      </fill>
    </dxf>
    <dxf>
      <font>
        <color theme="1"/>
      </font>
      <fill>
        <patternFill patternType="solid">
          <bgColor rgb="FF00FF00"/>
        </patternFill>
      </fill>
    </dxf>
    <dxf>
      <font>
        <color auto="1"/>
      </font>
      <fill>
        <patternFill patternType="solid">
          <fgColor theme="0"/>
          <bgColor rgb="FFFFCC99"/>
        </patternFill>
      </fill>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s>
  <tableStyles count="0" defaultTableStyle="TableStyleMedium2" defaultPivotStyle="PivotStyleLight16"/>
  <colors>
    <mruColors>
      <color rgb="FF0000FF"/>
      <color rgb="FF0066FF"/>
      <color rgb="FF336600"/>
      <color rgb="FF00FFFF"/>
      <color rgb="FFC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drawings/_rels/drawing2.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525780</xdr:colOff>
          <xdr:row>2</xdr:row>
          <xdr:rowOff>38100</xdr:rowOff>
        </xdr:from>
        <xdr:to>
          <xdr:col>7</xdr:col>
          <xdr:colOff>152400</xdr:colOff>
          <xdr:row>3</xdr:row>
          <xdr:rowOff>7620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902BE55B-3F4B-4489-95F8-75A999983D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609600</xdr:colOff>
          <xdr:row>20</xdr:row>
          <xdr:rowOff>99060</xdr:rowOff>
        </xdr:from>
        <xdr:to>
          <xdr:col>2</xdr:col>
          <xdr:colOff>167640</xdr:colOff>
          <xdr:row>21</xdr:row>
          <xdr:rowOff>30480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C218D220-B6E6-457A-90FC-E93931D5C0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609600</xdr:colOff>
          <xdr:row>21</xdr:row>
          <xdr:rowOff>99060</xdr:rowOff>
        </xdr:from>
        <xdr:to>
          <xdr:col>2</xdr:col>
          <xdr:colOff>167640</xdr:colOff>
          <xdr:row>22</xdr:row>
          <xdr:rowOff>30480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F92B20BC-D5A0-4586-9520-9E5D31F9047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609600</xdr:colOff>
          <xdr:row>22</xdr:row>
          <xdr:rowOff>99060</xdr:rowOff>
        </xdr:from>
        <xdr:to>
          <xdr:col>2</xdr:col>
          <xdr:colOff>167640</xdr:colOff>
          <xdr:row>23</xdr:row>
          <xdr:rowOff>30480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3CA4F673-4701-401B-841B-85D008B050F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609600</xdr:colOff>
          <xdr:row>23</xdr:row>
          <xdr:rowOff>99060</xdr:rowOff>
        </xdr:from>
        <xdr:to>
          <xdr:col>2</xdr:col>
          <xdr:colOff>167640</xdr:colOff>
          <xdr:row>24</xdr:row>
          <xdr:rowOff>30480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AD0DF0DC-A79F-4BFE-A5A4-569528F2C4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609600</xdr:colOff>
          <xdr:row>24</xdr:row>
          <xdr:rowOff>99060</xdr:rowOff>
        </xdr:from>
        <xdr:to>
          <xdr:col>2</xdr:col>
          <xdr:colOff>167640</xdr:colOff>
          <xdr:row>25</xdr:row>
          <xdr:rowOff>30480</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D06468EF-A5CD-4773-90EF-D494C809CF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609600</xdr:colOff>
          <xdr:row>25</xdr:row>
          <xdr:rowOff>99060</xdr:rowOff>
        </xdr:from>
        <xdr:to>
          <xdr:col>2</xdr:col>
          <xdr:colOff>167640</xdr:colOff>
          <xdr:row>26</xdr:row>
          <xdr:rowOff>30480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D5B58964-B566-45D7-AEF7-8B7A56B1DAE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609600</xdr:colOff>
          <xdr:row>26</xdr:row>
          <xdr:rowOff>99060</xdr:rowOff>
        </xdr:from>
        <xdr:to>
          <xdr:col>2</xdr:col>
          <xdr:colOff>167640</xdr:colOff>
          <xdr:row>27</xdr:row>
          <xdr:rowOff>30480</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F2F19321-77C0-4CD5-9C76-2C317374B5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525780</xdr:colOff>
          <xdr:row>20</xdr:row>
          <xdr:rowOff>83820</xdr:rowOff>
        </xdr:from>
        <xdr:to>
          <xdr:col>10</xdr:col>
          <xdr:colOff>167640</xdr:colOff>
          <xdr:row>21</xdr:row>
          <xdr:rowOff>22860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F5897972-06CA-4ED7-9A8A-45A452EBF7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525780</xdr:colOff>
          <xdr:row>21</xdr:row>
          <xdr:rowOff>106680</xdr:rowOff>
        </xdr:from>
        <xdr:to>
          <xdr:col>10</xdr:col>
          <xdr:colOff>167640</xdr:colOff>
          <xdr:row>22</xdr:row>
          <xdr:rowOff>38100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82BFBB8A-67BE-46E5-B2E0-9E0F1B1349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525780</xdr:colOff>
          <xdr:row>22</xdr:row>
          <xdr:rowOff>106680</xdr:rowOff>
        </xdr:from>
        <xdr:to>
          <xdr:col>10</xdr:col>
          <xdr:colOff>167640</xdr:colOff>
          <xdr:row>23</xdr:row>
          <xdr:rowOff>38100</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A3D30858-5C16-45AA-8DC0-E414DF347CC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525780</xdr:colOff>
          <xdr:row>23</xdr:row>
          <xdr:rowOff>83820</xdr:rowOff>
        </xdr:from>
        <xdr:to>
          <xdr:col>10</xdr:col>
          <xdr:colOff>167640</xdr:colOff>
          <xdr:row>24</xdr:row>
          <xdr:rowOff>30480</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16B41350-48F0-4BB7-B605-BBDB39BF9D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609600</xdr:colOff>
          <xdr:row>31</xdr:row>
          <xdr:rowOff>76200</xdr:rowOff>
        </xdr:from>
        <xdr:to>
          <xdr:col>2</xdr:col>
          <xdr:colOff>167640</xdr:colOff>
          <xdr:row>32</xdr:row>
          <xdr:rowOff>60960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28813042-4D6B-4210-98F6-775A37634A5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609600</xdr:colOff>
          <xdr:row>32</xdr:row>
          <xdr:rowOff>83820</xdr:rowOff>
        </xdr:from>
        <xdr:to>
          <xdr:col>2</xdr:col>
          <xdr:colOff>167640</xdr:colOff>
          <xdr:row>33</xdr:row>
          <xdr:rowOff>60960</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9075D64F-F024-4795-98DA-CFEF8A1D52E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609600</xdr:colOff>
          <xdr:row>33</xdr:row>
          <xdr:rowOff>83820</xdr:rowOff>
        </xdr:from>
        <xdr:to>
          <xdr:col>2</xdr:col>
          <xdr:colOff>167640</xdr:colOff>
          <xdr:row>34</xdr:row>
          <xdr:rowOff>60960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FB763D52-AC5D-4D83-9BA5-4D7722F5ADF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609600</xdr:colOff>
          <xdr:row>34</xdr:row>
          <xdr:rowOff>76200</xdr:rowOff>
        </xdr:from>
        <xdr:to>
          <xdr:col>2</xdr:col>
          <xdr:colOff>167640</xdr:colOff>
          <xdr:row>35</xdr:row>
          <xdr:rowOff>45720</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99E1F2EF-6C62-4F6C-97EE-14E1ADB4CA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601980</xdr:colOff>
          <xdr:row>31</xdr:row>
          <xdr:rowOff>106680</xdr:rowOff>
        </xdr:from>
        <xdr:to>
          <xdr:col>6</xdr:col>
          <xdr:colOff>30480</xdr:colOff>
          <xdr:row>32</xdr:row>
          <xdr:rowOff>38100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EC343414-C14B-47C7-9EAB-AE0417B24A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601980</xdr:colOff>
          <xdr:row>32</xdr:row>
          <xdr:rowOff>99060</xdr:rowOff>
        </xdr:from>
        <xdr:to>
          <xdr:col>6</xdr:col>
          <xdr:colOff>22860</xdr:colOff>
          <xdr:row>33</xdr:row>
          <xdr:rowOff>30480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BD37BF8-C597-4E4D-997D-54B4D17071C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601980</xdr:colOff>
          <xdr:row>33</xdr:row>
          <xdr:rowOff>99060</xdr:rowOff>
        </xdr:from>
        <xdr:to>
          <xdr:col>6</xdr:col>
          <xdr:colOff>30480</xdr:colOff>
          <xdr:row>34</xdr:row>
          <xdr:rowOff>38100</xdr:rowOff>
        </xdr:to>
        <xdr:sp macro="" textlink="">
          <xdr:nvSpPr>
            <xdr:cNvPr id="6163" name="Check Box 19" hidden="1">
              <a:extLst>
                <a:ext uri="{63B3BB69-23CF-44E3-9099-C40C66FF867C}">
                  <a14:compatExt spid="_x0000_s6163"/>
                </a:ext>
                <a:ext uri="{FF2B5EF4-FFF2-40B4-BE49-F238E27FC236}">
                  <a16:creationId xmlns:a16="http://schemas.microsoft.com/office/drawing/2014/main" id="{FB678575-6AE9-4601-B29A-DAF091B73D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601980</xdr:colOff>
          <xdr:row>34</xdr:row>
          <xdr:rowOff>106680</xdr:rowOff>
        </xdr:from>
        <xdr:to>
          <xdr:col>6</xdr:col>
          <xdr:colOff>30480</xdr:colOff>
          <xdr:row>35</xdr:row>
          <xdr:rowOff>60960</xdr:rowOff>
        </xdr:to>
        <xdr:sp macro="" textlink="">
          <xdr:nvSpPr>
            <xdr:cNvPr id="6164" name="Check Box 20" hidden="1">
              <a:extLst>
                <a:ext uri="{63B3BB69-23CF-44E3-9099-C40C66FF867C}">
                  <a14:compatExt spid="_x0000_s6164"/>
                </a:ext>
                <a:ext uri="{FF2B5EF4-FFF2-40B4-BE49-F238E27FC236}">
                  <a16:creationId xmlns:a16="http://schemas.microsoft.com/office/drawing/2014/main" id="{AE838353-A73B-4749-8453-4F2C1BF4643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525780</xdr:colOff>
          <xdr:row>31</xdr:row>
          <xdr:rowOff>76200</xdr:rowOff>
        </xdr:from>
        <xdr:to>
          <xdr:col>7</xdr:col>
          <xdr:colOff>281940</xdr:colOff>
          <xdr:row>32</xdr:row>
          <xdr:rowOff>22860</xdr:rowOff>
        </xdr:to>
        <xdr:sp macro="" textlink="">
          <xdr:nvSpPr>
            <xdr:cNvPr id="6165" name="Check Box 21" hidden="1">
              <a:extLst>
                <a:ext uri="{63B3BB69-23CF-44E3-9099-C40C66FF867C}">
                  <a14:compatExt spid="_x0000_s6165"/>
                </a:ext>
                <a:ext uri="{FF2B5EF4-FFF2-40B4-BE49-F238E27FC236}">
                  <a16:creationId xmlns:a16="http://schemas.microsoft.com/office/drawing/2014/main" id="{D424E074-52C0-49B6-B58C-F4A82B10492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525780</xdr:colOff>
          <xdr:row>32</xdr:row>
          <xdr:rowOff>99060</xdr:rowOff>
        </xdr:from>
        <xdr:to>
          <xdr:col>7</xdr:col>
          <xdr:colOff>281940</xdr:colOff>
          <xdr:row>33</xdr:row>
          <xdr:rowOff>30480</xdr:rowOff>
        </xdr:to>
        <xdr:sp macro="" textlink="">
          <xdr:nvSpPr>
            <xdr:cNvPr id="6166" name="Check Box 22" hidden="1">
              <a:extLst>
                <a:ext uri="{63B3BB69-23CF-44E3-9099-C40C66FF867C}">
                  <a14:compatExt spid="_x0000_s6166"/>
                </a:ext>
                <a:ext uri="{FF2B5EF4-FFF2-40B4-BE49-F238E27FC236}">
                  <a16:creationId xmlns:a16="http://schemas.microsoft.com/office/drawing/2014/main" id="{A502F41E-F83D-4AEE-9381-E7F263E4723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525780</xdr:colOff>
          <xdr:row>33</xdr:row>
          <xdr:rowOff>106680</xdr:rowOff>
        </xdr:from>
        <xdr:to>
          <xdr:col>7</xdr:col>
          <xdr:colOff>281940</xdr:colOff>
          <xdr:row>34</xdr:row>
          <xdr:rowOff>45720</xdr:rowOff>
        </xdr:to>
        <xdr:sp macro="" textlink="">
          <xdr:nvSpPr>
            <xdr:cNvPr id="6167" name="Check Box 23" hidden="1">
              <a:extLst>
                <a:ext uri="{63B3BB69-23CF-44E3-9099-C40C66FF867C}">
                  <a14:compatExt spid="_x0000_s6167"/>
                </a:ext>
                <a:ext uri="{FF2B5EF4-FFF2-40B4-BE49-F238E27FC236}">
                  <a16:creationId xmlns:a16="http://schemas.microsoft.com/office/drawing/2014/main" id="{40B0C7BF-E874-4253-BD8D-9DD48540478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525780</xdr:colOff>
          <xdr:row>34</xdr:row>
          <xdr:rowOff>121920</xdr:rowOff>
        </xdr:from>
        <xdr:to>
          <xdr:col>7</xdr:col>
          <xdr:colOff>281940</xdr:colOff>
          <xdr:row>35</xdr:row>
          <xdr:rowOff>68580</xdr:rowOff>
        </xdr:to>
        <xdr:sp macro="" textlink="">
          <xdr:nvSpPr>
            <xdr:cNvPr id="6168" name="Check Box 24" hidden="1">
              <a:extLst>
                <a:ext uri="{63B3BB69-23CF-44E3-9099-C40C66FF867C}">
                  <a14:compatExt spid="_x0000_s6168"/>
                </a:ext>
                <a:ext uri="{FF2B5EF4-FFF2-40B4-BE49-F238E27FC236}">
                  <a16:creationId xmlns:a16="http://schemas.microsoft.com/office/drawing/2014/main" id="{88E09698-3B74-46A6-A912-D8DD51E25A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30480</xdr:colOff>
          <xdr:row>31</xdr:row>
          <xdr:rowOff>99060</xdr:rowOff>
        </xdr:from>
        <xdr:to>
          <xdr:col>12</xdr:col>
          <xdr:colOff>190500</xdr:colOff>
          <xdr:row>32</xdr:row>
          <xdr:rowOff>30480</xdr:rowOff>
        </xdr:to>
        <xdr:sp macro="" textlink="">
          <xdr:nvSpPr>
            <xdr:cNvPr id="6169" name="Check Box 25" hidden="1">
              <a:extLst>
                <a:ext uri="{63B3BB69-23CF-44E3-9099-C40C66FF867C}">
                  <a14:compatExt spid="_x0000_s6169"/>
                </a:ext>
                <a:ext uri="{FF2B5EF4-FFF2-40B4-BE49-F238E27FC236}">
                  <a16:creationId xmlns:a16="http://schemas.microsoft.com/office/drawing/2014/main" id="{6FB2C66D-C74C-4716-AF43-C29A852D8B1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38100</xdr:colOff>
          <xdr:row>32</xdr:row>
          <xdr:rowOff>114300</xdr:rowOff>
        </xdr:from>
        <xdr:to>
          <xdr:col>12</xdr:col>
          <xdr:colOff>213360</xdr:colOff>
          <xdr:row>33</xdr:row>
          <xdr:rowOff>60960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4D942B7F-B9F4-4C78-A73F-D4DAB2C81CB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38100</xdr:colOff>
          <xdr:row>33</xdr:row>
          <xdr:rowOff>83820</xdr:rowOff>
        </xdr:from>
        <xdr:to>
          <xdr:col>12</xdr:col>
          <xdr:colOff>213360</xdr:colOff>
          <xdr:row>34</xdr:row>
          <xdr:rowOff>38100</xdr:rowOff>
        </xdr:to>
        <xdr:sp macro="" textlink="">
          <xdr:nvSpPr>
            <xdr:cNvPr id="6171" name="Check Box 27" hidden="1">
              <a:extLst>
                <a:ext uri="{63B3BB69-23CF-44E3-9099-C40C66FF867C}">
                  <a14:compatExt spid="_x0000_s6171"/>
                </a:ext>
                <a:ext uri="{FF2B5EF4-FFF2-40B4-BE49-F238E27FC236}">
                  <a16:creationId xmlns:a16="http://schemas.microsoft.com/office/drawing/2014/main" id="{A36196EB-CCB6-4828-8712-688B12BF74F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38100</xdr:colOff>
          <xdr:row>34</xdr:row>
          <xdr:rowOff>76200</xdr:rowOff>
        </xdr:from>
        <xdr:to>
          <xdr:col>12</xdr:col>
          <xdr:colOff>213360</xdr:colOff>
          <xdr:row>35</xdr:row>
          <xdr:rowOff>30480</xdr:rowOff>
        </xdr:to>
        <xdr:sp macro="" textlink="">
          <xdr:nvSpPr>
            <xdr:cNvPr id="6172" name="Check Box 28" hidden="1">
              <a:extLst>
                <a:ext uri="{63B3BB69-23CF-44E3-9099-C40C66FF867C}">
                  <a14:compatExt spid="_x0000_s6172"/>
                </a:ext>
                <a:ext uri="{FF2B5EF4-FFF2-40B4-BE49-F238E27FC236}">
                  <a16:creationId xmlns:a16="http://schemas.microsoft.com/office/drawing/2014/main" id="{181A2A0A-DDA7-4EC5-A6BC-AF0463417F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579120</xdr:colOff>
          <xdr:row>31</xdr:row>
          <xdr:rowOff>106680</xdr:rowOff>
        </xdr:from>
        <xdr:to>
          <xdr:col>14</xdr:col>
          <xdr:colOff>304800</xdr:colOff>
          <xdr:row>32</xdr:row>
          <xdr:rowOff>38100</xdr:rowOff>
        </xdr:to>
        <xdr:sp macro="" textlink="">
          <xdr:nvSpPr>
            <xdr:cNvPr id="6173" name="Check Box 29" hidden="1">
              <a:extLst>
                <a:ext uri="{63B3BB69-23CF-44E3-9099-C40C66FF867C}">
                  <a14:compatExt spid="_x0000_s6173"/>
                </a:ext>
                <a:ext uri="{FF2B5EF4-FFF2-40B4-BE49-F238E27FC236}">
                  <a16:creationId xmlns:a16="http://schemas.microsoft.com/office/drawing/2014/main" id="{198750B1-BFB8-45F6-B454-477B7F0859A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579120</xdr:colOff>
          <xdr:row>32</xdr:row>
          <xdr:rowOff>106680</xdr:rowOff>
        </xdr:from>
        <xdr:to>
          <xdr:col>14</xdr:col>
          <xdr:colOff>304800</xdr:colOff>
          <xdr:row>33</xdr:row>
          <xdr:rowOff>38100</xdr:rowOff>
        </xdr:to>
        <xdr:sp macro="" textlink="">
          <xdr:nvSpPr>
            <xdr:cNvPr id="6174" name="Check Box 30" hidden="1">
              <a:extLst>
                <a:ext uri="{63B3BB69-23CF-44E3-9099-C40C66FF867C}">
                  <a14:compatExt spid="_x0000_s6174"/>
                </a:ext>
                <a:ext uri="{FF2B5EF4-FFF2-40B4-BE49-F238E27FC236}">
                  <a16:creationId xmlns:a16="http://schemas.microsoft.com/office/drawing/2014/main" id="{A37273CB-477D-47D0-ABEA-12106C84A9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403860</xdr:colOff>
          <xdr:row>2</xdr:row>
          <xdr:rowOff>38100</xdr:rowOff>
        </xdr:from>
        <xdr:to>
          <xdr:col>9</xdr:col>
          <xdr:colOff>152400</xdr:colOff>
          <xdr:row>3</xdr:row>
          <xdr:rowOff>7620</xdr:rowOff>
        </xdr:to>
        <xdr:sp macro="" textlink="">
          <xdr:nvSpPr>
            <xdr:cNvPr id="6175" name="Check Box 31" hidden="1">
              <a:extLst>
                <a:ext uri="{63B3BB69-23CF-44E3-9099-C40C66FF867C}">
                  <a14:compatExt spid="_x0000_s6175"/>
                </a:ext>
                <a:ext uri="{FF2B5EF4-FFF2-40B4-BE49-F238E27FC236}">
                  <a16:creationId xmlns:a16="http://schemas.microsoft.com/office/drawing/2014/main" id="{42FC6403-7D35-4E3C-B700-143DF83BB6E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525780</xdr:colOff>
          <xdr:row>21</xdr:row>
          <xdr:rowOff>106680</xdr:rowOff>
        </xdr:from>
        <xdr:to>
          <xdr:col>10</xdr:col>
          <xdr:colOff>167640</xdr:colOff>
          <xdr:row>22</xdr:row>
          <xdr:rowOff>38100</xdr:rowOff>
        </xdr:to>
        <xdr:sp macro="" textlink="">
          <xdr:nvSpPr>
            <xdr:cNvPr id="6176" name="Check Box 32" hidden="1">
              <a:extLst>
                <a:ext uri="{63B3BB69-23CF-44E3-9099-C40C66FF867C}">
                  <a14:compatExt spid="_x0000_s6176"/>
                </a:ext>
                <a:ext uri="{FF2B5EF4-FFF2-40B4-BE49-F238E27FC236}">
                  <a16:creationId xmlns:a16="http://schemas.microsoft.com/office/drawing/2014/main" id="{22379D59-7D67-47A7-81CD-94D03E53A9F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533400</xdr:colOff>
          <xdr:row>24</xdr:row>
          <xdr:rowOff>99060</xdr:rowOff>
        </xdr:from>
        <xdr:to>
          <xdr:col>10</xdr:col>
          <xdr:colOff>182880</xdr:colOff>
          <xdr:row>25</xdr:row>
          <xdr:rowOff>30480</xdr:rowOff>
        </xdr:to>
        <xdr:sp macro="" textlink="">
          <xdr:nvSpPr>
            <xdr:cNvPr id="6177" name="Check Box 33" hidden="1">
              <a:extLst>
                <a:ext uri="{63B3BB69-23CF-44E3-9099-C40C66FF867C}">
                  <a14:compatExt spid="_x0000_s6177"/>
                </a:ext>
                <a:ext uri="{FF2B5EF4-FFF2-40B4-BE49-F238E27FC236}">
                  <a16:creationId xmlns:a16="http://schemas.microsoft.com/office/drawing/2014/main" id="{89E2CE0C-417D-4BA6-9C2A-FF65C3F49C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12</xdr:col>
      <xdr:colOff>425824</xdr:colOff>
      <xdr:row>8</xdr:row>
      <xdr:rowOff>156884</xdr:rowOff>
    </xdr:from>
    <xdr:to>
      <xdr:col>17</xdr:col>
      <xdr:colOff>963705</xdr:colOff>
      <xdr:row>17</xdr:row>
      <xdr:rowOff>134472</xdr:rowOff>
    </xdr:to>
    <xdr:sp macro="" textlink="">
      <xdr:nvSpPr>
        <xdr:cNvPr id="35" name="Rectangle 34">
          <a:extLst>
            <a:ext uri="{FF2B5EF4-FFF2-40B4-BE49-F238E27FC236}">
              <a16:creationId xmlns:a16="http://schemas.microsoft.com/office/drawing/2014/main" id="{9504F3A2-397B-4E58-B8ED-1D7EAC0B157A}"/>
            </a:ext>
          </a:extLst>
        </xdr:cNvPr>
        <xdr:cNvSpPr/>
      </xdr:nvSpPr>
      <xdr:spPr bwMode="auto">
        <a:xfrm>
          <a:off x="6567544" y="2671484"/>
          <a:ext cx="3479201" cy="24464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lang="en-US" sz="1100" b="1" u="sng">
              <a:latin typeface="Arial" panose="020B0604020202020204" pitchFamily="34" charset="0"/>
              <a:cs typeface="Arial" panose="020B0604020202020204" pitchFamily="34" charset="0"/>
            </a:rPr>
            <a:t>Please</a:t>
          </a:r>
          <a:r>
            <a:rPr lang="en-US" sz="1100" b="1" u="sng" baseline="0">
              <a:latin typeface="Arial" panose="020B0604020202020204" pitchFamily="34" charset="0"/>
              <a:cs typeface="Arial" panose="020B0604020202020204" pitchFamily="34" charset="0"/>
            </a:rPr>
            <a:t> fill picture of phenomenon</a:t>
          </a:r>
          <a:endParaRPr lang="en-US" sz="1100" b="1" u="sng">
            <a:latin typeface="Arial" panose="020B0604020202020204" pitchFamily="34" charset="0"/>
            <a:cs typeface="Arial" panose="020B0604020202020204" pitchFamily="34" charset="0"/>
          </a:endParaRPr>
        </a:p>
      </xdr:txBody>
    </xdr:sp>
    <xdr:clientData/>
  </xdr:twoCellAnchor>
  <xdr:twoCellAnchor>
    <xdr:from>
      <xdr:col>7</xdr:col>
      <xdr:colOff>97120</xdr:colOff>
      <xdr:row>40</xdr:row>
      <xdr:rowOff>104587</xdr:rowOff>
    </xdr:from>
    <xdr:to>
      <xdr:col>8</xdr:col>
      <xdr:colOff>795618</xdr:colOff>
      <xdr:row>41</xdr:row>
      <xdr:rowOff>235323</xdr:rowOff>
    </xdr:to>
    <xdr:sp macro="" textlink="">
      <xdr:nvSpPr>
        <xdr:cNvPr id="36" name="TextBox 35">
          <a:extLst>
            <a:ext uri="{FF2B5EF4-FFF2-40B4-BE49-F238E27FC236}">
              <a16:creationId xmlns:a16="http://schemas.microsoft.com/office/drawing/2014/main" id="{D3FE2222-2188-49ED-A1E8-20986718EEA2}"/>
            </a:ext>
          </a:extLst>
        </xdr:cNvPr>
        <xdr:cNvSpPr txBox="1"/>
      </xdr:nvSpPr>
      <xdr:spPr>
        <a:xfrm>
          <a:off x="3693760" y="11321227"/>
          <a:ext cx="1003298" cy="405056"/>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Arial" panose="020B0604020202020204" pitchFamily="34" charset="0"/>
              <a:cs typeface="Arial" panose="020B0604020202020204" pitchFamily="34" charset="0"/>
            </a:rPr>
            <a:t>Optical characteristic</a:t>
          </a:r>
        </a:p>
      </xdr:txBody>
    </xdr:sp>
    <xdr:clientData/>
  </xdr:twoCellAnchor>
  <xdr:twoCellAnchor>
    <xdr:from>
      <xdr:col>14</xdr:col>
      <xdr:colOff>199315</xdr:colOff>
      <xdr:row>40</xdr:row>
      <xdr:rowOff>78293</xdr:rowOff>
    </xdr:from>
    <xdr:to>
      <xdr:col>15</xdr:col>
      <xdr:colOff>400723</xdr:colOff>
      <xdr:row>42</xdr:row>
      <xdr:rowOff>227704</xdr:rowOff>
    </xdr:to>
    <xdr:sp macro="" textlink="">
      <xdr:nvSpPr>
        <xdr:cNvPr id="37" name="TextBox 36">
          <a:extLst>
            <a:ext uri="{FF2B5EF4-FFF2-40B4-BE49-F238E27FC236}">
              <a16:creationId xmlns:a16="http://schemas.microsoft.com/office/drawing/2014/main" id="{50F151D1-7A4E-4D05-BD70-02E6E1CA3C5D}"/>
            </a:ext>
          </a:extLst>
        </xdr:cNvPr>
        <xdr:cNvSpPr txBox="1"/>
      </xdr:nvSpPr>
      <xdr:spPr>
        <a:xfrm>
          <a:off x="7773595" y="11294933"/>
          <a:ext cx="727188" cy="698051"/>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latin typeface="Arial" panose="020B0604020202020204" pitchFamily="34" charset="0"/>
              <a:cs typeface="Arial" panose="020B0604020202020204" pitchFamily="34" charset="0"/>
            </a:rPr>
            <a:t>500 hr.</a:t>
          </a:r>
          <a:endParaRPr lang="en-US" sz="1100">
            <a:latin typeface="Arial" panose="020B0604020202020204" pitchFamily="34" charset="0"/>
            <a:cs typeface="Arial" panose="020B0604020202020204" pitchFamily="34" charset="0"/>
          </a:endParaRPr>
        </a:p>
      </xdr:txBody>
    </xdr:sp>
    <xdr:clientData/>
  </xdr:twoCellAnchor>
  <xdr:twoCellAnchor>
    <xdr:from>
      <xdr:col>17</xdr:col>
      <xdr:colOff>339165</xdr:colOff>
      <xdr:row>34</xdr:row>
      <xdr:rowOff>164204</xdr:rowOff>
    </xdr:from>
    <xdr:to>
      <xdr:col>20</xdr:col>
      <xdr:colOff>76200</xdr:colOff>
      <xdr:row>37</xdr:row>
      <xdr:rowOff>293146</xdr:rowOff>
    </xdr:to>
    <xdr:sp macro="" textlink="">
      <xdr:nvSpPr>
        <xdr:cNvPr id="38" name="TextBox 37">
          <a:extLst>
            <a:ext uri="{FF2B5EF4-FFF2-40B4-BE49-F238E27FC236}">
              <a16:creationId xmlns:a16="http://schemas.microsoft.com/office/drawing/2014/main" id="{C0D11EFC-8D64-424D-A580-6AB3848976E7}"/>
            </a:ext>
          </a:extLst>
        </xdr:cNvPr>
        <xdr:cNvSpPr txBox="1"/>
      </xdr:nvSpPr>
      <xdr:spPr>
        <a:xfrm>
          <a:off x="9643185" y="9605384"/>
          <a:ext cx="1131495" cy="85284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Arial" panose="020B0604020202020204" pitchFamily="34" charset="0"/>
              <a:cs typeface="Arial" panose="020B0604020202020204" pitchFamily="34" charset="0"/>
            </a:rPr>
            <a:t>Initial , </a:t>
          </a:r>
        </a:p>
        <a:p>
          <a:pPr algn="ctr"/>
          <a:r>
            <a:rPr lang="en-US" sz="1100">
              <a:latin typeface="Arial" panose="020B0604020202020204" pitchFamily="34" charset="0"/>
              <a:cs typeface="Arial" panose="020B0604020202020204" pitchFamily="34" charset="0"/>
            </a:rPr>
            <a:t>120 hrs.</a:t>
          </a:r>
        </a:p>
        <a:p>
          <a:pPr algn="ctr"/>
          <a:r>
            <a:rPr lang="en-US" sz="1100" baseline="0">
              <a:latin typeface="Arial" panose="020B0604020202020204" pitchFamily="34" charset="0"/>
              <a:cs typeface="Arial" panose="020B0604020202020204" pitchFamily="34" charset="0"/>
            </a:rPr>
            <a:t>240 hr. , </a:t>
          </a:r>
        </a:p>
        <a:p>
          <a:pPr algn="ctr"/>
          <a:r>
            <a:rPr lang="en-US" sz="1100" baseline="0">
              <a:latin typeface="Arial" panose="020B0604020202020204" pitchFamily="34" charset="0"/>
              <a:cs typeface="Arial" panose="020B0604020202020204" pitchFamily="34" charset="0"/>
            </a:rPr>
            <a:t>500 hr.</a:t>
          </a:r>
          <a:endParaRPr lang="en-US" sz="11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39262</xdr:colOff>
      <xdr:row>6</xdr:row>
      <xdr:rowOff>248564</xdr:rowOff>
    </xdr:from>
    <xdr:to>
      <xdr:col>11</xdr:col>
      <xdr:colOff>486833</xdr:colOff>
      <xdr:row>6</xdr:row>
      <xdr:rowOff>1393031</xdr:rowOff>
    </xdr:to>
    <xdr:pic>
      <xdr:nvPicPr>
        <xdr:cNvPr id="2" name="Picture 2" descr="DSCN7638">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cstate="email">
          <a:extLst>
            <a:ext uri="{28A0092B-C50C-407E-A947-70E740481C1C}">
              <a14:useLocalDpi xmlns:a14="http://schemas.microsoft.com/office/drawing/2010/main"/>
            </a:ext>
          </a:extLst>
        </a:blip>
        <a:srcRect/>
        <a:stretch>
          <a:fillRect/>
        </a:stretch>
      </xdr:blipFill>
      <xdr:spPr bwMode="auto">
        <a:xfrm>
          <a:off x="7049662" y="1591589"/>
          <a:ext cx="1590571" cy="11444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206478</xdr:colOff>
      <xdr:row>6</xdr:row>
      <xdr:rowOff>397038</xdr:rowOff>
    </xdr:from>
    <xdr:to>
      <xdr:col>24</xdr:col>
      <xdr:colOff>6613</xdr:colOff>
      <xdr:row>6</xdr:row>
      <xdr:rowOff>1383085</xdr:rowOff>
    </xdr:to>
    <xdr:pic>
      <xdr:nvPicPr>
        <xdr:cNvPr id="3" name="Picture 4">
          <a:extLst>
            <a:ext uri="{FF2B5EF4-FFF2-40B4-BE49-F238E27FC236}">
              <a16:creationId xmlns:a16="http://schemas.microsoft.com/office/drawing/2014/main" id="{00000000-0008-0000-0600-000003000000}"/>
            </a:ext>
          </a:extLst>
        </xdr:cNvPr>
        <xdr:cNvPicPr>
          <a:picLocks noChangeAspect="1" noChangeArrowheads="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l="-1709" t="20000" r="2136" b="26250"/>
        <a:stretch/>
      </xdr:blipFill>
      <xdr:spPr bwMode="auto">
        <a:xfrm>
          <a:off x="15744134" y="1754351"/>
          <a:ext cx="2002792" cy="9860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41994</xdr:colOff>
      <xdr:row>6</xdr:row>
      <xdr:rowOff>264609</xdr:rowOff>
    </xdr:from>
    <xdr:to>
      <xdr:col>7</xdr:col>
      <xdr:colOff>560915</xdr:colOff>
      <xdr:row>6</xdr:row>
      <xdr:rowOff>1397000</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3" cstate="email">
          <a:extLst>
            <a:ext uri="{28A0092B-C50C-407E-A947-70E740481C1C}">
              <a14:useLocalDpi xmlns:a14="http://schemas.microsoft.com/office/drawing/2010/main"/>
            </a:ext>
          </a:extLst>
        </a:blip>
        <a:stretch>
          <a:fillRect/>
        </a:stretch>
      </xdr:blipFill>
      <xdr:spPr>
        <a:xfrm>
          <a:off x="5223594" y="1607634"/>
          <a:ext cx="1738122" cy="1132391"/>
        </a:xfrm>
        <a:prstGeom prst="rect">
          <a:avLst/>
        </a:prstGeom>
      </xdr:spPr>
    </xdr:pic>
    <xdr:clientData/>
  </xdr:twoCellAnchor>
  <xdr:twoCellAnchor editAs="oneCell">
    <xdr:from>
      <xdr:col>13</xdr:col>
      <xdr:colOff>66233</xdr:colOff>
      <xdr:row>6</xdr:row>
      <xdr:rowOff>207940</xdr:rowOff>
    </xdr:from>
    <xdr:to>
      <xdr:col>16</xdr:col>
      <xdr:colOff>52915</xdr:colOff>
      <xdr:row>6</xdr:row>
      <xdr:rowOff>1449918</xdr:rowOff>
    </xdr:to>
    <xdr:pic>
      <xdr:nvPicPr>
        <xdr:cNvPr id="5" name="Picture 4">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4" cstate="email">
          <a:extLst>
            <a:ext uri="{28A0092B-C50C-407E-A947-70E740481C1C}">
              <a14:useLocalDpi xmlns:a14="http://schemas.microsoft.com/office/drawing/2010/main"/>
            </a:ext>
          </a:extLst>
        </a:blip>
        <a:stretch>
          <a:fillRect/>
        </a:stretch>
      </xdr:blipFill>
      <xdr:spPr>
        <a:xfrm>
          <a:off x="8791133" y="1550965"/>
          <a:ext cx="2029267" cy="1241978"/>
        </a:xfrm>
        <a:prstGeom prst="rect">
          <a:avLst/>
        </a:prstGeom>
      </xdr:spPr>
    </xdr:pic>
    <xdr:clientData/>
  </xdr:twoCellAnchor>
  <xdr:twoCellAnchor editAs="oneCell">
    <xdr:from>
      <xdr:col>17</xdr:col>
      <xdr:colOff>72037</xdr:colOff>
      <xdr:row>6</xdr:row>
      <xdr:rowOff>182419</xdr:rowOff>
    </xdr:from>
    <xdr:to>
      <xdr:col>19</xdr:col>
      <xdr:colOff>539751</xdr:colOff>
      <xdr:row>6</xdr:row>
      <xdr:rowOff>1416843</xdr:rowOff>
    </xdr:to>
    <xdr:pic>
      <xdr:nvPicPr>
        <xdr:cNvPr id="6" name="Picture 5">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10940062" y="1525444"/>
          <a:ext cx="1705964" cy="1234424"/>
        </a:xfrm>
        <a:prstGeom prst="rect">
          <a:avLst/>
        </a:prstGeom>
      </xdr:spPr>
    </xdr:pic>
    <xdr:clientData/>
  </xdr:twoCellAnchor>
  <xdr:twoCellAnchor editAs="oneCell">
    <xdr:from>
      <xdr:col>29</xdr:col>
      <xdr:colOff>139288</xdr:colOff>
      <xdr:row>6</xdr:row>
      <xdr:rowOff>158410</xdr:rowOff>
    </xdr:from>
    <xdr:to>
      <xdr:col>31</xdr:col>
      <xdr:colOff>613830</xdr:colOff>
      <xdr:row>6</xdr:row>
      <xdr:rowOff>1418168</xdr:rowOff>
    </xdr:to>
    <xdr:pic>
      <xdr:nvPicPr>
        <xdr:cNvPr id="7" name="Picture 6">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6" cstate="email">
          <a:extLst>
            <a:ext uri="{28A0092B-C50C-407E-A947-70E740481C1C}">
              <a14:useLocalDpi xmlns:a14="http://schemas.microsoft.com/office/drawing/2010/main"/>
            </a:ext>
          </a:extLst>
        </a:blip>
        <a:stretch>
          <a:fillRect/>
        </a:stretch>
      </xdr:blipFill>
      <xdr:spPr>
        <a:xfrm>
          <a:off x="17036638" y="1501435"/>
          <a:ext cx="1903292" cy="1259758"/>
        </a:xfrm>
        <a:prstGeom prst="rect">
          <a:avLst/>
        </a:prstGeom>
      </xdr:spPr>
    </xdr:pic>
    <xdr:clientData/>
  </xdr:twoCellAnchor>
  <xdr:twoCellAnchor editAs="oneCell">
    <xdr:from>
      <xdr:col>33</xdr:col>
      <xdr:colOff>158747</xdr:colOff>
      <xdr:row>6</xdr:row>
      <xdr:rowOff>158752</xdr:rowOff>
    </xdr:from>
    <xdr:to>
      <xdr:col>35</xdr:col>
      <xdr:colOff>499518</xdr:colOff>
      <xdr:row>6</xdr:row>
      <xdr:rowOff>1418167</xdr:rowOff>
    </xdr:to>
    <xdr:pic>
      <xdr:nvPicPr>
        <xdr:cNvPr id="8" name="Picture 7">
          <a:extLst>
            <a:ext uri="{FF2B5EF4-FFF2-40B4-BE49-F238E27FC236}">
              <a16:creationId xmlns:a16="http://schemas.microsoft.com/office/drawing/2014/main" id="{00000000-0008-0000-0600-000008000000}"/>
            </a:ext>
          </a:extLst>
        </xdr:cNvPr>
        <xdr:cNvPicPr>
          <a:picLocks noChangeAspect="1"/>
        </xdr:cNvPicPr>
      </xdr:nvPicPr>
      <xdr:blipFill rotWithShape="1">
        <a:blip xmlns:r="http://schemas.openxmlformats.org/officeDocument/2006/relationships" r:embed="rId7" cstate="email">
          <a:extLst>
            <a:ext uri="{28A0092B-C50C-407E-A947-70E740481C1C}">
              <a14:useLocalDpi xmlns:a14="http://schemas.microsoft.com/office/drawing/2010/main"/>
            </a:ext>
          </a:extLst>
        </a:blip>
        <a:srcRect t="2315"/>
        <a:stretch/>
      </xdr:blipFill>
      <xdr:spPr>
        <a:xfrm>
          <a:off x="19199222" y="1501777"/>
          <a:ext cx="1712372" cy="1259415"/>
        </a:xfrm>
        <a:prstGeom prst="rect">
          <a:avLst/>
        </a:prstGeom>
      </xdr:spPr>
    </xdr:pic>
    <xdr:clientData/>
  </xdr:twoCellAnchor>
  <xdr:twoCellAnchor editAs="oneCell">
    <xdr:from>
      <xdr:col>25</xdr:col>
      <xdr:colOff>423334</xdr:colOff>
      <xdr:row>6</xdr:row>
      <xdr:rowOff>201082</xdr:rowOff>
    </xdr:from>
    <xdr:to>
      <xdr:col>27</xdr:col>
      <xdr:colOff>169331</xdr:colOff>
      <xdr:row>6</xdr:row>
      <xdr:rowOff>1409637</xdr:rowOff>
    </xdr:to>
    <xdr:pic>
      <xdr:nvPicPr>
        <xdr:cNvPr id="9" name="Picture 8">
          <a:extLst>
            <a:ext uri="{FF2B5EF4-FFF2-40B4-BE49-F238E27FC236}">
              <a16:creationId xmlns:a16="http://schemas.microsoft.com/office/drawing/2014/main" id="{00000000-0008-0000-0600-000009000000}"/>
            </a:ext>
          </a:extLst>
        </xdr:cNvPr>
        <xdr:cNvPicPr>
          <a:picLocks noChangeAspect="1"/>
        </xdr:cNvPicPr>
      </xdr:nvPicPr>
      <xdr:blipFill>
        <a:blip xmlns:r="http://schemas.openxmlformats.org/officeDocument/2006/relationships" r:embed="rId8" cstate="email">
          <a:extLst>
            <a:ext uri="{28A0092B-C50C-407E-A947-70E740481C1C}">
              <a14:useLocalDpi xmlns:a14="http://schemas.microsoft.com/office/drawing/2010/main"/>
            </a:ext>
          </a:extLst>
        </a:blip>
        <a:stretch>
          <a:fillRect/>
        </a:stretch>
      </xdr:blipFill>
      <xdr:spPr>
        <a:xfrm>
          <a:off x="15549034" y="1544107"/>
          <a:ext cx="927098" cy="1208555"/>
        </a:xfrm>
        <a:prstGeom prst="rect">
          <a:avLst/>
        </a:prstGeom>
      </xdr:spPr>
    </xdr:pic>
    <xdr:clientData/>
  </xdr:twoCellAnchor>
  <xdr:twoCellAnchor editAs="oneCell">
    <xdr:from>
      <xdr:col>37</xdr:col>
      <xdr:colOff>65239</xdr:colOff>
      <xdr:row>6</xdr:row>
      <xdr:rowOff>195718</xdr:rowOff>
    </xdr:from>
    <xdr:to>
      <xdr:col>40</xdr:col>
      <xdr:colOff>103802</xdr:colOff>
      <xdr:row>6</xdr:row>
      <xdr:rowOff>1422226</xdr:rowOff>
    </xdr:to>
    <xdr:pic>
      <xdr:nvPicPr>
        <xdr:cNvPr id="51" name="Picture 50">
          <a:extLst>
            <a:ext uri="{FF2B5EF4-FFF2-40B4-BE49-F238E27FC236}">
              <a16:creationId xmlns:a16="http://schemas.microsoft.com/office/drawing/2014/main" id="{00000000-0008-0000-0600-000033000000}"/>
            </a:ext>
          </a:extLst>
        </xdr:cNvPr>
        <xdr:cNvPicPr>
          <a:picLocks noChangeAspect="1"/>
        </xdr:cNvPicPr>
      </xdr:nvPicPr>
      <xdr:blipFill>
        <a:blip xmlns:r="http://schemas.openxmlformats.org/officeDocument/2006/relationships" r:embed="rId9" cstate="email">
          <a:extLst>
            <a:ext uri="{28A0092B-C50C-407E-A947-70E740481C1C}">
              <a14:useLocalDpi xmlns:a14="http://schemas.microsoft.com/office/drawing/2010/main"/>
            </a:ext>
          </a:extLst>
        </a:blip>
        <a:stretch>
          <a:fillRect/>
        </a:stretch>
      </xdr:blipFill>
      <xdr:spPr>
        <a:xfrm>
          <a:off x="21163114" y="1538743"/>
          <a:ext cx="2328798" cy="1226508"/>
        </a:xfrm>
        <a:prstGeom prst="rect">
          <a:avLst/>
        </a:prstGeom>
      </xdr:spPr>
    </xdr:pic>
    <xdr:clientData/>
  </xdr:twoCellAnchor>
  <xdr:twoCellAnchor>
    <xdr:from>
      <xdr:col>6</xdr:col>
      <xdr:colOff>153489</xdr:colOff>
      <xdr:row>94</xdr:row>
      <xdr:rowOff>116477</xdr:rowOff>
    </xdr:from>
    <xdr:to>
      <xdr:col>29</xdr:col>
      <xdr:colOff>694912</xdr:colOff>
      <xdr:row>115</xdr:row>
      <xdr:rowOff>159160</xdr:rowOff>
    </xdr:to>
    <xdr:grpSp>
      <xdr:nvGrpSpPr>
        <xdr:cNvPr id="85" name="Group 84">
          <a:extLst>
            <a:ext uri="{FF2B5EF4-FFF2-40B4-BE49-F238E27FC236}">
              <a16:creationId xmlns:a16="http://schemas.microsoft.com/office/drawing/2014/main" id="{00000000-0008-0000-0600-000055000000}"/>
            </a:ext>
          </a:extLst>
        </xdr:cNvPr>
        <xdr:cNvGrpSpPr/>
      </xdr:nvGrpSpPr>
      <xdr:grpSpPr>
        <a:xfrm>
          <a:off x="6488975" y="24097706"/>
          <a:ext cx="15694337" cy="3471683"/>
          <a:chOff x="479689" y="381000"/>
          <a:chExt cx="15886133" cy="3621338"/>
        </a:xfrm>
      </xdr:grpSpPr>
      <xdr:sp macro="" textlink="">
        <xdr:nvSpPr>
          <xdr:cNvPr id="86" name="Rectangle 45">
            <a:extLst>
              <a:ext uri="{FF2B5EF4-FFF2-40B4-BE49-F238E27FC236}">
                <a16:creationId xmlns:a16="http://schemas.microsoft.com/office/drawing/2014/main" id="{00000000-0008-0000-0600-000056000000}"/>
              </a:ext>
            </a:extLst>
          </xdr:cNvPr>
          <xdr:cNvSpPr>
            <a:spLocks noChangeArrowheads="1"/>
          </xdr:cNvSpPr>
        </xdr:nvSpPr>
        <xdr:spPr bwMode="auto">
          <a:xfrm>
            <a:off x="8065500" y="3829280"/>
            <a:ext cx="1500017" cy="76807"/>
          </a:xfrm>
          <a:prstGeom prst="rect">
            <a:avLst/>
          </a:prstGeom>
          <a:solidFill>
            <a:srgbClr xmlns:mc="http://schemas.openxmlformats.org/markup-compatibility/2006" xmlns:a14="http://schemas.microsoft.com/office/drawing/2010/main" val="808080" mc:Ignorable="a14" a14:legacySpreadsheetColorIndex="23"/>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87" name="Rectangle 46">
            <a:extLst>
              <a:ext uri="{FF2B5EF4-FFF2-40B4-BE49-F238E27FC236}">
                <a16:creationId xmlns:a16="http://schemas.microsoft.com/office/drawing/2014/main" id="{00000000-0008-0000-0600-000057000000}"/>
              </a:ext>
            </a:extLst>
          </xdr:cNvPr>
          <xdr:cNvSpPr>
            <a:spLocks noChangeArrowheads="1"/>
          </xdr:cNvSpPr>
        </xdr:nvSpPr>
        <xdr:spPr bwMode="auto">
          <a:xfrm>
            <a:off x="1969670" y="3829280"/>
            <a:ext cx="1405221" cy="68597"/>
          </a:xfrm>
          <a:prstGeom prst="rect">
            <a:avLst/>
          </a:prstGeom>
          <a:solidFill>
            <a:srgbClr xmlns:mc="http://schemas.openxmlformats.org/markup-compatibility/2006" xmlns:a14="http://schemas.microsoft.com/office/drawing/2010/main" val="808080" mc:Ignorable="a14" a14:legacySpreadsheetColorIndex="23"/>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88" name="Text Box 62">
            <a:extLst>
              <a:ext uri="{FF2B5EF4-FFF2-40B4-BE49-F238E27FC236}">
                <a16:creationId xmlns:a16="http://schemas.microsoft.com/office/drawing/2014/main" id="{00000000-0008-0000-0600-000058000000}"/>
              </a:ext>
            </a:extLst>
          </xdr:cNvPr>
          <xdr:cNvSpPr txBox="1">
            <a:spLocks noChangeArrowheads="1"/>
          </xdr:cNvSpPr>
        </xdr:nvSpPr>
        <xdr:spPr bwMode="auto">
          <a:xfrm>
            <a:off x="3445602" y="3207182"/>
            <a:ext cx="1291865" cy="651883"/>
          </a:xfrm>
          <a:prstGeom prst="rect">
            <a:avLst/>
          </a:prstGeom>
          <a:solidFill>
            <a:schemeClr val="accent6">
              <a:lumMod val="75000"/>
            </a:schemeClr>
          </a:solidFill>
          <a:ln>
            <a:solidFill>
              <a:srgbClr xmlns:mc="http://schemas.openxmlformats.org/markup-compatibility/2006" xmlns:a14="http://schemas.microsoft.com/office/drawing/2010/main" val="000000" mc:Ignorable="a14" a14:legacySpreadsheetColorIndex="64"/>
            </a:solidFill>
          </a:ln>
          <a:extLst/>
        </xdr:spPr>
        <xdr:txBody>
          <a:bodyPr wrap="none" lIns="18288" tIns="18288" rIns="0" bIns="0" anchor="ctr" upright="1">
            <a:noAutofit/>
          </a:bodyPr>
          <a:lstStyle/>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   TCT-004</a:t>
            </a:r>
          </a:p>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 (High Temp)</a:t>
            </a:r>
          </a:p>
        </xdr:txBody>
      </xdr:sp>
      <xdr:sp macro="" textlink="">
        <xdr:nvSpPr>
          <xdr:cNvPr id="89" name="Text Box 65">
            <a:extLst>
              <a:ext uri="{FF2B5EF4-FFF2-40B4-BE49-F238E27FC236}">
                <a16:creationId xmlns:a16="http://schemas.microsoft.com/office/drawing/2014/main" id="{00000000-0008-0000-0600-000059000000}"/>
              </a:ext>
            </a:extLst>
          </xdr:cNvPr>
          <xdr:cNvSpPr txBox="1">
            <a:spLocks noChangeArrowheads="1"/>
          </xdr:cNvSpPr>
        </xdr:nvSpPr>
        <xdr:spPr bwMode="auto">
          <a:xfrm>
            <a:off x="7487932" y="3211697"/>
            <a:ext cx="449517" cy="647372"/>
          </a:xfrm>
          <a:prstGeom prst="rect">
            <a:avLst/>
          </a:prstGeom>
          <a:solidFill>
            <a:srgbClr val="FFFF00"/>
          </a:solidFill>
          <a:ln>
            <a:solidFill>
              <a:srgbClr xmlns:mc="http://schemas.openxmlformats.org/markup-compatibility/2006" xmlns:a14="http://schemas.microsoft.com/office/drawing/2010/main" val="000000" mc:Ignorable="a14" a14:legacySpreadsheetColorIndex="64"/>
            </a:solidFill>
          </a:ln>
          <a:extLst/>
        </xdr:spPr>
        <xdr:txBody>
          <a:bodyPr vert="vert270" wrap="none" lIns="18288" tIns="41148" rIns="0" bIns="0" anchor="ctr" upright="1">
            <a:noAutofit/>
          </a:bodyPr>
          <a:lstStyle/>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Cabinet</a:t>
            </a:r>
          </a:p>
        </xdr:txBody>
      </xdr:sp>
      <xdr:sp macro="" textlink="">
        <xdr:nvSpPr>
          <xdr:cNvPr id="90" name="Rectangle 78">
            <a:extLst>
              <a:ext uri="{FF2B5EF4-FFF2-40B4-BE49-F238E27FC236}">
                <a16:creationId xmlns:a16="http://schemas.microsoft.com/office/drawing/2014/main" id="{00000000-0008-0000-0600-00005A000000}"/>
              </a:ext>
            </a:extLst>
          </xdr:cNvPr>
          <xdr:cNvSpPr>
            <a:spLocks noChangeArrowheads="1"/>
          </xdr:cNvSpPr>
        </xdr:nvSpPr>
        <xdr:spPr bwMode="auto">
          <a:xfrm>
            <a:off x="3706803" y="1974953"/>
            <a:ext cx="4154883" cy="902917"/>
          </a:xfrm>
          <a:prstGeom prst="rect">
            <a:avLst/>
          </a:prstGeom>
          <a:solidFill>
            <a:srgbClr xmlns:mc="http://schemas.openxmlformats.org/markup-compatibility/2006" xmlns:a14="http://schemas.microsoft.com/office/drawing/2010/main" val="008000" mc:Ignorable="a14" a14:legacySpreadsheetColorIndex="1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anchor="ctr"/>
          <a:lstStyle/>
          <a:p>
            <a:pPr algn="ctr"/>
            <a:r>
              <a:rPr lang="en-US" sz="1100">
                <a:latin typeface="Arial" panose="020B0604020202020204" pitchFamily="34" charset="0"/>
                <a:cs typeface="Arial" panose="020B0604020202020204" pitchFamily="34" charset="0"/>
              </a:rPr>
              <a:t>                   Table  Working</a:t>
            </a:r>
          </a:p>
        </xdr:txBody>
      </xdr:sp>
      <xdr:sp macro="" textlink="">
        <xdr:nvSpPr>
          <xdr:cNvPr id="91" name="Text Box 87">
            <a:extLst>
              <a:ext uri="{FF2B5EF4-FFF2-40B4-BE49-F238E27FC236}">
                <a16:creationId xmlns:a16="http://schemas.microsoft.com/office/drawing/2014/main" id="{00000000-0008-0000-0600-00005B000000}"/>
              </a:ext>
            </a:extLst>
          </xdr:cNvPr>
          <xdr:cNvSpPr txBox="1">
            <a:spLocks noChangeArrowheads="1"/>
          </xdr:cNvSpPr>
        </xdr:nvSpPr>
        <xdr:spPr bwMode="auto">
          <a:xfrm>
            <a:off x="7903673" y="1982901"/>
            <a:ext cx="458943" cy="905333"/>
          </a:xfrm>
          <a:prstGeom prst="rect">
            <a:avLst/>
          </a:prstGeom>
          <a:solidFill>
            <a:srgbClr val="FFFF00"/>
          </a:solidFill>
          <a:ln>
            <a:solidFill>
              <a:srgbClr xmlns:mc="http://schemas.openxmlformats.org/markup-compatibility/2006" xmlns:a14="http://schemas.microsoft.com/office/drawing/2010/main" val="000000" mc:Ignorable="a14" a14:legacySpreadsheetColorIndex="64"/>
            </a:solidFill>
          </a:ln>
          <a:extLst/>
        </xdr:spPr>
        <xdr:txBody>
          <a:bodyPr vert="vert270" wrap="none" lIns="18288" tIns="41148" rIns="0" bIns="0" anchor="ctr" upright="1">
            <a:noAutofit/>
          </a:bodyPr>
          <a:lstStyle/>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DI Shelf</a:t>
            </a:r>
          </a:p>
        </xdr:txBody>
      </xdr:sp>
      <xdr:sp macro="" textlink="">
        <xdr:nvSpPr>
          <xdr:cNvPr id="92" name="Rectangle 5">
            <a:extLst>
              <a:ext uri="{FF2B5EF4-FFF2-40B4-BE49-F238E27FC236}">
                <a16:creationId xmlns:a16="http://schemas.microsoft.com/office/drawing/2014/main" id="{00000000-0008-0000-0600-00005C000000}"/>
              </a:ext>
            </a:extLst>
          </xdr:cNvPr>
          <xdr:cNvSpPr>
            <a:spLocks noChangeArrowheads="1"/>
          </xdr:cNvSpPr>
        </xdr:nvSpPr>
        <xdr:spPr bwMode="auto">
          <a:xfrm>
            <a:off x="11279375" y="3426179"/>
            <a:ext cx="3721851" cy="503903"/>
          </a:xfrm>
          <a:prstGeom prst="rect">
            <a:avLst/>
          </a:prstGeom>
          <a:solidFill>
            <a:schemeClr val="accent2">
              <a:lumMod val="40000"/>
              <a:lumOff val="60000"/>
            </a:schemeClr>
          </a:solidFill>
          <a:ln w="9525" algn="ctr">
            <a:solidFill>
              <a:srgbClr xmlns:mc="http://schemas.openxmlformats.org/markup-compatibility/2006" xmlns:a14="http://schemas.microsoft.com/office/drawing/2010/main" val="000000" mc:Ignorable="a14" a14:legacySpreadsheetColorIndex="64"/>
            </a:solidFill>
            <a:round/>
            <a:headEnd/>
            <a:tailEnd/>
          </a:ln>
          <a:effectLst/>
        </xdr:spPr>
      </xdr:sp>
      <xdr:sp macro="" textlink="">
        <xdr:nvSpPr>
          <xdr:cNvPr id="93" name="Rectangle 7">
            <a:extLst>
              <a:ext uri="{FF2B5EF4-FFF2-40B4-BE49-F238E27FC236}">
                <a16:creationId xmlns:a16="http://schemas.microsoft.com/office/drawing/2014/main" id="{00000000-0008-0000-0600-00005D000000}"/>
              </a:ext>
            </a:extLst>
          </xdr:cNvPr>
          <xdr:cNvSpPr>
            <a:spLocks noChangeArrowheads="1"/>
          </xdr:cNvSpPr>
        </xdr:nvSpPr>
        <xdr:spPr bwMode="auto">
          <a:xfrm>
            <a:off x="11279634" y="1913312"/>
            <a:ext cx="1258762" cy="1514751"/>
          </a:xfrm>
          <a:prstGeom prst="rect">
            <a:avLst/>
          </a:prstGeom>
          <a:solidFill>
            <a:schemeClr val="accent2">
              <a:lumMod val="40000"/>
              <a:lumOff val="60000"/>
            </a:schemeClr>
          </a:solidFill>
          <a:ln w="9525" algn="ctr">
            <a:solidFill>
              <a:srgbClr xmlns:mc="http://schemas.openxmlformats.org/markup-compatibility/2006" xmlns:a14="http://schemas.microsoft.com/office/drawing/2010/main" val="000000" mc:Ignorable="a14" a14:legacySpreadsheetColorIndex="64"/>
            </a:solidFill>
            <a:round/>
            <a:headEnd/>
            <a:tailEnd/>
          </a:ln>
          <a:effectLst/>
        </xdr:spPr>
      </xdr:sp>
      <xdr:sp macro="" textlink="">
        <xdr:nvSpPr>
          <xdr:cNvPr id="94" name="TextBox 93">
            <a:extLst>
              <a:ext uri="{FF2B5EF4-FFF2-40B4-BE49-F238E27FC236}">
                <a16:creationId xmlns:a16="http://schemas.microsoft.com/office/drawing/2014/main" id="{00000000-0008-0000-0600-00005E000000}"/>
              </a:ext>
            </a:extLst>
          </xdr:cNvPr>
          <xdr:cNvSpPr txBox="1"/>
        </xdr:nvSpPr>
        <xdr:spPr>
          <a:xfrm>
            <a:off x="11258352" y="3497193"/>
            <a:ext cx="1375076" cy="4336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lnSpc>
                <a:spcPts val="800"/>
              </a:lnSpc>
            </a:pPr>
            <a:r>
              <a:rPr lang="en-US" sz="1100">
                <a:latin typeface="Arial" panose="020B0604020202020204" pitchFamily="34" charset="0"/>
                <a:cs typeface="Arial" panose="020B0604020202020204" pitchFamily="34" charset="0"/>
              </a:rPr>
              <a:t>Vibration and </a:t>
            </a:r>
          </a:p>
          <a:p>
            <a:pPr algn="ctr">
              <a:lnSpc>
                <a:spcPts val="800"/>
              </a:lnSpc>
            </a:pPr>
            <a:endParaRPr lang="en-US" sz="1100">
              <a:latin typeface="Arial" panose="020B0604020202020204" pitchFamily="34" charset="0"/>
              <a:cs typeface="Arial" panose="020B0604020202020204" pitchFamily="34" charset="0"/>
            </a:endParaRPr>
          </a:p>
          <a:p>
            <a:pPr algn="ctr">
              <a:lnSpc>
                <a:spcPts val="800"/>
              </a:lnSpc>
            </a:pPr>
            <a:r>
              <a:rPr lang="en-US" sz="1100">
                <a:latin typeface="Arial" panose="020B0604020202020204" pitchFamily="34" charset="0"/>
                <a:cs typeface="Arial" panose="020B0604020202020204" pitchFamily="34" charset="0"/>
              </a:rPr>
              <a:t>Chamber Set</a:t>
            </a:r>
          </a:p>
        </xdr:txBody>
      </xdr:sp>
      <xdr:sp macro="" textlink="">
        <xdr:nvSpPr>
          <xdr:cNvPr id="95" name="Text Box 62">
            <a:extLst>
              <a:ext uri="{FF2B5EF4-FFF2-40B4-BE49-F238E27FC236}">
                <a16:creationId xmlns:a16="http://schemas.microsoft.com/office/drawing/2014/main" id="{00000000-0008-0000-0600-00005F000000}"/>
              </a:ext>
            </a:extLst>
          </xdr:cNvPr>
          <xdr:cNvSpPr txBox="1">
            <a:spLocks noChangeArrowheads="1"/>
          </xdr:cNvSpPr>
        </xdr:nvSpPr>
        <xdr:spPr bwMode="auto">
          <a:xfrm>
            <a:off x="6149790" y="3213074"/>
            <a:ext cx="1260592" cy="645996"/>
          </a:xfrm>
          <a:prstGeom prst="rect">
            <a:avLst/>
          </a:prstGeom>
          <a:solidFill>
            <a:schemeClr val="accent6">
              <a:lumMod val="75000"/>
            </a:schemeClr>
          </a:solidFill>
          <a:ln>
            <a:solidFill>
              <a:srgbClr xmlns:mc="http://schemas.openxmlformats.org/markup-compatibility/2006" xmlns:a14="http://schemas.microsoft.com/office/drawing/2010/main" val="000000" mc:Ignorable="a14" a14:legacySpreadsheetColorIndex="64"/>
            </a:solidFill>
          </a:ln>
          <a:extLst/>
        </xdr:spPr>
        <xdr:txBody>
          <a:bodyPr wrap="none" lIns="18288" tIns="18288" rIns="0" bIns="0" anchor="ctr" upright="1">
            <a:noAutofit/>
          </a:bodyPr>
          <a:lstStyle/>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  </a:t>
            </a:r>
          </a:p>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TCT-007</a:t>
            </a:r>
          </a:p>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(High Temp)</a:t>
            </a:r>
          </a:p>
          <a:p>
            <a:pPr algn="ctr" rtl="0">
              <a:defRPr sz="1000"/>
            </a:pPr>
            <a:endParaRPr lang="en-US" sz="1100" b="0" i="0" u="none" strike="noStrike" baseline="0">
              <a:solidFill>
                <a:srgbClr val="000000"/>
              </a:solidFill>
              <a:latin typeface="Arial" panose="020B0604020202020204" pitchFamily="34" charset="0"/>
              <a:cs typeface="Arial" panose="020B0604020202020204" pitchFamily="34" charset="0"/>
            </a:endParaRPr>
          </a:p>
        </xdr:txBody>
      </xdr:sp>
      <xdr:sp macro="" textlink="">
        <xdr:nvSpPr>
          <xdr:cNvPr id="96" name="Text Box 62">
            <a:extLst>
              <a:ext uri="{FF2B5EF4-FFF2-40B4-BE49-F238E27FC236}">
                <a16:creationId xmlns:a16="http://schemas.microsoft.com/office/drawing/2014/main" id="{00000000-0008-0000-0600-000060000000}"/>
              </a:ext>
            </a:extLst>
          </xdr:cNvPr>
          <xdr:cNvSpPr txBox="1">
            <a:spLocks noChangeArrowheads="1"/>
          </xdr:cNvSpPr>
        </xdr:nvSpPr>
        <xdr:spPr bwMode="auto">
          <a:xfrm>
            <a:off x="4817031" y="3210476"/>
            <a:ext cx="1258760" cy="648590"/>
          </a:xfrm>
          <a:prstGeom prst="rect">
            <a:avLst/>
          </a:prstGeom>
          <a:solidFill>
            <a:schemeClr val="accent6">
              <a:lumMod val="75000"/>
            </a:schemeClr>
          </a:solidFill>
          <a:ln>
            <a:solidFill>
              <a:srgbClr xmlns:mc="http://schemas.openxmlformats.org/markup-compatibility/2006" xmlns:a14="http://schemas.microsoft.com/office/drawing/2010/main" val="000000" mc:Ignorable="a14" a14:legacySpreadsheetColorIndex="64"/>
            </a:solidFill>
          </a:ln>
          <a:extLst/>
        </xdr:spPr>
        <xdr:txBody>
          <a:bodyPr wrap="none" lIns="18288" tIns="18288" rIns="0" bIns="0" anchor="ctr" upright="1">
            <a:noAutofit/>
          </a:bodyPr>
          <a:lstStyle/>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  TCT-006</a:t>
            </a:r>
          </a:p>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(High Temp)</a:t>
            </a:r>
          </a:p>
        </xdr:txBody>
      </xdr:sp>
      <xdr:sp macro="" textlink="">
        <xdr:nvSpPr>
          <xdr:cNvPr id="97" name="Text Box 62">
            <a:extLst>
              <a:ext uri="{FF2B5EF4-FFF2-40B4-BE49-F238E27FC236}">
                <a16:creationId xmlns:a16="http://schemas.microsoft.com/office/drawing/2014/main" id="{00000000-0008-0000-0600-000061000000}"/>
              </a:ext>
            </a:extLst>
          </xdr:cNvPr>
          <xdr:cNvSpPr txBox="1">
            <a:spLocks noChangeArrowheads="1"/>
          </xdr:cNvSpPr>
        </xdr:nvSpPr>
        <xdr:spPr bwMode="auto">
          <a:xfrm>
            <a:off x="9852150" y="3220869"/>
            <a:ext cx="1217956" cy="653793"/>
          </a:xfrm>
          <a:prstGeom prst="rect">
            <a:avLst/>
          </a:prstGeom>
          <a:solidFill>
            <a:schemeClr val="accent6">
              <a:lumMod val="75000"/>
            </a:schemeClr>
          </a:solidFill>
          <a:ln>
            <a:solidFill>
              <a:srgbClr xmlns:mc="http://schemas.openxmlformats.org/markup-compatibility/2006" xmlns:a14="http://schemas.microsoft.com/office/drawing/2010/main" val="000000" mc:Ignorable="a14" a14:legacySpreadsheetColorIndex="64"/>
            </a:solidFill>
          </a:ln>
          <a:extLst/>
        </xdr:spPr>
        <xdr:txBody>
          <a:bodyPr wrap="none" lIns="18288" tIns="18288" rIns="0" bIns="0" anchor="ctr" upright="1">
            <a:noAutofit/>
          </a:bodyPr>
          <a:lstStyle/>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   TCT-002</a:t>
            </a:r>
          </a:p>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(High Temp</a:t>
            </a:r>
          </a:p>
        </xdr:txBody>
      </xdr:sp>
      <xdr:sp macro="" textlink="">
        <xdr:nvSpPr>
          <xdr:cNvPr id="98" name="Text Box 76">
            <a:extLst>
              <a:ext uri="{FF2B5EF4-FFF2-40B4-BE49-F238E27FC236}">
                <a16:creationId xmlns:a16="http://schemas.microsoft.com/office/drawing/2014/main" id="{00000000-0008-0000-0600-000062000000}"/>
              </a:ext>
            </a:extLst>
          </xdr:cNvPr>
          <xdr:cNvSpPr txBox="1">
            <a:spLocks noChangeArrowheads="1"/>
          </xdr:cNvSpPr>
        </xdr:nvSpPr>
        <xdr:spPr bwMode="auto">
          <a:xfrm>
            <a:off x="483423" y="524097"/>
            <a:ext cx="1433206" cy="802954"/>
          </a:xfrm>
          <a:prstGeom prst="rect">
            <a:avLst/>
          </a:prstGeom>
          <a:solidFill>
            <a:srgbClr val="00FFFF"/>
          </a:solidFill>
          <a:ln>
            <a:solidFill>
              <a:srgbClr xmlns:mc="http://schemas.openxmlformats.org/markup-compatibility/2006" xmlns:a14="http://schemas.microsoft.com/office/drawing/2010/main" val="000000" mc:Ignorable="a14" a14:legacySpreadsheetColorIndex="64"/>
            </a:solidFill>
          </a:ln>
          <a:extLst/>
        </xdr:spPr>
        <xdr:txBody>
          <a:bodyPr wrap="none" lIns="18288" tIns="41148" rIns="0" bIns="0" anchor="ctr" upright="1">
            <a:noAutofit/>
          </a:bodyPr>
          <a:lstStyle/>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 THS-002</a:t>
            </a:r>
          </a:p>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(Heat Shock)</a:t>
            </a:r>
          </a:p>
        </xdr:txBody>
      </xdr:sp>
      <xdr:sp macro="" textlink="">
        <xdr:nvSpPr>
          <xdr:cNvPr id="99" name="Text Box 76">
            <a:extLst>
              <a:ext uri="{FF2B5EF4-FFF2-40B4-BE49-F238E27FC236}">
                <a16:creationId xmlns:a16="http://schemas.microsoft.com/office/drawing/2014/main" id="{00000000-0008-0000-0600-000063000000}"/>
              </a:ext>
            </a:extLst>
          </xdr:cNvPr>
          <xdr:cNvSpPr txBox="1">
            <a:spLocks noChangeArrowheads="1"/>
          </xdr:cNvSpPr>
        </xdr:nvSpPr>
        <xdr:spPr bwMode="auto">
          <a:xfrm>
            <a:off x="479689" y="2373392"/>
            <a:ext cx="1387631" cy="696413"/>
          </a:xfrm>
          <a:prstGeom prst="rect">
            <a:avLst/>
          </a:prstGeom>
          <a:solidFill>
            <a:schemeClr val="accent6">
              <a:lumMod val="20000"/>
              <a:lumOff val="80000"/>
            </a:schemeClr>
          </a:solidFill>
          <a:ln>
            <a:solidFill>
              <a:srgbClr xmlns:mc="http://schemas.openxmlformats.org/markup-compatibility/2006" xmlns:a14="http://schemas.microsoft.com/office/drawing/2010/main" val="000000" mc:Ignorable="a14" a14:legacySpreadsheetColorIndex="64"/>
            </a:solidFill>
          </a:ln>
          <a:extLst/>
        </xdr:spPr>
        <xdr:txBody>
          <a:bodyPr wrap="none" lIns="18288" tIns="41148" rIns="0" bIns="0" anchor="ctr" upright="1">
            <a:noAutofit/>
          </a:bodyPr>
          <a:lstStyle/>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 TLT-001</a:t>
            </a:r>
          </a:p>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(Low Temp)</a:t>
            </a:r>
          </a:p>
        </xdr:txBody>
      </xdr:sp>
      <xdr:sp macro="" textlink="">
        <xdr:nvSpPr>
          <xdr:cNvPr id="100" name="Text Box 76">
            <a:extLst>
              <a:ext uri="{FF2B5EF4-FFF2-40B4-BE49-F238E27FC236}">
                <a16:creationId xmlns:a16="http://schemas.microsoft.com/office/drawing/2014/main" id="{00000000-0008-0000-0600-000064000000}"/>
              </a:ext>
            </a:extLst>
          </xdr:cNvPr>
          <xdr:cNvSpPr txBox="1">
            <a:spLocks noChangeArrowheads="1"/>
          </xdr:cNvSpPr>
        </xdr:nvSpPr>
        <xdr:spPr bwMode="auto">
          <a:xfrm>
            <a:off x="483423" y="3155040"/>
            <a:ext cx="1383898" cy="684802"/>
          </a:xfrm>
          <a:prstGeom prst="rect">
            <a:avLst/>
          </a:prstGeom>
          <a:solidFill>
            <a:schemeClr val="accent6">
              <a:lumMod val="20000"/>
              <a:lumOff val="80000"/>
            </a:schemeClr>
          </a:solidFill>
          <a:ln>
            <a:solidFill>
              <a:srgbClr xmlns:mc="http://schemas.openxmlformats.org/markup-compatibility/2006" xmlns:a14="http://schemas.microsoft.com/office/drawing/2010/main" val="000000" mc:Ignorable="a14" a14:legacySpreadsheetColorIndex="64"/>
            </a:solidFill>
          </a:ln>
          <a:extLst/>
        </xdr:spPr>
        <xdr:txBody>
          <a:bodyPr wrap="none" lIns="18288" tIns="41148" rIns="0" bIns="0" anchor="ctr" upright="1">
            <a:noAutofit/>
          </a:bodyPr>
          <a:lstStyle/>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 TLT-002</a:t>
            </a:r>
          </a:p>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(Low Temp)</a:t>
            </a:r>
          </a:p>
        </xdr:txBody>
      </xdr:sp>
      <xdr:sp macro="" textlink="">
        <xdr:nvSpPr>
          <xdr:cNvPr id="101" name="Text Box 76">
            <a:extLst>
              <a:ext uri="{FF2B5EF4-FFF2-40B4-BE49-F238E27FC236}">
                <a16:creationId xmlns:a16="http://schemas.microsoft.com/office/drawing/2014/main" id="{00000000-0008-0000-0600-000065000000}"/>
              </a:ext>
            </a:extLst>
          </xdr:cNvPr>
          <xdr:cNvSpPr txBox="1">
            <a:spLocks noChangeArrowheads="1"/>
          </xdr:cNvSpPr>
        </xdr:nvSpPr>
        <xdr:spPr bwMode="auto">
          <a:xfrm>
            <a:off x="8695734" y="524098"/>
            <a:ext cx="2365864" cy="789265"/>
          </a:xfrm>
          <a:prstGeom prst="rect">
            <a:avLst/>
          </a:prstGeom>
          <a:solidFill>
            <a:srgbClr val="00FFFF"/>
          </a:solidFill>
          <a:ln>
            <a:solidFill>
              <a:srgbClr xmlns:mc="http://schemas.openxmlformats.org/markup-compatibility/2006" xmlns:a14="http://schemas.microsoft.com/office/drawing/2010/main" val="000000" mc:Ignorable="a14" a14:legacySpreadsheetColorIndex="64"/>
            </a:solidFill>
          </a:ln>
          <a:extLst/>
        </xdr:spPr>
        <xdr:txBody>
          <a:bodyPr wrap="none" lIns="18288" tIns="41148" rIns="0" bIns="0" anchor="ctr" upright="1">
            <a:noAutofit/>
          </a:bodyPr>
          <a:lstStyle/>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 THS-003</a:t>
            </a:r>
          </a:p>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(Heat shock Hiroshima)</a:t>
            </a:r>
          </a:p>
        </xdr:txBody>
      </xdr:sp>
      <xdr:sp macro="" textlink="">
        <xdr:nvSpPr>
          <xdr:cNvPr id="102" name="Text Box 76">
            <a:extLst>
              <a:ext uri="{FF2B5EF4-FFF2-40B4-BE49-F238E27FC236}">
                <a16:creationId xmlns:a16="http://schemas.microsoft.com/office/drawing/2014/main" id="{00000000-0008-0000-0600-000066000000}"/>
              </a:ext>
            </a:extLst>
          </xdr:cNvPr>
          <xdr:cNvSpPr txBox="1">
            <a:spLocks noChangeArrowheads="1"/>
          </xdr:cNvSpPr>
        </xdr:nvSpPr>
        <xdr:spPr bwMode="auto">
          <a:xfrm>
            <a:off x="2193423" y="524099"/>
            <a:ext cx="1410418" cy="802954"/>
          </a:xfrm>
          <a:prstGeom prst="rect">
            <a:avLst/>
          </a:prstGeom>
          <a:solidFill>
            <a:srgbClr val="0066FF"/>
          </a:solidFill>
          <a:ln>
            <a:solidFill>
              <a:srgbClr xmlns:mc="http://schemas.openxmlformats.org/markup-compatibility/2006" xmlns:a14="http://schemas.microsoft.com/office/drawing/2010/main" val="000000" mc:Ignorable="a14" a14:legacySpreadsheetColorIndex="64"/>
            </a:solidFill>
          </a:ln>
          <a:extLst/>
        </xdr:spPr>
        <xdr:txBody>
          <a:bodyPr wrap="none" lIns="18288" tIns="41148" rIns="0" bIns="0" anchor="ctr" upright="1">
            <a:noAutofit/>
          </a:bodyPr>
          <a:lstStyle/>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   TLH-001</a:t>
            </a:r>
          </a:p>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(High &amp; Low)</a:t>
            </a:r>
          </a:p>
        </xdr:txBody>
      </xdr:sp>
      <xdr:sp macro="" textlink="">
        <xdr:nvSpPr>
          <xdr:cNvPr id="103" name="Text Box 76">
            <a:extLst>
              <a:ext uri="{FF2B5EF4-FFF2-40B4-BE49-F238E27FC236}">
                <a16:creationId xmlns:a16="http://schemas.microsoft.com/office/drawing/2014/main" id="{00000000-0008-0000-0600-000067000000}"/>
              </a:ext>
            </a:extLst>
          </xdr:cNvPr>
          <xdr:cNvSpPr txBox="1">
            <a:spLocks noChangeArrowheads="1"/>
          </xdr:cNvSpPr>
        </xdr:nvSpPr>
        <xdr:spPr bwMode="auto">
          <a:xfrm>
            <a:off x="3759232" y="524097"/>
            <a:ext cx="1410418" cy="802954"/>
          </a:xfrm>
          <a:prstGeom prst="rect">
            <a:avLst/>
          </a:prstGeom>
          <a:solidFill>
            <a:srgbClr val="0066FF"/>
          </a:solidFill>
          <a:ln>
            <a:solidFill>
              <a:srgbClr xmlns:mc="http://schemas.openxmlformats.org/markup-compatibility/2006" xmlns:a14="http://schemas.microsoft.com/office/drawing/2010/main" val="000000" mc:Ignorable="a14" a14:legacySpreadsheetColorIndex="64"/>
            </a:solidFill>
          </a:ln>
          <a:extLst/>
        </xdr:spPr>
        <xdr:txBody>
          <a:bodyPr wrap="none" lIns="18288" tIns="41148" rIns="0" bIns="0" anchor="ctr" upright="1">
            <a:noAutofit/>
          </a:bodyPr>
          <a:lstStyle/>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   TLH-003</a:t>
            </a:r>
          </a:p>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(High &amp; Low)</a:t>
            </a:r>
          </a:p>
        </xdr:txBody>
      </xdr:sp>
      <xdr:sp macro="" textlink="">
        <xdr:nvSpPr>
          <xdr:cNvPr id="104" name="Text Box 76">
            <a:extLst>
              <a:ext uri="{FF2B5EF4-FFF2-40B4-BE49-F238E27FC236}">
                <a16:creationId xmlns:a16="http://schemas.microsoft.com/office/drawing/2014/main" id="{00000000-0008-0000-0600-000068000000}"/>
              </a:ext>
            </a:extLst>
          </xdr:cNvPr>
          <xdr:cNvSpPr txBox="1">
            <a:spLocks noChangeArrowheads="1"/>
          </xdr:cNvSpPr>
        </xdr:nvSpPr>
        <xdr:spPr bwMode="auto">
          <a:xfrm>
            <a:off x="5397137" y="524098"/>
            <a:ext cx="1410418" cy="802954"/>
          </a:xfrm>
          <a:prstGeom prst="rect">
            <a:avLst/>
          </a:prstGeom>
          <a:solidFill>
            <a:schemeClr val="bg1">
              <a:lumMod val="85000"/>
            </a:schemeClr>
          </a:solidFill>
          <a:ln>
            <a:solidFill>
              <a:schemeClr val="tx1"/>
            </a:solidFill>
          </a:ln>
          <a:extLst/>
        </xdr:spPr>
        <xdr:txBody>
          <a:bodyPr wrap="none" lIns="18288" tIns="41148" rIns="0" bIns="0" anchor="ctr" upright="1">
            <a:noAutofit/>
          </a:bodyPr>
          <a:lstStyle/>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   TTH-003</a:t>
            </a:r>
          </a:p>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(High humid)</a:t>
            </a:r>
          </a:p>
        </xdr:txBody>
      </xdr:sp>
      <xdr:sp macro="" textlink="">
        <xdr:nvSpPr>
          <xdr:cNvPr id="105" name="Text Box 76">
            <a:extLst>
              <a:ext uri="{FF2B5EF4-FFF2-40B4-BE49-F238E27FC236}">
                <a16:creationId xmlns:a16="http://schemas.microsoft.com/office/drawing/2014/main" id="{00000000-0008-0000-0600-000069000000}"/>
              </a:ext>
            </a:extLst>
          </xdr:cNvPr>
          <xdr:cNvSpPr txBox="1">
            <a:spLocks noChangeArrowheads="1"/>
          </xdr:cNvSpPr>
        </xdr:nvSpPr>
        <xdr:spPr bwMode="auto">
          <a:xfrm>
            <a:off x="7033137" y="524098"/>
            <a:ext cx="1412323" cy="802954"/>
          </a:xfrm>
          <a:prstGeom prst="rect">
            <a:avLst/>
          </a:prstGeom>
          <a:solidFill>
            <a:schemeClr val="bg1">
              <a:lumMod val="85000"/>
            </a:schemeClr>
          </a:solidFill>
          <a:ln>
            <a:solidFill>
              <a:srgbClr xmlns:mc="http://schemas.openxmlformats.org/markup-compatibility/2006" xmlns:a14="http://schemas.microsoft.com/office/drawing/2010/main" val="000000" mc:Ignorable="a14" a14:legacySpreadsheetColorIndex="64"/>
            </a:solidFill>
          </a:ln>
          <a:extLst/>
        </xdr:spPr>
        <xdr:txBody>
          <a:bodyPr wrap="none" lIns="18288" tIns="41148" rIns="0" bIns="0" anchor="ctr" upright="1">
            <a:noAutofit/>
          </a:bodyPr>
          <a:lstStyle/>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   TTH-004</a:t>
            </a:r>
          </a:p>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(High humid)</a:t>
            </a:r>
          </a:p>
        </xdr:txBody>
      </xdr:sp>
      <xdr:sp macro="" textlink="">
        <xdr:nvSpPr>
          <xdr:cNvPr id="106" name="TextBox 105">
            <a:extLst>
              <a:ext uri="{FF2B5EF4-FFF2-40B4-BE49-F238E27FC236}">
                <a16:creationId xmlns:a16="http://schemas.microsoft.com/office/drawing/2014/main" id="{00000000-0008-0000-0600-00006A000000}"/>
              </a:ext>
            </a:extLst>
          </xdr:cNvPr>
          <xdr:cNvSpPr txBox="1"/>
        </xdr:nvSpPr>
        <xdr:spPr>
          <a:xfrm>
            <a:off x="11289087" y="2406315"/>
            <a:ext cx="1292562" cy="4817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lnSpc>
                <a:spcPts val="800"/>
              </a:lnSpc>
            </a:pPr>
            <a:r>
              <a:rPr lang="en-US" sz="1100">
                <a:latin typeface="Arial" panose="020B0604020202020204" pitchFamily="34" charset="0"/>
                <a:cs typeface="Arial" panose="020B0604020202020204" pitchFamily="34" charset="0"/>
              </a:rPr>
              <a:t>Vibration </a:t>
            </a:r>
          </a:p>
          <a:p>
            <a:pPr algn="ctr">
              <a:lnSpc>
                <a:spcPts val="800"/>
              </a:lnSpc>
            </a:pPr>
            <a:endParaRPr lang="en-US" sz="1100">
              <a:latin typeface="Arial" panose="020B0604020202020204" pitchFamily="34" charset="0"/>
              <a:cs typeface="Arial" panose="020B0604020202020204" pitchFamily="34" charset="0"/>
            </a:endParaRPr>
          </a:p>
          <a:p>
            <a:pPr algn="ctr">
              <a:lnSpc>
                <a:spcPts val="800"/>
              </a:lnSpc>
            </a:pPr>
            <a:r>
              <a:rPr lang="en-US" sz="1100">
                <a:latin typeface="Arial" panose="020B0604020202020204" pitchFamily="34" charset="0"/>
                <a:cs typeface="Arial" panose="020B0604020202020204" pitchFamily="34" charset="0"/>
              </a:rPr>
              <a:t>Controll</a:t>
            </a:r>
          </a:p>
        </xdr:txBody>
      </xdr:sp>
      <xdr:sp macro="" textlink="">
        <xdr:nvSpPr>
          <xdr:cNvPr id="107" name="Text Box 76">
            <a:extLst>
              <a:ext uri="{FF2B5EF4-FFF2-40B4-BE49-F238E27FC236}">
                <a16:creationId xmlns:a16="http://schemas.microsoft.com/office/drawing/2014/main" id="{00000000-0008-0000-0600-00006B000000}"/>
              </a:ext>
            </a:extLst>
          </xdr:cNvPr>
          <xdr:cNvSpPr txBox="1">
            <a:spLocks noChangeArrowheads="1"/>
          </xdr:cNvSpPr>
        </xdr:nvSpPr>
        <xdr:spPr bwMode="auto">
          <a:xfrm>
            <a:off x="11289089" y="531087"/>
            <a:ext cx="1306770" cy="919812"/>
          </a:xfrm>
          <a:prstGeom prst="rect">
            <a:avLst/>
          </a:prstGeom>
          <a:solidFill>
            <a:srgbClr val="0066FF"/>
          </a:solidFill>
          <a:ln>
            <a:solidFill>
              <a:srgbClr xmlns:mc="http://schemas.openxmlformats.org/markup-compatibility/2006" xmlns:a14="http://schemas.microsoft.com/office/drawing/2010/main" val="000000" mc:Ignorable="a14" a14:legacySpreadsheetColorIndex="64"/>
            </a:solidFill>
          </a:ln>
          <a:extLst/>
        </xdr:spPr>
        <xdr:txBody>
          <a:bodyPr wrap="none" lIns="18288" tIns="41148" rIns="0" bIns="0" anchor="ctr" upright="1">
            <a:noAutofit/>
          </a:bodyPr>
          <a:lstStyle/>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 TLH-004</a:t>
            </a:r>
          </a:p>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(High &amp; Low)</a:t>
            </a:r>
          </a:p>
        </xdr:txBody>
      </xdr:sp>
      <xdr:sp macro="" textlink="">
        <xdr:nvSpPr>
          <xdr:cNvPr id="108" name="Text Box 76">
            <a:extLst>
              <a:ext uri="{FF2B5EF4-FFF2-40B4-BE49-F238E27FC236}">
                <a16:creationId xmlns:a16="http://schemas.microsoft.com/office/drawing/2014/main" id="{00000000-0008-0000-0600-00006C000000}"/>
              </a:ext>
            </a:extLst>
          </xdr:cNvPr>
          <xdr:cNvSpPr txBox="1">
            <a:spLocks noChangeArrowheads="1"/>
          </xdr:cNvSpPr>
        </xdr:nvSpPr>
        <xdr:spPr bwMode="auto">
          <a:xfrm>
            <a:off x="479689" y="1514667"/>
            <a:ext cx="1414156" cy="717720"/>
          </a:xfrm>
          <a:prstGeom prst="rect">
            <a:avLst/>
          </a:prstGeom>
          <a:solidFill>
            <a:srgbClr val="00FFFF"/>
          </a:solidFill>
          <a:ln>
            <a:solidFill>
              <a:srgbClr xmlns:mc="http://schemas.openxmlformats.org/markup-compatibility/2006" xmlns:a14="http://schemas.microsoft.com/office/drawing/2010/main" val="000000" mc:Ignorable="a14" a14:legacySpreadsheetColorIndex="64"/>
            </a:solidFill>
          </a:ln>
          <a:extLst/>
        </xdr:spPr>
        <xdr:txBody>
          <a:bodyPr wrap="none" lIns="18288" tIns="41148" rIns="0" bIns="0" anchor="ctr" upright="1">
            <a:noAutofit/>
          </a:bodyPr>
          <a:lstStyle/>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 THS-001</a:t>
            </a:r>
          </a:p>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(Heat Shock)</a:t>
            </a:r>
          </a:p>
        </xdr:txBody>
      </xdr:sp>
      <xdr:sp macro="" textlink="">
        <xdr:nvSpPr>
          <xdr:cNvPr id="109" name="Text Box 65">
            <a:extLst>
              <a:ext uri="{FF2B5EF4-FFF2-40B4-BE49-F238E27FC236}">
                <a16:creationId xmlns:a16="http://schemas.microsoft.com/office/drawing/2014/main" id="{00000000-0008-0000-0600-00006D000000}"/>
              </a:ext>
            </a:extLst>
          </xdr:cNvPr>
          <xdr:cNvSpPr txBox="1">
            <a:spLocks noChangeArrowheads="1"/>
          </xdr:cNvSpPr>
        </xdr:nvSpPr>
        <xdr:spPr bwMode="auto">
          <a:xfrm>
            <a:off x="3221460" y="1963673"/>
            <a:ext cx="451422" cy="888012"/>
          </a:xfrm>
          <a:prstGeom prst="rect">
            <a:avLst/>
          </a:prstGeom>
          <a:solidFill>
            <a:srgbClr val="FFFF00"/>
          </a:solidFill>
          <a:ln>
            <a:solidFill>
              <a:srgbClr xmlns:mc="http://schemas.openxmlformats.org/markup-compatibility/2006" xmlns:a14="http://schemas.microsoft.com/office/drawing/2010/main" val="000000" mc:Ignorable="a14" a14:legacySpreadsheetColorIndex="64"/>
            </a:solidFill>
          </a:ln>
          <a:extLst/>
        </xdr:spPr>
        <xdr:txBody>
          <a:bodyPr vert="vert270" wrap="none" lIns="18288" tIns="41148" rIns="0" bIns="0" anchor="ctr" upright="1">
            <a:noAutofit/>
          </a:bodyPr>
          <a:lstStyle/>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Cabinet</a:t>
            </a:r>
          </a:p>
        </xdr:txBody>
      </xdr:sp>
      <xdr:sp macro="" textlink="">
        <xdr:nvSpPr>
          <xdr:cNvPr id="110" name="Text Box 62">
            <a:extLst>
              <a:ext uri="{FF2B5EF4-FFF2-40B4-BE49-F238E27FC236}">
                <a16:creationId xmlns:a16="http://schemas.microsoft.com/office/drawing/2014/main" id="{00000000-0008-0000-0600-00006E000000}"/>
              </a:ext>
            </a:extLst>
          </xdr:cNvPr>
          <xdr:cNvSpPr txBox="1">
            <a:spLocks noChangeArrowheads="1"/>
          </xdr:cNvSpPr>
        </xdr:nvSpPr>
        <xdr:spPr bwMode="auto">
          <a:xfrm>
            <a:off x="14970564" y="891712"/>
            <a:ext cx="1281547" cy="793252"/>
          </a:xfrm>
          <a:prstGeom prst="rect">
            <a:avLst/>
          </a:prstGeom>
          <a:solidFill>
            <a:schemeClr val="accent6">
              <a:lumMod val="75000"/>
            </a:schemeClr>
          </a:solidFill>
          <a:ln>
            <a:solidFill>
              <a:srgbClr xmlns:mc="http://schemas.openxmlformats.org/markup-compatibility/2006" xmlns:a14="http://schemas.microsoft.com/office/drawing/2010/main" val="000000" mc:Ignorable="a14" a14:legacySpreadsheetColorIndex="64"/>
            </a:solidFill>
          </a:ln>
          <a:extLst/>
        </xdr:spPr>
        <xdr:txBody>
          <a:bodyPr wrap="none" lIns="18288" tIns="18288" rIns="0" bIns="0" anchor="ctr" upright="1">
            <a:noAutofit/>
          </a:bodyPr>
          <a:lstStyle/>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  </a:t>
            </a:r>
          </a:p>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TCT-015</a:t>
            </a:r>
          </a:p>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(High Temp)</a:t>
            </a:r>
          </a:p>
          <a:p>
            <a:pPr algn="ctr" rtl="0">
              <a:defRPr sz="1000"/>
            </a:pPr>
            <a:endParaRPr lang="en-US" sz="1100" b="0" i="0" u="none" strike="noStrike" baseline="0">
              <a:solidFill>
                <a:srgbClr val="FF0000"/>
              </a:solidFill>
              <a:latin typeface="Arial" panose="020B0604020202020204" pitchFamily="34" charset="0"/>
              <a:cs typeface="Arial" panose="020B0604020202020204" pitchFamily="34" charset="0"/>
            </a:endParaRPr>
          </a:p>
        </xdr:txBody>
      </xdr:sp>
      <xdr:sp macro="" textlink="">
        <xdr:nvSpPr>
          <xdr:cNvPr id="111" name="Text Box 62">
            <a:extLst>
              <a:ext uri="{FF2B5EF4-FFF2-40B4-BE49-F238E27FC236}">
                <a16:creationId xmlns:a16="http://schemas.microsoft.com/office/drawing/2014/main" id="{00000000-0008-0000-0600-00006F000000}"/>
              </a:ext>
            </a:extLst>
          </xdr:cNvPr>
          <xdr:cNvSpPr txBox="1">
            <a:spLocks noChangeArrowheads="1"/>
          </xdr:cNvSpPr>
        </xdr:nvSpPr>
        <xdr:spPr bwMode="auto">
          <a:xfrm>
            <a:off x="14981359" y="1760728"/>
            <a:ext cx="1278345" cy="809775"/>
          </a:xfrm>
          <a:prstGeom prst="rect">
            <a:avLst/>
          </a:prstGeom>
          <a:solidFill>
            <a:schemeClr val="accent6">
              <a:lumMod val="75000"/>
            </a:schemeClr>
          </a:solidFill>
          <a:ln>
            <a:solidFill>
              <a:srgbClr xmlns:mc="http://schemas.openxmlformats.org/markup-compatibility/2006" xmlns:a14="http://schemas.microsoft.com/office/drawing/2010/main" val="000000" mc:Ignorable="a14" a14:legacySpreadsheetColorIndex="64"/>
            </a:solidFill>
          </a:ln>
          <a:extLst/>
        </xdr:spPr>
        <xdr:txBody>
          <a:bodyPr wrap="none" lIns="18288" tIns="18288" rIns="0" bIns="0" anchor="ctr" upright="1">
            <a:noAutofit/>
          </a:bodyPr>
          <a:lstStyle/>
          <a:p>
            <a:pPr algn="ctr" rtl="0">
              <a:defRPr sz="1000"/>
            </a:pPr>
            <a:endParaRPr lang="en-US" sz="1100" b="0" i="0" u="none" strike="noStrike" baseline="0">
              <a:solidFill>
                <a:srgbClr val="000000"/>
              </a:solidFill>
              <a:latin typeface="Arial" panose="020B0604020202020204" pitchFamily="34" charset="0"/>
              <a:cs typeface="Arial" panose="020B0604020202020204" pitchFamily="34" charset="0"/>
            </a:endParaRPr>
          </a:p>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  TCT-016</a:t>
            </a:r>
          </a:p>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(High Temp)</a:t>
            </a:r>
          </a:p>
          <a:p>
            <a:pPr algn="ctr" rtl="0">
              <a:defRPr sz="1000"/>
            </a:pPr>
            <a:endParaRPr lang="en-US" sz="1100" b="0" i="0" u="none" strike="noStrike" baseline="0">
              <a:solidFill>
                <a:srgbClr val="000000"/>
              </a:solidFill>
              <a:latin typeface="Arial" panose="020B0604020202020204" pitchFamily="34" charset="0"/>
              <a:cs typeface="Arial" panose="020B0604020202020204" pitchFamily="34" charset="0"/>
            </a:endParaRPr>
          </a:p>
        </xdr:txBody>
      </xdr:sp>
      <xdr:sp macro="" textlink="">
        <xdr:nvSpPr>
          <xdr:cNvPr id="112" name="Rectangle 111">
            <a:extLst>
              <a:ext uri="{FF2B5EF4-FFF2-40B4-BE49-F238E27FC236}">
                <a16:creationId xmlns:a16="http://schemas.microsoft.com/office/drawing/2014/main" id="{00000000-0008-0000-0600-000070000000}"/>
              </a:ext>
            </a:extLst>
          </xdr:cNvPr>
          <xdr:cNvSpPr/>
        </xdr:nvSpPr>
        <xdr:spPr bwMode="auto">
          <a:xfrm>
            <a:off x="11190477" y="381000"/>
            <a:ext cx="5175345" cy="3621338"/>
          </a:xfrm>
          <a:prstGeom prst="rect">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endParaRPr lang="en-US" sz="1100">
              <a:latin typeface="Arial" panose="020B0604020202020204" pitchFamily="34" charset="0"/>
              <a:cs typeface="Arial" panose="020B0604020202020204" pitchFamily="34" charset="0"/>
            </a:endParaRPr>
          </a:p>
        </xdr:txBody>
      </xdr:sp>
      <xdr:sp macro="" textlink="">
        <xdr:nvSpPr>
          <xdr:cNvPr id="113" name="Text Box 65">
            <a:extLst>
              <a:ext uri="{FF2B5EF4-FFF2-40B4-BE49-F238E27FC236}">
                <a16:creationId xmlns:a16="http://schemas.microsoft.com/office/drawing/2014/main" id="{00000000-0008-0000-0600-000071000000}"/>
              </a:ext>
            </a:extLst>
          </xdr:cNvPr>
          <xdr:cNvSpPr txBox="1">
            <a:spLocks noChangeArrowheads="1"/>
          </xdr:cNvSpPr>
        </xdr:nvSpPr>
        <xdr:spPr bwMode="auto">
          <a:xfrm>
            <a:off x="10648316" y="1617043"/>
            <a:ext cx="449517" cy="1232230"/>
          </a:xfrm>
          <a:prstGeom prst="rect">
            <a:avLst/>
          </a:prstGeom>
          <a:solidFill>
            <a:srgbClr val="FFFF00"/>
          </a:solidFill>
          <a:ln>
            <a:solidFill>
              <a:srgbClr xmlns:mc="http://schemas.openxmlformats.org/markup-compatibility/2006" xmlns:a14="http://schemas.microsoft.com/office/drawing/2010/main" val="000000" mc:Ignorable="a14" a14:legacySpreadsheetColorIndex="64"/>
            </a:solidFill>
          </a:ln>
          <a:extLst/>
        </xdr:spPr>
        <xdr:txBody>
          <a:bodyPr vert="vert270" wrap="none" lIns="18288" tIns="41148" rIns="0" bIns="0" anchor="ctr" upright="1">
            <a:noAutofit/>
          </a:bodyPr>
          <a:lstStyle/>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Air Condition</a:t>
            </a:r>
          </a:p>
        </xdr:txBody>
      </xdr:sp>
      <xdr:sp macro="" textlink="">
        <xdr:nvSpPr>
          <xdr:cNvPr id="114" name="Rectangle 78">
            <a:extLst>
              <a:ext uri="{FF2B5EF4-FFF2-40B4-BE49-F238E27FC236}">
                <a16:creationId xmlns:a16="http://schemas.microsoft.com/office/drawing/2014/main" id="{00000000-0008-0000-0600-000072000000}"/>
              </a:ext>
            </a:extLst>
          </xdr:cNvPr>
          <xdr:cNvSpPr>
            <a:spLocks noChangeArrowheads="1"/>
          </xdr:cNvSpPr>
        </xdr:nvSpPr>
        <xdr:spPr bwMode="auto">
          <a:xfrm>
            <a:off x="13430280" y="1745868"/>
            <a:ext cx="1178538" cy="847535"/>
          </a:xfrm>
          <a:prstGeom prst="rect">
            <a:avLst/>
          </a:prstGeom>
          <a:solidFill>
            <a:srgbClr xmlns:mc="http://schemas.openxmlformats.org/markup-compatibility/2006" xmlns:a14="http://schemas.microsoft.com/office/drawing/2010/main" val="008000" mc:Ignorable="a14" a14:legacySpreadsheetColorIndex="1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anchor="ctr"/>
          <a:lstStyle/>
          <a:p>
            <a:pPr algn="ctr"/>
            <a:r>
              <a:rPr lang="en-US" sz="1100">
                <a:latin typeface="Arial" panose="020B0604020202020204" pitchFamily="34" charset="0"/>
                <a:cs typeface="Arial" panose="020B0604020202020204" pitchFamily="34" charset="0"/>
              </a:rPr>
              <a:t>Table  Working</a:t>
            </a:r>
          </a:p>
        </xdr:txBody>
      </xdr:sp>
      <xdr:sp macro="" textlink="">
        <xdr:nvSpPr>
          <xdr:cNvPr id="115" name="Text Box 65">
            <a:extLst>
              <a:ext uri="{FF2B5EF4-FFF2-40B4-BE49-F238E27FC236}">
                <a16:creationId xmlns:a16="http://schemas.microsoft.com/office/drawing/2014/main" id="{00000000-0008-0000-0600-000073000000}"/>
              </a:ext>
            </a:extLst>
          </xdr:cNvPr>
          <xdr:cNvSpPr txBox="1">
            <a:spLocks noChangeArrowheads="1"/>
          </xdr:cNvSpPr>
        </xdr:nvSpPr>
        <xdr:spPr bwMode="auto">
          <a:xfrm>
            <a:off x="15823662" y="2625112"/>
            <a:ext cx="441897" cy="801881"/>
          </a:xfrm>
          <a:prstGeom prst="rect">
            <a:avLst/>
          </a:prstGeom>
          <a:solidFill>
            <a:schemeClr val="accent2">
              <a:lumMod val="40000"/>
              <a:lumOff val="60000"/>
            </a:schemeClr>
          </a:solidFill>
          <a:ln>
            <a:solidFill>
              <a:srgbClr xmlns:mc="http://schemas.openxmlformats.org/markup-compatibility/2006" xmlns:a14="http://schemas.microsoft.com/office/drawing/2010/main" val="000000" mc:Ignorable="a14" a14:legacySpreadsheetColorIndex="64"/>
            </a:solidFill>
          </a:ln>
          <a:extLst/>
        </xdr:spPr>
        <xdr:txBody>
          <a:bodyPr vert="vert270" wrap="none" lIns="18288" tIns="41148" rIns="0" bIns="0" anchor="ctr" upright="1">
            <a:noAutofit/>
          </a:bodyPr>
          <a:lstStyle/>
          <a:p>
            <a:pPr algn="ctr" rtl="0">
              <a:defRPr sz="1000"/>
            </a:pPr>
            <a:r>
              <a:rPr lang="en-US" sz="1100" b="0" i="0" u="none" strike="noStrike" baseline="0">
                <a:solidFill>
                  <a:srgbClr val="000000"/>
                </a:solidFill>
                <a:latin typeface="Arial" panose="020B0604020202020204" pitchFamily="34" charset="0"/>
                <a:cs typeface="Arial" panose="020B0604020202020204" pitchFamily="34" charset="0"/>
              </a:rPr>
              <a:t>Vibration</a:t>
            </a:r>
          </a:p>
        </xdr:txBody>
      </xdr:sp>
      <xdr:sp macro="" textlink="">
        <xdr:nvSpPr>
          <xdr:cNvPr id="116" name="Text Box 62">
            <a:extLst>
              <a:ext uri="{FF2B5EF4-FFF2-40B4-BE49-F238E27FC236}">
                <a16:creationId xmlns:a16="http://schemas.microsoft.com/office/drawing/2014/main" id="{00000000-0008-0000-0600-000074000000}"/>
              </a:ext>
            </a:extLst>
          </xdr:cNvPr>
          <xdr:cNvSpPr txBox="1">
            <a:spLocks noChangeArrowheads="1"/>
          </xdr:cNvSpPr>
        </xdr:nvSpPr>
        <xdr:spPr bwMode="auto">
          <a:xfrm>
            <a:off x="14960967" y="492379"/>
            <a:ext cx="1292492" cy="357907"/>
          </a:xfrm>
          <a:prstGeom prst="rect">
            <a:avLst/>
          </a:prstGeom>
          <a:solidFill>
            <a:srgbClr val="FF0000"/>
          </a:solidFill>
          <a:ln>
            <a:solidFill>
              <a:schemeClr val="tx1"/>
            </a:solidFill>
          </a:ln>
          <a:extLst/>
        </xdr:spPr>
        <xdr:txBody>
          <a:bodyPr wrap="none" lIns="18288" tIns="18288" rIns="0" bIns="0" anchor="ctr" upright="1">
            <a:noAutofit/>
          </a:bodyPr>
          <a:lstStyle/>
          <a:p>
            <a:pPr algn="ctr" rtl="0">
              <a:defRPr sz="1000"/>
            </a:pPr>
            <a:r>
              <a:rPr lang="th-TH" sz="1100" b="0" i="0" u="none" strike="noStrike" baseline="0">
                <a:solidFill>
                  <a:srgbClr val="000000"/>
                </a:solidFill>
                <a:latin typeface="Arial" panose="020B0604020202020204" pitchFamily="34" charset="0"/>
                <a:cs typeface="Cordia New"/>
              </a:rPr>
              <a:t>ถังดับเพลิง</a:t>
            </a:r>
            <a:endParaRPr lang="en-US" sz="1100" b="0" i="0" u="none" strike="noStrike" baseline="0">
              <a:solidFill>
                <a:srgbClr val="000000"/>
              </a:solidFill>
              <a:latin typeface="Arial" panose="020B0604020202020204" pitchFamily="34" charset="0"/>
              <a:cs typeface="Arial" panose="020B0604020202020204" pitchFamily="34" charset="0"/>
            </a:endParaRPr>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blbs01\sharedfiles$\WINDOWS\Temporary%20Internet%20Files\OLKF213\MDL&#35069;&#36896;&#20181;&#27096;&#2636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DL製造仕様書"/>
      <sheetName val="MDL製造仕様書改訂来歴 [試作]"/>
      <sheetName val="改訂来歴追加ページ"/>
      <sheetName val="Sheet3"/>
      <sheetName val="Sheet4"/>
      <sheetName val="MDL製造仕様書改訂来歴 _試作_"/>
      <sheetName val="MDL製造仕様書改訂来歴_[試作]"/>
      <sheetName val="MDL製造仕様書改訂来歴__試作_"/>
      <sheetName val="組立費算出シート"/>
      <sheetName val="設計"/>
      <sheetName val="MOTO"/>
      <sheetName val="MRS세부"/>
      <sheetName val="주요업체"/>
      <sheetName val="DETA1121ｋｋｋ"/>
      <sheetName val="07実績"/>
      <sheetName val="LCD(SEG)回路組立"/>
      <sheetName val="残業計画"/>
      <sheetName val="ODV要素作業"/>
      <sheetName val="LED・ダイオード特性"/>
      <sheetName val="リスト"/>
      <sheetName val="一覧表"/>
      <sheetName val="C-55227AB"/>
      <sheetName val="Sector Assignment"/>
      <sheetName val="車両仕様"/>
    </sheetNames>
    <sheetDataSet>
      <sheetData sheetId="0"/>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pamat Somchat" refreshedDate="44677.695065972221" createdVersion="6" refreshedVersion="6" minRefreshableVersion="3" recordCount="1758" xr:uid="{00000000-000A-0000-FFFF-FFFF00000000}">
  <cacheSource type="worksheet">
    <worksheetSource ref="B4:BD878" sheet="Log sheet"/>
  </cacheSource>
  <cacheFields count="68">
    <cacheField name="No." numFmtId="1">
      <sharedItems containsBlank="1" containsMixedTypes="1" containsNumber="1" containsInteger="1" minValue="1" maxValue="1554"/>
    </cacheField>
    <cacheField name="Status Inspection" numFmtId="0">
      <sharedItems containsBlank="1"/>
    </cacheField>
    <cacheField name="Status overall" numFmtId="0">
      <sharedItems containsBlank="1" count="9">
        <s v="Done"/>
        <s v="Hold test"/>
        <s v="Cancel test"/>
        <s v="Wait Test"/>
        <s v="Under Test"/>
        <s v="KCDS Test"/>
        <m/>
        <s v="ไม่มีใบRequest" u="1"/>
        <s v="cancel" u="1"/>
      </sharedItems>
    </cacheField>
    <cacheField name="Month" numFmtId="168">
      <sharedItems containsNonDate="0" containsDate="1" containsString="0" containsBlank="1" minDate="2021-02-01T00:00:00" maxDate="2022-12-02T00:00:00" count="142">
        <d v="2021-02-01T00:00:00"/>
        <d v="2021-03-15T00:00:00"/>
        <d v="2021-04-05T00:00:00"/>
        <d v="2021-03-26T00:00:00"/>
        <d v="2021-04-08T00:00:00"/>
        <d v="2021-04-10T00:00:00"/>
        <d v="2021-04-20T00:00:00"/>
        <d v="2021-04-23T00:00:00"/>
        <d v="2021-05-11T00:00:00"/>
        <d v="2021-04-30T00:00:00"/>
        <d v="2021-04-29T00:00:00"/>
        <d v="2021-06-18T00:00:00"/>
        <d v="2021-05-06T00:00:00"/>
        <d v="2021-05-07T00:00:00"/>
        <d v="2021-05-10T00:00:00"/>
        <d v="2021-05-17T00:00:00"/>
        <d v="2021-05-18T00:00:00"/>
        <d v="2021-05-20T00:00:00"/>
        <d v="2021-05-19T00:00:00"/>
        <d v="2021-05-21T00:00:00"/>
        <d v="2021-05-25T00:00:00"/>
        <d v="2021-05-27T00:00:00"/>
        <d v="2021-05-28T00:00:00"/>
        <d v="2021-05-29T00:00:00"/>
        <d v="2021-05-31T00:00:00"/>
        <d v="2021-05-30T00:00:00"/>
        <d v="2021-06-04T00:00:00"/>
        <d v="2021-06-07T00:00:00"/>
        <d v="2021-06-08T00:00:00"/>
        <d v="2021-06-09T00:00:00"/>
        <d v="2021-06-11T00:00:00"/>
        <d v="2021-06-17T00:00:00"/>
        <d v="2021-06-22T00:00:00"/>
        <d v="2021-06-23T00:00:00"/>
        <d v="2021-06-25T00:00:00"/>
        <d v="2021-06-26T00:00:00"/>
        <d v="2021-06-28T00:00:00"/>
        <d v="2021-06-30T00:00:00"/>
        <d v="2021-06-16T00:00:00"/>
        <d v="2021-07-01T00:00:00"/>
        <d v="2021-07-15T00:00:00"/>
        <d v="2021-07-16T00:00:00"/>
        <d v="2021-07-10T00:00:00"/>
        <d v="2021-07-14T00:00:00"/>
        <d v="2021-07-19T00:00:00"/>
        <d v="2021-07-20T00:00:00"/>
        <d v="2021-07-22T00:00:00"/>
        <d v="2021-07-23T00:00:00"/>
        <d v="2021-07-26T00:00:00"/>
        <d v="2021-07-27T00:00:00"/>
        <d v="2021-07-29T00:00:00"/>
        <d v="2021-07-30T00:00:00"/>
        <d v="2021-08-02T00:00:00"/>
        <d v="2021-08-04T00:00:00"/>
        <d v="2021-08-09T00:00:00"/>
        <d v="2021-08-13T00:00:00"/>
        <d v="2021-08-16T00:00:00"/>
        <d v="2021-08-17T00:00:00"/>
        <d v="2021-08-19T00:00:00"/>
        <d v="2021-08-20T00:00:00"/>
        <d v="2021-08-10T00:00:00"/>
        <d v="2021-08-23T00:00:00"/>
        <d v="2021-08-24T00:00:00"/>
        <d v="2021-08-25T00:00:00"/>
        <d v="2021-08-27T00:00:00"/>
        <d v="2021-08-30T00:00:00"/>
        <d v="2021-09-03T00:00:00"/>
        <d v="2021-09-06T00:00:00"/>
        <d v="2021-09-07T00:00:00"/>
        <d v="2021-09-08T00:00:00"/>
        <d v="2021-09-10T00:00:00"/>
        <d v="2021-09-09T00:00:00"/>
        <d v="2021-09-13T00:00:00"/>
        <d v="2021-09-16T00:00:00"/>
        <d v="2021-09-21T00:00:00"/>
        <d v="2021-09-26T00:00:00"/>
        <d v="2021-09-27T00:00:00"/>
        <d v="2021-09-22T00:00:00"/>
        <d v="2021-09-23T00:00:00"/>
        <d v="2021-09-25T00:00:00"/>
        <d v="2021-09-28T00:00:00"/>
        <d v="2021-09-29T00:00:00"/>
        <d v="2021-09-30T00:00:00"/>
        <d v="2021-10-05T00:00:00"/>
        <d v="2021-10-06T00:00:00"/>
        <d v="2021-10-07T00:00:00"/>
        <d v="2021-10-08T00:00:00"/>
        <d v="2021-10-11T00:00:00"/>
        <d v="2021-10-12T00:00:00"/>
        <d v="2021-10-14T00:00:00"/>
        <d v="2021-10-15T00:00:00"/>
        <d v="2021-10-20T00:00:00"/>
        <d v="2021-10-21T00:00:00"/>
        <d v="2021-10-22T00:00:00"/>
        <d v="2021-10-25T00:00:00"/>
        <d v="2021-10-26T00:00:00"/>
        <d v="2021-11-03T00:00:00"/>
        <d v="2021-10-13T00:00:00"/>
        <d v="2021-11-01T00:00:00"/>
        <d v="2021-11-02T00:00:00"/>
        <d v="2021-11-04T00:00:00"/>
        <d v="2021-11-09T00:00:00"/>
        <d v="2021-11-11T00:00:00"/>
        <d v="2021-11-12T00:00:00"/>
        <d v="2021-11-13T00:00:00"/>
        <d v="2021-11-16T00:00:00"/>
        <d v="2021-11-23T00:00:00"/>
        <d v="2021-11-24T00:00:00"/>
        <d v="2021-11-26T00:00:00"/>
        <d v="2021-11-29T00:00:00"/>
        <d v="2021-12-01T00:00:00"/>
        <d v="2021-12-20T00:00:00"/>
        <d v="2021-12-24T00:00:00"/>
        <d v="2022-01-01T00:00:00"/>
        <d v="2022-01-22T00:00:00"/>
        <d v="2022-01-21T00:00:00"/>
        <d v="2022-02-01T00:00:00"/>
        <d v="2022-02-02T00:00:00"/>
        <d v="2022-02-07T00:00:00"/>
        <d v="2022-02-09T00:00:00"/>
        <d v="2022-02-14T00:00:00"/>
        <d v="2022-02-15T00:00:00"/>
        <d v="2022-02-17T00:00:00"/>
        <d v="2022-02-22T00:00:00"/>
        <d v="2022-02-23T00:00:00"/>
        <d v="2022-03-01T00:00:00"/>
        <d v="2022-04-01T00:00:00"/>
        <d v="2022-05-01T00:00:00"/>
        <d v="2022-03-22T00:00:00"/>
        <d v="2022-03-24T00:00:00"/>
        <d v="2022-03-25T00:00:00"/>
        <d v="2022-03-31T00:00:00"/>
        <d v="2022-04-26T00:00:00"/>
        <d v="2022-04-22T00:00:00"/>
        <m/>
        <d v="2022-06-01T00:00:00"/>
        <d v="2022-07-01T00:00:00"/>
        <d v="2022-08-01T00:00:00"/>
        <d v="2022-09-01T00:00:00"/>
        <d v="2022-10-01T00:00:00"/>
        <d v="2022-11-01T00:00:00"/>
        <d v="2022-12-01T00:00:00"/>
      </sharedItems>
      <fieldGroup par="67" base="3">
        <rangePr groupBy="days" startDate="2021-02-01T00:00:00" endDate="2022-12-02T00:00:00"/>
        <groupItems count="368">
          <s v="(blank)"/>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2022"/>
        </groupItems>
      </fieldGroup>
    </cacheField>
    <cacheField name="Register date" numFmtId="0">
      <sharedItems containsNonDate="0" containsDate="1" containsString="0" containsBlank="1" minDate="2021-02-01T00:00:00" maxDate="2022-12-02T00:00:00"/>
    </cacheField>
    <cacheField name="Recive Sample date" numFmtId="0">
      <sharedItems containsDate="1" containsBlank="1" containsMixedTypes="1" minDate="2021-03-16T00:00:00" maxDate="2022-04-28T00:00:00" count="176">
        <d v="2021-03-19T00:00:00"/>
        <d v="2021-05-19T00:00:00"/>
        <d v="2021-03-16T00:00:00"/>
        <d v="2021-04-02T00:00:00"/>
        <d v="2021-03-29T00:00:00"/>
        <d v="2021-04-08T00:00:00"/>
        <d v="2021-04-09T00:00:00"/>
        <d v="2021-04-10T00:00:00"/>
        <d v="2021-04-21T00:00:00"/>
        <d v="2021-04-27T00:00:00"/>
        <d v="2021-04-26T00:00:00"/>
        <d v="2021-05-11T00:00:00"/>
        <d v="2021-05-10T00:00:00"/>
        <d v="2021-05-05T00:00:00"/>
        <d v="2021-04-30T00:00:00"/>
        <s v=" "/>
        <d v="2021-04-29T00:00:00"/>
        <d v="2021-06-17T00:00:00"/>
        <m/>
        <d v="2021-05-07T00:00:00"/>
        <d v="2021-05-08T00:00:00"/>
        <d v="2021-05-06T00:00:00"/>
        <d v="2021-05-25T00:00:00"/>
        <d v="2021-05-12T00:00:00"/>
        <d v="2021-05-17T00:00:00"/>
        <d v="2021-05-18T00:00:00"/>
        <d v="2021-05-20T00:00:00"/>
        <d v="2021-05-21T00:00:00"/>
        <d v="2021-05-29T00:00:00"/>
        <d v="2021-05-24T00:00:00"/>
        <d v="2021-05-27T00:00:00"/>
        <d v="2021-05-28T00:00:00"/>
        <d v="2021-05-31T00:00:00"/>
        <d v="2021-06-01T00:00:00"/>
        <d v="2021-05-30T00:00:00"/>
        <d v="2021-06-07T00:00:00"/>
        <d v="2021-06-08T00:00:00"/>
        <d v="2021-06-11T00:00:00"/>
        <d v="2021-06-10T00:00:00"/>
        <d v="2021-06-09T00:00:00"/>
        <d v="2021-06-18T00:00:00"/>
        <d v="2021-06-15T00:00:00"/>
        <d v="2021-06-21T00:00:00"/>
        <d v="2021-06-22T00:00:00"/>
        <d v="2021-06-24T00:00:00"/>
        <d v="2021-06-23T00:00:00"/>
        <d v="2021-06-25T00:00:00"/>
        <d v="2021-07-14T00:00:00"/>
        <d v="2021-07-09T00:00:00"/>
        <d v="2021-06-30T00:00:00"/>
        <d v="2021-07-01T00:00:00"/>
        <d v="2021-07-20T00:00:00"/>
        <d v="2021-07-12T00:00:00"/>
        <d v="2021-07-10T00:00:00"/>
        <d v="2021-07-13T00:00:00"/>
        <d v="2021-07-29T00:00:00"/>
        <d v="2021-07-15T00:00:00"/>
        <d v="2021-07-19T00:00:00"/>
        <d v="2021-07-22T00:00:00"/>
        <d v="2021-07-27T00:00:00"/>
        <d v="2021-07-30T00:00:00"/>
        <d v="2021-08-02T00:00:00"/>
        <d v="2021-08-05T00:00:00"/>
        <d v="2021-08-10T00:00:00"/>
        <d v="2021-08-04T00:00:00"/>
        <d v="2021-08-06T00:00:00"/>
        <d v="2021-08-03T00:00:00"/>
        <d v="2021-08-09T00:00:00"/>
        <d v="2021-08-13T00:00:00"/>
        <d v="2021-08-16T00:00:00"/>
        <d v="2021-08-17T00:00:00"/>
        <d v="2021-08-18T00:00:00"/>
        <d v="2021-09-03T00:00:00"/>
        <d v="2021-08-11T00:00:00"/>
        <d v="2021-08-19T00:00:00"/>
        <d v="2021-08-20T00:00:00"/>
        <d v="2021-08-25T00:00:00"/>
        <d v="2021-08-24T00:00:00"/>
        <d v="2021-08-27T00:00:00"/>
        <d v="2021-08-30T00:00:00"/>
        <d v="2021-09-06T00:00:00"/>
        <d v="2021-09-15T00:00:00"/>
        <d v="2021-09-09T00:00:00"/>
        <d v="2021-09-08T00:00:00"/>
        <d v="2021-09-10T00:00:00"/>
        <d v="2021-09-13T00:00:00"/>
        <s v="cancel"/>
        <d v="2021-09-16T00:00:00"/>
        <d v="2021-09-21T00:00:00"/>
        <d v="2021-09-26T00:00:00"/>
        <d v="2021-09-27T00:00:00"/>
        <d v="2021-09-22T00:00:00"/>
        <d v="2021-09-23T00:00:00"/>
        <d v="2021-09-25T00:00:00"/>
        <d v="2021-09-29T00:00:00"/>
        <d v="2021-09-30T00:00:00"/>
        <d v="2021-10-04T00:00:00"/>
        <d v="2021-10-12T00:00:00"/>
        <d v="2021-10-06T00:00:00"/>
        <d v="2021-10-08T00:00:00"/>
        <d v="2021-10-11T00:00:00"/>
        <d v="2021-10-18T00:00:00"/>
        <d v="2021-10-14T00:00:00"/>
        <d v="2021-10-15T00:00:00"/>
        <d v="2021-10-13T00:00:00"/>
        <d v="2021-10-20T00:00:00"/>
        <d v="2021-10-21T00:00:00"/>
        <d v="2021-11-01T00:00:00"/>
        <d v="2021-10-22T00:00:00"/>
        <d v="2021-10-25T00:00:00"/>
        <d v="2021-10-28T00:00:00"/>
        <d v="2021-10-29T00:00:00"/>
        <d v="2021-11-03T00:00:00"/>
        <d v="2021-11-02T00:00:00"/>
        <d v="2021-11-04T00:00:00"/>
        <d v="2021-11-08T00:00:00"/>
        <d v="2021-11-09T00:00:00"/>
        <d v="2021-12-01T00:00:00"/>
        <d v="2021-11-11T00:00:00"/>
        <d v="2021-11-05T00:00:00"/>
        <s v="Sample no OTP"/>
        <d v="2021-12-14T00:00:00"/>
        <d v="2021-11-12T00:00:00"/>
        <d v="2021-11-18T00:00:00"/>
        <d v="2021-11-15T00:00:00"/>
        <d v="2021-11-22T00:00:00"/>
        <d v="2021-11-16T00:00:00"/>
        <d v="2021-11-24T00:00:00"/>
        <d v="2021-11-20T00:00:00"/>
        <d v="2021-11-26T00:00:00"/>
        <d v="2021-12-02T00:00:00"/>
        <d v="2021-12-08T00:00:00"/>
        <d v="2021-12-17T00:00:00"/>
        <d v="2021-12-20T00:00:00"/>
        <d v="2021-12-24T00:00:00"/>
        <d v="2021-12-23T00:00:00"/>
        <d v="2021-12-28T00:00:00"/>
        <d v="2022-01-05T00:00:00"/>
        <d v="2022-01-06T00:00:00"/>
        <d v="2022-01-07T00:00:00"/>
        <d v="2022-01-19T00:00:00"/>
        <d v="2022-01-10T00:00:00"/>
        <d v="2022-01-20T00:00:00"/>
        <d v="2022-01-12T00:00:00"/>
        <d v="2022-01-22T00:00:00"/>
        <d v="2022-01-31T00:00:00"/>
        <d v="2022-01-26T00:00:00"/>
        <d v="2022-02-02T00:00:00"/>
        <d v="2022-02-01T00:00:00"/>
        <d v="2022-02-03T00:00:00"/>
        <d v="2022-02-08T00:00:00"/>
        <d v="2022-02-11T00:00:00"/>
        <d v="2022-02-14T00:00:00"/>
        <d v="2022-02-15T00:00:00"/>
        <d v="2022-02-19T00:00:00"/>
        <d v="2022-02-21T00:00:00"/>
        <d v="2022-02-22T00:00:00"/>
        <d v="2022-02-23T00:00:00"/>
        <d v="2022-02-26T00:00:00"/>
        <d v="2022-03-02T00:00:00"/>
        <d v="2022-03-11T00:00:00"/>
        <d v="2022-03-07T00:00:00"/>
        <d v="2022-03-17T00:00:00"/>
        <d v="2022-03-22T00:00:00"/>
        <d v="2022-03-10T00:00:00"/>
        <d v="2022-03-14T00:00:00"/>
        <d v="2022-03-23T00:00:00"/>
        <d v="2022-03-25T00:00:00"/>
        <d v="2022-03-30T00:00:00"/>
        <d v="2022-04-01T00:00:00"/>
        <d v="2022-04-05T00:00:00"/>
        <d v="2022-03-04T00:00:00"/>
        <d v="2022-04-20T00:00:00"/>
        <d v="2022-04-12T00:00:00"/>
        <d v="2022-04-21T00:00:00"/>
        <d v="2022-04-27T00:00:00"/>
      </sharedItems>
    </cacheField>
    <cacheField name="Register No." numFmtId="0">
      <sharedItems containsBlank="1" count="586">
        <s v="KTC-21-02-001-003065"/>
        <s v="KTC-21-03-012-003067"/>
        <s v="KTC-21-04-001-003061"/>
        <s v="KTC-21-04-002-003039"/>
        <s v="KTC-21-03-CRR-001422"/>
        <s v="KTC-21-04-005-007125"/>
        <s v="KTC-21-04-006-005033"/>
        <s v="KTC-21-04-008-003063"/>
        <s v="KTC-21-04-010-057653"/>
        <s v="KTC-21-04-016-007127"/>
        <s v="KTC-21-04-017-003065"/>
        <s v="KTC-21-04-019-003039"/>
        <s v="KTC-21-04-020-003026"/>
        <s v="KTC-21-04-021-003062"/>
        <s v="KTC-21-04-022-003034"/>
        <s v="KTC-21-04-023-370001"/>
        <s v="KTC-21-04-024-007126"/>
        <s v="KTC-21-04-025-007127"/>
        <s v="KTC-21-05-001-003061"/>
        <s v="KTC-21-05-002-003067"/>
        <s v="KTC-21-05-003-064967"/>
        <s v="KTC-21-05-004-003067"/>
        <s v="KTC-21-05-005-003001"/>
        <s v="KTC-21-05-006-003014"/>
        <s v="KTC-21-05-007-003049"/>
        <s v="KTC-21-05-008-003063"/>
        <s v="KTC-21-05-009-003011"/>
        <s v="KTC-21-05-010-003039"/>
        <s v="KTC-21-05-011-003058"/>
        <s v="KTC-21-05-012-003061"/>
        <s v="KTC-21-05-013-003038"/>
        <s v="KTC-21-05-014-007108"/>
        <s v="KTC-21-05-015-003006"/>
        <s v="KTC-21-05-016-003048"/>
        <s v="KTC-21-05-017-003060"/>
        <s v="KTC-21-05-018-003077"/>
        <s v="KTC-21-05-019-007098"/>
        <s v="KTC-21-05-020-007126"/>
        <s v="KTC-21-05-021-057184"/>
        <s v="KTC-21-05-022-055862"/>
        <s v="KTC-21-05-023-003086"/>
        <s v="KTC-21-05-024-003039"/>
        <s v="KTC-21-05-025-055860"/>
        <s v="KTC-21-05-026-003083"/>
        <s v="KTC-21-05-027-003008"/>
        <s v="KTC-21-05-028-370001"/>
        <s v="KTC-21-05-029-003014"/>
        <s v="KTC-21-05-030-055860"/>
        <s v="KTC-21-05-031-064950"/>
        <s v="KTC-21-05-032-003062"/>
        <s v="KTC-21-05-033-003020"/>
        <s v="KTC-21-05-034-003040"/>
        <s v="KTC-21-05-035-003060"/>
        <s v="KTC-21-05-036-003008"/>
        <s v="KTC-21-05-037-007125"/>
        <s v="KTC-21-05-038-003063"/>
        <s v="KTC-21-05-039-003008"/>
        <s v="KTC-21-05-040-003035"/>
        <s v="KTC-21-05-041-003001"/>
        <s v="KTC-21-05-042-003044"/>
        <s v="KTC-21-05-CRR-001426"/>
        <s v="KTC-21-05-043-003014"/>
        <s v="KTC-21-05-044-003028"/>
        <s v="KTC-21-05-045-057653"/>
        <s v="KTC-21-05-046-003081"/>
        <s v="KTC-21-05-047-003061"/>
        <s v="KTC-21-05-048-003044"/>
        <s v="KTC-21-05-049-055860"/>
        <s v="KTC-21-05-050-007126"/>
        <s v="KTC-21-05-051-003011"/>
        <s v="KTC-21-05-052-003062"/>
        <s v="KTC-21-05-053-003061"/>
        <s v="KTC-21-05-054-003018"/>
        <s v="KTC-21-05-055-003060"/>
        <s v="KTC-21-05-056-003048"/>
        <s v="KTC-21-05-057-003057"/>
        <s v="KTC-21-05-058-003040"/>
        <s v="KTC-21-05-059-007107"/>
        <s v="KTC-21-05-060-003051"/>
        <s v="KTC-21-05-061-003005"/>
        <s v="KTC-21-05-062-003060"/>
        <s v="KTC-21-05-063-003006"/>
        <s v="KTC-21-05-064-003013"/>
        <s v="KTC-21-05-065-003040"/>
        <s v="KTC-21-05-066-003058"/>
        <s v="KTC-21-05-067-003048"/>
        <s v="KTC-21-05-068-003061"/>
        <s v="KTC-21-05-069-003049"/>
        <s v="KTC-21-05-070-003011"/>
        <s v="KTC-21-05-071-003011"/>
        <s v="KTC-21-05-072-003061"/>
        <s v="KTC-21-05-073-003078"/>
        <s v="KTC-21-05-074-003039"/>
        <s v="KTC-21-05-075-007126"/>
        <s v="KTC-21-06-001-007127"/>
        <s v="KTC-21-06-CRR-001429"/>
        <s v="KTC-21-06-002-007126"/>
        <s v="KTC-21-06-003-003013"/>
        <s v="KTC-21-06-004-057653"/>
        <s v="KTC-21-06-005-064947"/>
        <s v="KTC-21-06-006-003061"/>
        <s v="KTC-21-06-007-055865"/>
        <s v="KTC-21-06-008-003031"/>
        <s v="KTC-21-06-009-003089"/>
        <s v="KTC-21-06-010-003051"/>
        <s v="KTC-21-06-011-003084"/>
        <s v="KTC-21-06-012-003001"/>
        <s v="KTC-21-06-013-003026"/>
        <s v="KTC-21-06-014-055860"/>
        <s v="KTC-21-06-015-003011"/>
        <s v="KTC-21-06-016-007066"/>
        <s v="KTC-21-06-017-007119"/>
        <s v="KTC-21-06-018-003057"/>
        <s v="KTC-21-06-019-003018"/>
        <s v="KTC-21-06-020-003061"/>
        <s v="KTC-21-06-021-003013"/>
        <s v="KTC-21-06-022-009052"/>
        <s v="KTC-21-06-023-003090"/>
        <s v="KTC-21-06-024-003062"/>
        <s v="KTC-21-06-025-003008"/>
        <s v="KTC-21-06-026-003040"/>
        <s v="KTC-21-06-027-008095"/>
        <s v="KTC-21-06-028-003028"/>
        <s v="KTC-21-06-029-009054"/>
        <s v="KTC-21-06-030-006083"/>
        <s v="KTC-21-06-031-003081"/>
        <s v="KTC-21-06-032-003008"/>
        <s v="KTC-21-06-033-003062"/>
        <s v="KTC-21-06-034-003037"/>
        <s v="KTC-21-06-CRR-001432"/>
        <s v="KTC-21-07-001-003009"/>
        <s v="KTC-21-07-002-003011"/>
        <s v="KTC-21-07-003-003063"/>
        <s v="KTC-21-07-005-003008"/>
        <s v="KTC-21-07-006-003037"/>
        <s v="KTC-21-07-007-003011"/>
        <s v="KTC-21-07-008-055797"/>
        <s v="KTC-21-07-009-007119"/>
        <s v="KTC-21-07-010-003057"/>
        <s v="KTC-21-07-011-003052"/>
        <s v="KTC-21-07-012-003061"/>
        <s v="KTC-21-07-013-003048"/>
        <s v="KTC-21-07-014-003049"/>
        <s v="KTC-21-07-015-003013"/>
        <s v="KTC-21-07-016-003051"/>
        <s v="KTC-21-07-017-003011"/>
        <s v="KTC-21-07-018-007126"/>
        <s v="KTC-21-07-019-003051"/>
        <s v="KTC-21-07-020-055860"/>
        <s v="KTC-21-07-021-009058"/>
        <s v="KTC-21-07-022-003062"/>
        <s v="KTC-21-07-023-055865"/>
        <s v="KTC-21-07-024-003061"/>
        <s v="KTC-21-07-025-003014"/>
        <s v="KTC-21-07-026-003008"/>
        <s v="KTC-21-07-027-003014"/>
        <s v="KTC-21-07-028-055864"/>
        <s v="KTC-21-08-001-064894"/>
        <s v="KTC-21-08-002-007126"/>
        <s v="KTC-21-08-003-003062"/>
        <s v="KTC-21-08-004-007093"/>
        <s v="KTC-21-08-005-003087"/>
        <s v="KTC-21-08-006-009050"/>
        <s v="KTC-21-08-007-003027"/>
        <s v="KTC-21-08-008-003040"/>
        <s v="KTC-21-08-009-003065"/>
        <s v="KTC-21-08-010-003065"/>
        <s v="KTC-21-08-011-003084"/>
        <s v="KTC-21-08-012-003014"/>
        <s v="KTC-21-08-013-003020"/>
        <s v="KTC-21-08-014-003049"/>
        <s v="KTC-21-08-015-003068"/>
        <s v="KTC-21-08-016-003013"/>
        <s v="KTC-21-08-017-003056"/>
        <s v="KTC-21-08-018-003005"/>
        <s v="KTC-21-08-019-003062"/>
        <s v="KTC-21-08-020-003048"/>
        <s v="KTC-21-08-021-003057"/>
        <s v="KTC-21-08-022-003065"/>
        <s v="KTC-21-08-023-003046"/>
        <s v="KTC-21-08-024-070001"/>
        <s v="KTC-21-08-025-003067"/>
        <s v="KTC-21-08-026-055862"/>
        <s v="KTC-21-08-027-055862"/>
        <s v="KTC-21-08-028-003020"/>
        <s v="KTC-21-08-029-003046"/>
        <s v="KTC-21-08-030-055860"/>
        <s v="KTC-21-08-031-064950"/>
        <s v="KTC-21-08-032-003065"/>
        <s v="KTC-21-08-033-007102"/>
        <s v="KTC-21-08-034-070001"/>
        <s v="KTC-21-08-035-009038"/>
        <s v="KTC-21-08-036-055859"/>
        <s v="KTC-21-08-037-003059"/>
        <s v="KTC-21-08-038-003067"/>
        <s v="KTC-21-08-039-003061"/>
        <s v="KTC-21-08-040-003088"/>
        <s v="KTC-21-08-CRR-001439"/>
        <s v="KTC-21-08-041-003062"/>
        <s v="KTC-21-08-042-003068"/>
        <s v="KTC-21-08-043-003008"/>
        <s v="KTC-21-08-CRR-001435"/>
        <s v="KTC-21-08-044-003061"/>
        <s v="KTC-21-08-045-003093"/>
        <s v="KTC-21-08-046-003089"/>
        <s v="KTC-21-09-001-003025"/>
        <s v="KTC-21-09-002-003087"/>
        <s v="KTC-21-09-003-003068"/>
        <s v="KTC-21-09-004-003062"/>
        <s v="KTC-21-09-005-003068"/>
        <s v="KTC-21-09-006-003039"/>
        <s v="KTC-21-09-007-003087"/>
        <s v="KTC-21-09-008-003067"/>
        <s v="KTC-21-09-009-055859"/>
        <s v="KTC-21-09-010-070001"/>
        <s v="KTC-21-09-011-003084"/>
        <s v="KTC-21-09-012-007126"/>
        <s v="KTC-21-09-013-003062"/>
        <s v="KTC-21-09-CRR-001432"/>
        <s v="KTC-21-09-014-003049"/>
        <s v="KTC-21-09-015-003044"/>
        <s v="KTC-21-09-016-003045"/>
        <s v="KTC-21-09-017-003014"/>
        <s v="KTC-21-09-018-003001"/>
        <s v="KTC-21-09-019-003023"/>
        <s v="KTC-21-09-020-003062"/>
        <s v="KTC-21-09-021-003061"/>
        <s v="KTC-21-09-022-003009"/>
        <s v="KTC-21-09-023-003086"/>
        <s v="KTC-21-09-024-003008"/>
        <s v="KTC-21-09-025-003039"/>
        <s v="KTC-21-09-026-003057"/>
        <s v="KTC-21-09-027-003044"/>
        <s v="KTC-21-09-028-003062"/>
        <s v="KTC-21-09-029-003028"/>
        <s v="KTC-21-09-030-003039"/>
        <s v="KTC-21-09-031-003011"/>
        <s v="KTC-21-09-CRR-001436"/>
        <s v="KTC-21-09-CRR-001437"/>
        <s v="KTC-21-09-032-003053"/>
        <s v="KTC-21-09-033-003011"/>
        <s v="KTC-21-09-034-003067"/>
        <s v="KTC-21-09-035-057561"/>
        <s v="KTC-21-09-036-057561"/>
        <s v="KTC-21-09-037-055864"/>
        <s v="KTC-21-09-038-055865"/>
        <s v="KTC-21-09-039-003068"/>
        <s v="KTC-21-09-040-003008"/>
        <s v="KTC-21-09-CRR-001442"/>
        <s v="KTC-21-09-041-003086"/>
        <s v="KTC-21-09-042-003039"/>
        <s v="KTC-21-10-001-055862"/>
        <s v="KTC-21-10-002-055797"/>
        <s v="KTC-21-10-003-055797"/>
        <s v="KTC-21-10-004-003011"/>
        <s v="KTC-21-10-005-003089"/>
        <s v="KTC-21-10-006-055860"/>
        <s v="KTC-21-10-007-003061"/>
        <s v="KTC-21-10-008-007098"/>
        <s v="KTC-21-10-009-007108"/>
        <s v="KTC-21-10-010-003035"/>
        <s v="KTC-21-10-011-003044"/>
        <s v="KTC-21-10-012-003014"/>
        <s v="KTC-21-10-013-003019"/>
        <s v="KTC-21-10-014-007126"/>
        <s v="KTC-21-10-015-003020"/>
        <s v="KTC-21-10-016-003038"/>
        <s v="KTC-21-10-017-003048"/>
        <s v="KTC-21-10-018-003061"/>
        <s v="KTC-21-10-019-003008"/>
        <s v="KTC-21-10-020-003085"/>
        <s v="KTC-21-10-021-003072"/>
        <s v="KTC-21-10-022-003008"/>
        <s v="KTC-21-10-023-009005"/>
        <s v="KTC-21-10-024-055797"/>
        <s v="KTC-21-10-025-055865"/>
        <s v="KTC-21-10-026-003040"/>
        <s v="KTC-21-10-027-055860"/>
        <s v="KTC-21-10-028-003001"/>
        <s v="KTC-21-10-029-003060"/>
        <s v="KTC-21-10-030-003067"/>
        <s v="KTC-21-10-031-003084"/>
        <s v="KTC-21-10-032-003031"/>
        <s v="KTC-21-10-033-003067"/>
        <s v="KTC-21-10-034-003085"/>
        <s v="KTC-21-10-035-003051"/>
        <s v="KTC-21-10-036-003060"/>
        <s v="KTC-21-10-037-003068"/>
        <s v="KTC-21-10-043-003062"/>
        <s v="KTC-21-10-045-003084"/>
        <s v="KTC-21-10-046-003067"/>
        <s v="KTC-21-10-047-009005"/>
        <s v="KTC-21-10-048-009058"/>
        <s v="KTC-21-10-049-003014"/>
        <s v="KTC-21-10-050-003039"/>
        <s v="KTC-21-10-051-003011"/>
        <s v="KTC-21-10-052-003072"/>
        <s v="KTC-21-10-053-003084"/>
        <s v="KTC-21-10-054-003095"/>
        <s v="KTC-21-10-055-003063"/>
        <s v="KTC-21-10-056-003063"/>
        <s v="KTC-21-10-057-003040"/>
        <s v="KTC-21-10-058-007066"/>
        <s v="KTC-21-10-059-007119"/>
        <s v="KTC-21-10-060-003078"/>
        <s v="KTC-21-10-061-003077"/>
        <s v="KTC-21-10-062-003084"/>
        <s v="KTC-21-11-001-003001"/>
        <s v="KTC-21-11-002-003063"/>
        <s v="KTC-21-11-003-003068"/>
        <s v="KTC-21-11-004-003065"/>
        <s v="KTC-21-11-005-003065"/>
        <s v="KTC-21-11-006-007126"/>
        <s v="KTC-21-11-007-003011"/>
        <s v="KTC-21-11-008-003051"/>
        <s v="KTC-21-11-009-007119"/>
        <s v="KTC-21-11-010-003035"/>
        <s v="KTC-21-11-011-003087"/>
        <s v="KTC-21-11-012-003061"/>
        <s v="KTC-21-11-013-003011"/>
        <s v="KTC-21-11-014-003093"/>
        <s v="KTC-21-11-015-007126"/>
        <s v="KTC-21-11-016-007125"/>
        <s v="KTC-21-11-017-003035"/>
        <s v="KTC-21-11-018-003065"/>
        <s v="KTC-21-11-CRR-001425"/>
        <s v="KTC-21-11-019-005036"/>
        <s v="KTC-21-11-020-003063"/>
        <s v="KTC-21-11-CRR-001432"/>
        <s v="KTC-21-11-CRR-001441"/>
        <s v="KTC-21-11-021-003008"/>
        <s v="KTC-21-11-022-003009"/>
        <s v="KTC-21-11-023-003040"/>
        <s v="KTC-21-11-024-003001"/>
        <s v="KTC-21-11-025-003083"/>
        <s v="KTC-21-11-026-003089"/>
        <s v="KTC-21-11-027-003060"/>
        <s v="KTC-21-11-028-003037"/>
        <s v="KTC-21-11-029-003063"/>
        <s v="KTC-21-11-030-003088"/>
        <s v="KTC-21-11-031-003039"/>
        <s v="KTC-21-11-032-003084"/>
        <s v="KTC-21-11-033-003040"/>
        <s v="KTC-21-11-034-003058"/>
        <s v="KTC-21-11-035-003037"/>
        <s v="KTC-21-11-036-003036"/>
        <s v="KTC-21-11-037-003055"/>
        <s v="KTC-21-11-038-003066"/>
        <s v="KTC-21-11-039-003051"/>
        <s v="KTC-21-11-040-003060"/>
        <s v="KTC-21-11-041-007126"/>
        <s v="KTC-21-11-042-003037"/>
        <s v="KTC-21-11-043-003051"/>
        <s v="KTC-21-11-044-003014"/>
        <s v="KTC-21-11-045-003061"/>
        <s v="KTC-21-11-046-003039"/>
        <s v="KTC-21-11-047-003060"/>
        <s v="KTC-21-11-048-003009"/>
        <s v="KTC-21-11-049-003058"/>
        <s v="KTC-21-11-050-003049"/>
        <s v="KTC-21-11-051-003023"/>
        <s v="KTC-21-11-052-003046"/>
        <s v="KTC-21-11-053-003011"/>
        <s v="KTC-21-11-054-003083"/>
        <s v="KTC-21-11-055-003061"/>
        <s v="KTC-21-11-056-003084"/>
        <s v="KTC-21-11-057-055865"/>
        <s v="KTC-21-11-058-055862"/>
        <s v="KTC-21-11-059-055859"/>
        <s v="KTC-21-11-060-003081"/>
        <s v="KTC-21-11-061-003052"/>
        <s v="KTC-21-11-062-003071"/>
        <s v="KTC-21-11-063-003025"/>
        <s v="KTC-21-11-064-003059"/>
        <s v="KTC-21-11-065-007119"/>
        <s v="KTC-21-11-066-003051"/>
        <s v="KTC-21-11-067-003035"/>
        <s v="KTC-21-11-068-003083"/>
        <s v="KTC-21-11-069-003087"/>
        <s v="KTC-21-11-070-003065"/>
        <s v="KTC-21-11-071-003061"/>
        <s v="KTC-21-11-072-003051"/>
        <s v="KTC-21-11-073-003039"/>
        <s v="KTC-21-11-074-003058"/>
        <s v="KTC-21-11-075-003070"/>
        <s v="KTC-21-11-076-055797"/>
        <s v="KTC-21-11-077-003001"/>
        <s v="KTC-21-11-078-003008"/>
        <s v="KTC-21-11-079-009068"/>
        <s v="KTC-21-11-080-003078"/>
        <s v="KTC-21-11-081-003039"/>
        <s v="KTC-21-12-001-003061"/>
        <s v="KTC-21-12-002-003078"/>
        <s v="KTC-21-12-003-003084"/>
        <s v="KTC-21-12-004-070001"/>
        <s v="KTC-21-12-005-064806"/>
        <s v="KTC-21-12-006-055859"/>
        <s v="KTC-21-12-007-003062"/>
        <s v="KTC-21-12-008-055860"/>
        <s v="KTC-21-12-009-009005"/>
        <s v="KTC-21-12-010-003023"/>
        <s v="KTC-21-12-011-003049"/>
        <s v="KTC-21-12-012-003089"/>
        <s v="KTC-21-12-013-003058"/>
        <s v="KTC-21-12-014-003013"/>
        <s v="KTC-21-12-015-003088"/>
        <s v="KTC-21-12-016-003086"/>
        <s v="KTC-21-12-017-003057"/>
        <s v="KTC-21-12-018-003008"/>
        <s v="KTC-21-12-019-003011"/>
        <s v="KTC-21-12-020-003045"/>
        <s v="KTC-21-12-021-003014"/>
        <s v="KTC-21-12-022-003061"/>
        <s v="KTC-21-12-023-003049"/>
        <s v="KTC-21-12-024-003013"/>
        <s v="KTC-21-12-025-003058"/>
        <s v="KTC-21-12-026-003063"/>
        <s v="KTC-21-12-027-003061"/>
        <s v="KTC-21-12-028-003036"/>
        <s v="KTC-21-12-029-003043"/>
        <s v="KTC-21-12-030-003088"/>
        <s v="KTC-21-12-031-003053"/>
        <s v="KTC-21-12-032-007126"/>
        <s v="KTC-21-12-033-003057"/>
        <s v="KTC-21-12-034-003085"/>
        <s v="KTC-21-12-035-003037"/>
        <s v="KTC-21-12-036-003093"/>
        <s v="KTC-21-12-037-055860"/>
        <s v="KTC-21-12-038-003049"/>
        <s v="KTC-21-12-039-003013"/>
        <s v="KTC-21-12-040-003058"/>
        <s v="KTC-21-12-041-003088"/>
        <s v="KTC-21-12-042-003086"/>
        <s v="KTC-21-12-043-003062"/>
        <s v="KTC-21-12-044-003036"/>
        <s v="KTC-21-12-045-003089"/>
        <s v="KTC-21-12-046-003011"/>
        <s v="KTC-21-12-047-003013"/>
        <s v="KTC-21-12-048-003061"/>
        <s v="KTC-21-12-049-003001"/>
        <s v="KTC-21-12-050-003051"/>
        <s v="KTC-21-12-051-003011"/>
        <s v="KTC-21-12-CRR-001446"/>
        <s v="KTC-21-12-052-003061"/>
        <s v="KTC-21-12-053-003039"/>
        <s v="KTC-21-12-054-003020"/>
        <s v="KTC-21-12-055-006083"/>
        <s v="KTC-21-12-056-003078"/>
        <s v="KTC-21-12-057-003061"/>
        <s v="KTC-21-12-058-003061"/>
        <s v="KTC-21-12-059-078070"/>
        <s v="KTC-22-01-001-003067"/>
        <s v="KTC-22-01-002-003039"/>
        <s v="KTC-22-01-003-009005"/>
        <s v="KTC-22-01-004-003061"/>
        <s v="KTC-22-01-005-003094"/>
        <s v="KTC-22-01-006-003061"/>
        <s v="KTC-22-01-CRR-001424"/>
        <s v="KTC-22-01-007-008062"/>
        <s v="KTC-22-01-008-003061"/>
        <s v="KTC-22-01-009-003061"/>
        <s v="KTC-22-01-010-003061"/>
        <s v="KTC-22-01-011-003084"/>
        <s v="KTC-22-01-012-003061"/>
        <s v="KTC-22-01-013-003001"/>
        <s v="KTC-22-01-014-007126"/>
        <s v="KTC-22-01-015-003062"/>
        <s v="KTC-21-01-CRR-001444"/>
        <s v="KTC-22-01-016-003046"/>
        <s v="KTC-22-01-017-003084"/>
        <s v="KTC-22-01-018-003085"/>
        <s v="KTC-22-02-001-003087"/>
        <s v="KTC-22-02-002-003008"/>
        <s v="KTC-22-02-003-003008"/>
        <s v="KTC-22-02-004-003009"/>
        <s v="KTC-22-02-005-003009"/>
        <s v="KTC-22-02-006-003014"/>
        <s v="KTC-22-02-007-003014"/>
        <s v="KTC-22-02-008-003083"/>
        <s v="KTC-22-02-009-003084"/>
        <s v="KTC-22-02-010-055860"/>
        <s v="KTC-22-02-011-003061"/>
        <s v="KTC-22-02-CRR-001445"/>
        <s v="KTC-22-02-012-003078"/>
        <s v="KTC-22-02-013-007119"/>
        <s v="KTC-22-02-014-003037"/>
        <s v="KTC-22-02-015-003039"/>
        <s v="KTC-22-02-016-003085"/>
        <s v="KTC-22-02-017-003061"/>
        <s v="KTC-22-02-018-003061"/>
        <s v="KTC-22-02-019-003084"/>
        <s v="KTC-22-02-020-003039"/>
        <s v="KTC-22-02-021-003049"/>
        <s v="KTC-22-02-022-003096"/>
        <s v="KTC-22-02-023-003045"/>
        <s v="KTC-22-02-024-003039"/>
        <s v="KTC-22-02-025-003049"/>
        <s v="AMT-22-02-001-078070"/>
        <s v="KTC-22-02-026-003040"/>
        <s v="KTC-22-02-027-003051"/>
        <s v="KTC-22-02-028-003061"/>
        <s v="KTC-22-02-029-003084"/>
        <s v="KTC-22-02-030-003084"/>
        <s v="KTC-22-02-031-003005"/>
        <s v="KTC-22-02-032-003037"/>
        <s v="KTC-22-02-033-003039"/>
        <s v="KTC-22-02-034-003039"/>
        <s v="KTC-22-02-035-003088"/>
        <s v="KTC-22-02-036-003065"/>
        <s v="KTC-22-02-037-003023"/>
        <s v="KTC-22-02-038-003053"/>
        <s v="KTC-22-02-039-003053"/>
        <s v="KTC-22-02-040-003084"/>
        <s v="KTC-22-02-041-003013"/>
        <s v="KTC-22-02-042-003083"/>
        <s v="KTC-22-02-043-003055"/>
        <s v="KTC-22-02-044-003053"/>
        <s v="KTC-22-02-045-003052"/>
        <s v="KTC-22-02-046-003023"/>
        <s v="KTC-22-02-047-003093"/>
        <s v="KTC-22-02-048-003061"/>
        <s v="KTC-22-02-049-003084"/>
        <s v="KTC-22-02-050-003061"/>
        <s v="KTC-22-02-051-003061"/>
        <s v="KTC-22-02-052-057184"/>
        <s v="KTC-22-02-053-055860"/>
        <s v="KTC-22-02-054-003048"/>
        <s v="KTC-22-02-055-003083"/>
        <s v="KTC-22-02-056-003093"/>
        <s v="KTC-22-02-057-003094"/>
        <s v="KTC-22-02-058-003061"/>
        <s v="KTC-22-02-059-003005"/>
        <s v="KTC-22-02-060-003093"/>
        <s v="KTC-22-02-061-003046"/>
        <s v="KTC-22-02-062-003093"/>
        <s v="KTC-22-02-063-003088"/>
        <s v="KTC-22-02-064-009005"/>
        <s v="KTC-22-02-065-055860"/>
        <s v="KTC-22-02-066-003087"/>
        <s v="KTC-22-02-067-003001"/>
        <s v="KTC-22-02-068-007119"/>
        <s v="KTC-22-02-069-003059"/>
        <s v="KTC-22-02-CRR-001448"/>
        <s v="KTC-22-02-070-003039"/>
        <s v="KTC-22-02-071-003077"/>
        <s v="KTC-22-02-072-003087"/>
        <s v="KTC-22-02-073-003040"/>
        <s v="KTC-22-02-074-003084"/>
        <s v="KTC-22-02-075-057184"/>
        <s v="KTC-22-03-001-007123"/>
        <s v="KTC-22-03-002-003087"/>
        <s v="KTC-22-03-003-003053"/>
        <s v="KTC-22-03-004-003049"/>
        <s v="KTC-22-03-005-003096"/>
        <s v="KTC-22-03-006-003088"/>
        <s v="KTC-22-03-007-007066"/>
        <s v="KTC-22-03-008-003020"/>
        <s v="KTC-22-03-009-057184"/>
        <s v="KTC-22-03-010-003061"/>
        <s v="KTC-22-03-011-003014"/>
        <s v="KTC-22-03-012-007125"/>
        <s v="KTC-22-03-013-003032"/>
        <s v="KTC-22-03-014-003026"/>
        <s v="KTC-22-03-015-055860"/>
        <s v="KTC-22-03-016-055862"/>
        <s v="KTC-22-03-017-007066"/>
        <s v="KTC-22-03-018-003061"/>
        <s v="KTC-22-03-019-003061"/>
        <s v="KTC-22-03-020-003061"/>
        <s v="KTC-22-04-CRR-001450"/>
        <s v="KTC-22-04-001-057184"/>
        <s v="KTC-22-04-002-003087"/>
        <s v="KTC-22-04-003-003037"/>
        <s v="KTC-22-04-004-003061"/>
        <s v="KTC-22-04-005-003061"/>
        <s v="KTC-22-04-006-003061"/>
        <s v="KTC-22-04-007-003049"/>
        <s v="KTC-22-04-008-055865"/>
        <s v="KTC-22-04-009-005434"/>
        <s v="KTC-22-04-010-007125"/>
        <s v="KTC-22-04-011-003095"/>
        <s v="KTC-22-04-012-057184"/>
        <m/>
        <s v="KTC-22-01-019-003001"/>
        <s v="KTC-22-02-076-003068"/>
        <s v="KTC-22-01-060-003049"/>
      </sharedItems>
    </cacheField>
    <cacheField name="Requester" numFmtId="0">
      <sharedItems containsBlank="1"/>
    </cacheField>
    <cacheField name="Section" numFmtId="0">
      <sharedItems containsBlank="1"/>
    </cacheField>
    <cacheField name="Model No" numFmtId="0">
      <sharedItems containsBlank="1" containsMixedTypes="1" containsNumber="1" containsInteger="1" minValue="3001" maxValue="364947"/>
    </cacheField>
    <cacheField name="Model code_x000a_(Pre-luanch)" numFmtId="0">
      <sharedItems containsBlank="1"/>
    </cacheField>
    <cacheField name="Customer" numFmtId="0">
      <sharedItems containsBlank="1"/>
    </cacheField>
    <cacheField name="Size" numFmtId="0">
      <sharedItems containsBlank="1"/>
    </cacheField>
    <cacheField name="Test Type" numFmtId="0">
      <sharedItems containsBlank="1" count="3">
        <s v="Special Request"/>
        <s v="Regular Test "/>
        <m/>
      </sharedItems>
    </cacheField>
    <cacheField name="Test Items" numFmtId="0">
      <sharedItems containsBlank="1" count="10">
        <s v="Improvement, TBN, ECN"/>
        <s v="Evaluate NG in process"/>
        <s v="Support CRR "/>
        <s v="Evaluate material Expired"/>
        <s v="Evaluate material NG"/>
        <s v="Support claim"/>
        <s v="Yearly test"/>
        <s v="Referance jig"/>
        <s v="Requalification test T1"/>
        <m/>
      </sharedItems>
    </cacheField>
    <cacheField name="Test Purpose" numFmtId="0">
      <sharedItems containsBlank="1" count="270" longText="1">
        <s v="AE evaluate aging stress condition of 3.1 inch STD model 3065 that need to confirm  optical characteristic measurement(before)"/>
        <s v="AE evaluate aging stress condition of 3.1 inch STD model 3065 that need to confirm  optical characteristic measurement(After)"/>
        <s v="Evaluate NG Process  To evaluation new over coat with Bubble issue"/>
        <s v="Evaluate NG inprocess  FOG found dirty on edge of panel high ratio.Then, need to evaluate for monitoring other defect effect to product."/>
        <s v="Test new mold of Case and Housing Cav.3 and Cav.4"/>
        <s v=" Expired date sample B/L item KP003501 and FPC item FC002336 product lot.210324-H"/>
        <s v="Expired date sample 'Additive (for ink of PNL color making) item AJ-1000"/>
        <s v="Evaluate material NG glass pattern dirty  reliability test to confirm function inspection."/>
        <s v="FPC found bubble around FPC hole and eadge of FPC"/>
        <s v=" Material expired date FPC Item FC002811 for tier 2 model 7127 "/>
        <s v="Material expired date polarizer item PP002733 and PP002734 for Tier 2 model 3065 (PNL model 9054)"/>
        <s v="Evaluate Material NG FPC terminal wrinkle."/>
        <s v="Material expired date PWB Item KP007097 for tier 2 model 3026"/>
        <s v="Evaluate NG inprocess NG glass pattern dirty  reliability test to confirm function inspection."/>
        <s v="Evaluate  Customer  claim Q2100399 customer found display flicker"/>
        <s v="Evaluate NG inprocess 'Check luminace and color to confirm LCD yellow display"/>
        <s v=" Re-testing sample for confirm G-line defect from previous suspect LSI Crack lot."/>
        <s v="Requalification test for continental"/>
        <s v="Evaluate New Material All sample came from K2 (new supplier Pull - PET sheet)and have case for 3rd evaluation. (Design-A , Design-B ,  Design-C) by evaluate with model 1.8&quot; NS"/>
        <s v="Evaluate New MaterialAll sample came from K2 (new supplier Pull - PET sheet)and have case for 3rd evaluation. (Design-A , Design-B ,  Design-C) by evaluate with model 1.8&quot; denso volvo"/>
        <s v=" Evaluate Material expired date Capacitor (CA000754) expire date"/>
        <s v="Evaluate material NG Confirm reliability tet of glass patterrn dirty defect"/>
        <s v="Evaluate Material NG Confirm reliability test of glass patterrn black spot defect"/>
        <s v="Evaluate Optical for Master sample referance jig"/>
        <s v="Evaluate Claim product No. :BMW-field-566"/>
        <s v="Evaluate Claim product No. : BMW-field-567"/>
        <s v="Evaluate of process improvement / changing refer Reliability test with product after apply new type adhesive tape with GND FPC for model 4.2&quot; Yazaki (refer J/A ES-G2104001)"/>
        <s v="Requalification test (Yearly test)"/>
        <s v="Request to check optical charateristic for aging stress condition evaluation of model 2.6&quot; Hyundai Mobis"/>
        <s v="Evaluate New Material Need to confirm optical Optical characteristic cause we got information from KC-DS About supplier LEDBL55784C-W (Hayashi Telempu Co.,Ltd) Change Diffusion sheet Change of caoting material of base materialRefer : ECN no. ECNX-PE-2104-014-0"/>
        <s v="Evaluate Material NG Check luminace to confirm LCD yellow display"/>
        <s v="Evaluate  Customer  claim  about TFT backlight color NG. referance claim no.Q2100452."/>
        <s v="Evaluate Image sticking Test lot no.210510DA"/>
        <s v="Material expired date UV Threebond expire date Item MBL-82-09 evaluation request : MEV-21-023"/>
        <s v="Material expired date LSI expire date Item DR00768 evaluation request : MEV-21-030"/>
        <s v="Reliability test for 4M change sample of 55784XJ New red color resist evalution sample."/>
        <s v="Evaluate Material NG Shield cover scratch."/>
        <s v="Evaluate New Material All sample came from K2 (new supplier Pull - PET sheet)Selection Design-B by evaluate with model 1.8&quot; NS"/>
        <s v="Evaluate  Customer  claim Q2100540 customer found abnormal display."/>
        <s v="Evaluate NG inprocess MDL found s-line 1 pcs. After analysis found corosion.Then, need to confirm this defect expand or not by relaibility test.Pc lot 210518-DF"/>
        <s v="Evaluate claim product. Customer claim about display disappear at high tempurature Q2100548"/>
        <s v="Evaluate NG inprocess Due to, PD found shield ITO NG high ratio.After separate found type blinking mode. So, need to know result this mode effect with quality or not then need to confirm product by relaibility test. ( Pc lot 210513K)"/>
        <s v="Yearly test"/>
        <s v="Material expired date  Multisheet : AT000138 and Polarizer : PP001162 and PP001163 Sample lot no. 210511-P"/>
        <s v="Evaluate New Material New IC evaluation (Fab change for HIMAX 8678 due to the process EOL.)_x000a_55620XA: NEW Gate IC  HX8678-B00BPD400 (Fab: Taiwan)_x000a_55620AA: Current Gate IC: HX8678-B00HPD400 (Fab: China)"/>
        <s v="Material expired date polarizer item PF001037 and PF001108 for Tier 2 model 7126"/>
        <s v="Evalate pull tape"/>
        <s v=" Material expired  polarizere material for model 9050 (3061)Polarizer : PP002060 and PP002714"/>
        <s v="Evaluate Image sticking Test lot no.210601DA"/>
        <s v="Evaluate Material NG Touch panel of this lot lower peel strength than KTC internal limit specification"/>
        <s v="Evaluate Image sticking Test lot no. 210608DA, 210608DE"/>
        <s v="Evaluate confirm Tapping condition total 4 model separate 2 type of backlight"/>
        <s v="Evaluate claim product. Customer claim about touch panel abnormal responsive referance claim no.Q2100612."/>
        <s v="Material expired date polarizer item PP002573 and PP002638 for Tier 2 model 3013 (PNL model 9015)"/>
        <s v="Evaluate panel from car accident"/>
        <s v="Evaluate Material NG Holder Corrosion"/>
        <s v="Evaluate claim product. Customer claim about display high brightness. From normal inspection CQA found claim product higher brightness than good sample.So CQA want to know claim product is out of specification or not."/>
        <s v="Material expired date of FPC ASSY item FC002784 for tier 2 model 3040"/>
        <s v="Material expired date of Printing ink item IR224BK  for all SMT model "/>
        <s v="Evaluate  Customer  claim Q2100347 customer found Abnormal display."/>
        <s v="Evaluate affixing wrong tape on backlight FPC "/>
        <s v="Evaluate real root cause of claim(Q2100469) Condition 1 Unbalance during affixing  (ACF unit)=11 pcs,Condition 2 Make back rubber tear ,damage (ACFunit)=11 pcs,Condition 3 Make Teflon tear ,damage ( Final bound unit)=11 pcs"/>
        <s v="To confirm the performance of edge MURA of 2.6&quot;HUD and consider eliminating x-mark operation."/>
        <s v="To evaluate test sample will occur same defect as claim product or not (Q2100469)"/>
        <s v="Evaluate material from box damage/wet Holder from box wet cause from transportation.The sample was OK no any defect. But we want to know rust can be happen under high Temp &amp; Humidity."/>
        <s v="Evaluate Claim Customer found abnormal display (Green cloud)Refer to claim no.Q2100692"/>
        <s v="Material expired date backlight item BL000398  FPC item FC002555 Polarizer item PP002129"/>
        <s v="Customer complaint about abnormal display with line defect as picture but after re-bonding for 2 times, defect was disappear.Therefore we would like to request to apply stage 2 testing."/>
        <s v="Evaluate Image sticking Test lot no. 210709DC"/>
        <s v="Confirm seal strength test of panel"/>
        <s v="Customer found Abnormal display Q2100727. "/>
        <s v="Evaluate Image sticking Test lot no. 210713DC"/>
        <s v="From claim Q2100654 analysis result found abnormal display cause from ESD. So customer request CQA for ESD apply on frame but CQA want to request more test by apply on center of display and input terminal."/>
        <s v="Evaluate Image sticking Test lot no. 210713DA"/>
        <s v="Evaluate NG in process Abnormal display and over current"/>
        <s v="Evaluate NG in process Shield ITO NG cause from Conductive plate crack"/>
        <s v="Confirm seal strength test of panel from truck accident refer Job assignment "/>
        <s v="PWB Assy expired date item KP007098 and KP003213 BACK LIGHT"/>
        <s v="material expire dateFPC Assy item FC002784 and DR000522 LSI"/>
        <s v="Refer to claim Q2100730 Customer complaint that they found color variation in their production line"/>
        <s v="Refer to claim Q2100494 Customer complaint that they found image sticking"/>
        <s v="Customer found flicker CQA confirm return product found flicker within specification."/>
        <s v="To evaluate claim product. Customer claim about display failure. After analysis is not found defect, so CQA want to confirm claim productcan operate as normal after stage2 or not."/>
        <s v="Customer found stain on cover sheet"/>
        <s v="Evaluate material Expired dateFPC Assy item EP001831"/>
        <s v="AE confirm stage 1 that not found NG BMW-field-570"/>
        <s v="AE confirm stage 1 that not found NG BMW-field-571"/>
        <s v="Evaluate New pulling tape new design from supplier (Artron)_x000a_"/>
        <s v="Evaluate NG in process FPC discoloration"/>
        <s v="Evaluate Image sticking Test lot no B025-210805DB"/>
        <s v="Evaluate Customer complaint that they found color variation in their production line"/>
        <s v="Evaluate material NG touch panel of this lot lower peel strength than KTC internal limit specification."/>
        <s v="Evaluate NG in process Suspect product OCA dimension over 0.5 mm"/>
        <s v="Confirm seal strength test of panel from truck accident refer Job assignment QAP210404 Release bi-pane for Truck accident Rev.4"/>
        <s v="BMW claim about noise.CQA confirm this product and we didn't find noise defect."/>
        <s v="Reliability test for changing of double side tape on BackLight.Compare current B/L with B/L which changed double side tape."/>
        <s v="Evaluate Customer claim about Abnormal display (contrast) Refer to claim no. Q2100841"/>
        <s v="Evaluate new material for FPC printing FPC was printed by KEYENCE MK-G1000 (Ink : MK-13) , It's new type ink._x000a_1.Check character on FPC_x000a_2) Cleaning by _x000a_- HFE-72DA_x000a_- IPA_x000a_-  Ethanol_x000a_-  HE-73_x000a_"/>
        <s v="Evaluate new material for PWB printing PWB was printed by KEYENCE MK-G1000 (Ink : MK-13) , It's new type ink._x000a_1.Check character on FPC_x000a_2) Cleaning by _x000a_- HFE-72DA_x000a_- IPA_x000a_-  Ethanol_x000a_-  HE-73_x000a_"/>
        <s v="Evaluate New material Rear case's mold change"/>
        <s v="Evaluate new material for FPC printing FPC was printed by KEYENCE MK-G1000 "/>
        <m/>
        <s v="Evaluate new machine Product was produced by Un-interrupted line Model 6.5 inch , It was started from Terminal cleaning to Unloadet in ther past. But we'd like to start from Loader until unloader. But product which we send to QE add washing and polarizer affxing."/>
        <s v="Evaluate material new kapton tape TBNI-PE-2108-054-0 Kapton tape 7.5 mm. change from supplier Bartech to supplier M&amp;O model 8.6 Gentex "/>
        <s v="Evaluate material new kapton tape TBNI-PE-2108-055-0 Kapton tape 7.5 mm. change from supplier Bartech to supplier M&amp;O model 1.8 Denso Korea"/>
        <s v="Evaluate material new kapton tape TBNI-PE-2108-056-0 Kapton tape 7.5 mm. change from supplier Bartech to supplier M&amp;O model 2.6 Hyundai"/>
        <s v="Request expand of LSI item DR000825 and Polarizer item PF001323 , PF001324 for Tier 2"/>
        <s v="Evaluate material new kapton tapeTBNI-PE-2108-057-0 Kapton tape 7.5 mm. change from supplier Bartech to supplier M&amp;O model 4.2 Yazaki"/>
        <s v="Due to KTC received feedback about ESD issue of model 8.9'' Gentex. Even, we did not produced this model Yasu would like to confirm byrequest to evaluate ESD of 8.6'' model (similar model)"/>
        <s v="Evaluate material NG OK sample of many dark dot that cam from same sheet as NG many dark dot"/>
        <s v="Evaluate  Customer claim about rear case melt.We try to re-produced, we didn't find rear case melt same as customer."/>
        <s v="Evaluate NG in process LCD crack after optical bounding"/>
        <s v="Evaluate NG in process Found Shiled ITO NG at 1st high ratio"/>
        <s v="Customer found blue bright dot defect but we didn't find any dot defect."/>
        <s v="Support claim"/>
        <s v="To confirm the performance of edge MURA of 2.6&quot;HUD and consider eliminating x-mark operation.(Group2)"/>
        <s v="Due to customer found backlight no lighting in there process,Therefore we would like to request QE to re-produced test to confirm cause of defect."/>
        <s v="Evaluate Claim product No.Refer to claim Q2100635, Vertiacal line cause from LSI which damage from ESD"/>
        <s v="Evaluation UV LED each condition Test  condition  UV LED  type after change distance and irradiation time"/>
        <s v="Evaluation Green Mura"/>
        <s v="Reliability test for additional tooling of BackLight.Compare current B/L with additional tooling B/L.(curent tooling will be lifetime)"/>
        <s v="Evaluate Claim product No.Q2100852 Customer found FPC crack"/>
        <s v="Evaluate Claim product No.Q2100963Customer found light leak"/>
        <s v="Evaluate Claim product No.BMW-field-575"/>
        <s v="Evaluate Claim product No.BMW-field-576"/>
        <s v="Evaluate Image sticking Test lot no B021-210831DC"/>
        <s v="Evaluate Image sticking Test lot no B023-210831DC"/>
        <s v="Liquid crystal expired date item MC013H"/>
        <s v="Reliability test for PCB-ASSY to judge the waiver acceptance request. Part name for change: S-8333CCDC-I8T1G (current part name is S-8333CBAC-I8T1G)"/>
        <s v="Evaluate Claim product No. Q2100974"/>
        <s v="Confirm Uv lift up"/>
        <s v="Material expire date FPC Assy item FC002807,FC002681 , FC002809  , CAS item KP006999 , WIND COVER item KP006474"/>
        <s v="Evaluate Image sticking Test lot no 210819DB and 210819DC"/>
        <s v="Evaluate Image sticking Test lot no 210901DA"/>
        <s v="To confirm unbalance condition at ground FPC  and check resistance fore each interval"/>
        <s v="Evaluate of process improvement / changing refer TBN No Change poron type from gray poron to white poron TBNI-DST-TE-2109-023-0"/>
        <s v="Evaluate Image sticking Test lot no B025-210906DA"/>
        <s v="Evaluate new Pull PET sheet for prevent glue remain on holder (4th) by apply with 1.8&quot; NS"/>
        <s v="Customer claim about image sticking "/>
        <s v="Product test at UV irradiation process  refer TBNI-TE-2107-018-0  "/>
        <s v="Evaluate NG in process for bubble defect"/>
        <s v="Evaluate Image sticking Test lot no B012-210928DA"/>
        <s v="Evaluate Image sticking Test lot no B023-210928DB"/>
        <s v="Change Poron type from gray poron white poron"/>
        <s v="Evaluate Image sticking Test lot no B025-211002DA"/>
        <s v="Evaluate Claim product support claim Q2100963 Customer found light leak"/>
        <s v="Evaluate new Pull PET sheet for prevent glue remain on holder  by apply This sample use new Pull PET sheet from K2 supplier by improve glue problem from input with mass production"/>
        <s v="Evaluate NG sample of dark dot andblack spot on many dark dot pattern ."/>
        <s v="Customer claim about image sticking Q2100942 after adjust V-COM"/>
        <s v="Test label for new printer"/>
        <s v="Please refer to claim Q2101045, customer found customer found the abnormal display at customer's production process"/>
        <s v="Please refer to claim Q2101046, customer found customer found the abnormal display at customer's production process"/>
        <s v="material expire dateFPC Assy item FC002784 material expire dateFPC Assy item FC002784 "/>
        <s v=" Evaluate material NG touch panel of this lot lower peel strength than KTC internal limit specification."/>
        <s v="PNL found glass pattern dirty then to test confirm function defect "/>
        <s v="PNL process found 8.6&quot; Gentex looklike Black mura,Need to confirm reliability result."/>
        <s v="PNL process found 1.8&quot; NS looklike white mura, Need to confirm reliability result."/>
        <s v="Holder expired date item KP003622"/>
        <s v="NG sample of dark dot andblack spot on many dark dot pattern ."/>
        <s v="Backlight expired date item ledbl55709c"/>
        <s v="material expire dateLSI item DR000768"/>
        <s v="Polarize expired date item PF001181"/>
        <s v="Please refer to claim Q2101021We found abnormal display which have seal puncture defect"/>
        <s v="Reliability test for 4M change sample of 355743AM.The Diode is changed from DB27300800L (EOL) to RB501SM-30FH."/>
        <s v="Epilite ink (1000 series) for mixing with additive for marking roland model "/>
        <s v="Please refer to claim Q2101045, customer found customer found the abnormal display at customer's production process. However, after swap testchange new FPC with claim panel the defect become good."/>
        <s v="Reliability test edge mura 2.6&quot; Hyundai Mobis. (Group 2)"/>
        <s v="Evaluation and Reliability test for Black tape on Backlight.Countermeasure F/M between B/L and PNL"/>
        <s v="Reliability  355784XJ   New red color resist evalution sample.(Image sticking)"/>
        <s v="According, 1st FCT found G-line 13 pcs.After AE analysis found cash particle lessthan specificationThen, need to know effect with product for good product and NG product."/>
        <s v="This sample use new Pull PET sheet from K2 Evaluate new Pull PET sheet for prevent glue remain on holder  by apply with 1.8&quot; NS(re-test)"/>
        <s v="Evaluate new Pull PET sheet for prevent glue remain on holder  by apply with 1.8&quot; Denso(re-test)"/>
        <s v="Evaluate Image sticking Test lot no B023-211028-DH"/>
        <s v="Evaluate Image sticking Test lot no B024-211029-DE"/>
        <s v="Confirm Claim product No. BMW-field-568 AE confirm that not found short NG defect occur"/>
        <s v="Evaluate Claim product No.concern claim Q2100942 Customer claim about image sticking "/>
        <s v="Evaluate Material expire refer Request No. : MEV-21-098 PWB Assy expired date item KP007530"/>
        <s v="Evaluate new Pull PET sheet for prevent glue remain on holder  by apply with 1.8&quot; NS(re-test)"/>
        <s v="Reliability test with product after test rework product by re-press method with heater bar (line type)"/>
        <s v="New FPC from Fujikura"/>
        <s v="Evaluate Image sticking Test lot no B012-211104DB"/>
        <s v="Evaluate claim Q2100996, to confirm the product to before ship to customer we have to confirm the optical characteristic of this model."/>
        <s v="Evaluate Image sticking Test lot no "/>
        <s v="Confirm contamination and corosion from PNL-ES try to test clean panel surface by washing liquid also remain on ITO pattern , By PNL-ES separate 4 group for 2 reliability test condition."/>
        <s v="To evaluate claim product. Customer claim about Abnoraml display(Low contrast). After analysis is not found defect, so CQA want to confirm claim product within specification or not."/>
        <s v="Due to incoming sample check Luminance, Wx and Wy Before input to production but this invoice we found Wy NG, So we need to request QE for confirm That this result also same as incoming or not, if yest we need to feedback to supplier "/>
        <s v="Evaluate new Pull PET sheet for prevent glue remain on holder  by apply with 1.8&quot; NS(re-test)This sample use new Pull PET sheet from K2 supplier by improve glue problem(Lasted reliability test problem)"/>
        <s v="OK sample that came from same sheet as NG stripe mura and NG stripe mura"/>
        <s v="Module product use OCA materials change seperator referance TBN No.TBNI-DST-PE-2112-070"/>
        <s v="Evaluation Mura by release screw of product"/>
        <s v="AE confirm stage 2 that not found "/>
        <s v="Customer claim about Black dot. Refer to claim no. Q2101403"/>
        <s v="Evaluate Image sticking Test lot no B025-211122DB"/>
        <s v="Bubble defect from PNL process"/>
        <s v="Test FPC baking temperature over specification model 8096"/>
        <s v="Capacitor expired date item CA000754"/>
        <s v="Evaluate Image sticking Test lot no B025-211203DA,DB"/>
        <s v="Test edge mura"/>
        <s v="Evaluate new Pull PET sheet for prevent glue remain on holder  by apply with 1.8&quot; NS (K2 make new design die cut)"/>
        <s v="Evaluate pulling tape new design from artron supplier  This sample is Pulling tape from artron  supplier"/>
        <s v="Evaluate NG in process Confirm bubble inside at black mask area and active area .Because this lot production found bubble inside at black mask area and then when we keep after 12 day after LC injection the bubble disappear. So,we want to confirm reliability test for all condition come back or not."/>
        <s v="To evaluate claim product. Customer claim about Abnoraml display(Low contrast). After analysis is not found defect, so CQA want to confirm claim product within specification or not. to confirm claim product within specification or not."/>
        <s v="Evaluate new Pull PET sheet for prevent glue remain on holder  by apply with 1.8&quot; NS (K2 make new design die cut) additional sample test push on glue layer with sheet base before attach product."/>
        <s v="Evaluate new Pull PET sheet for prevent glue remain on holder  by apply with 1.8&quot; NS (sample glue incline)"/>
        <s v="Reproduce lens abnormal from aging process"/>
        <s v="Evaluate of process improvement / changing For compare Optical characteristic Old poalrizer and New polarizer"/>
        <s v="Suspect lot from NG G- line cause from bonding unbalance"/>
        <s v="Evaluate Pull PET sheet item MBL-70-153 with 1.8&quot; NS model (attach film by operator refer WI No. MDLI4040.C3G.57568AC.5)"/>
        <s v="Evaluate Pull PET sheet K2 after change new die cut for monitor glue tape layer separate from PET sheet "/>
        <s v="Reliability test for 4M change sample of T56022AF. The Diode is changed from DB27300800L (EOL) to RB501SM-30FH."/>
        <s v="Production found Connetor crack We need to confirm by send to  QE for confirm by Reliability Test process at Heat shock condition"/>
        <s v="This sample use new Pull PET sheet from K2 new design with 5 conditions"/>
        <s v="PNL production found 1.8&quot; Denso Japan stripe  mura new mode"/>
        <s v="Evaluate Pull PET sheet item MBL-70-154 with 1.8&quot; NS model (Test K2 sample improve process condition F with storage condition)"/>
        <s v="Evaluate Claim product No. Refer to claim Q2100996, Q2101342, Q2101395,Q2101438, Q2101443, Q2200025, Q2200044"/>
        <s v="Reliability sub FPC  &quot;FPC 64874 -2&quot;  production plants have been changed"/>
        <s v="PNL process found 8.6&quot; Gentex TFT mura Need to confirm reliability result."/>
        <s v="Evaluate New machine UV and conductive paste  refer TBN no.TBNI-DST-TE-2201-007 "/>
        <s v="Action lot of 1.8&quot; Denso JP ashingless"/>
        <s v="Evaluate Image sticking Test lot no -220117DJ"/>
        <s v="Evaluate New material CRR-001445 Reliability test and evaluation for NS4.2&quot; :  1. Holder supplier change 2. Addition Black tape to BL  , 3. PWB layout change 4 multi--&gt; 8 multi"/>
        <s v="Evaluate Peeling force if peel off Pull PET sheet many time to ensure that many time peeling is not effect for sticky level"/>
        <s v="Evaluate Pull PET sheet K2 with 1.8&quot; NS model by use new type adhesive tape (strong adhesive / re-peelable double-sided adhesive tape) to avoid glue remain Holder / case"/>
        <s v="Evaluate &quot;Electrosolv 231&quot; to clean PNL terminal pattern and FPC terminal "/>
        <s v="ACF item MBL-70-57 expired date"/>
        <s v="ACF item MBL-70-147 expired date"/>
        <s v="Material expired date heat curing adhesive item MBA-82-02"/>
        <s v="LSI item DR000522 HX8238-A02BPD400"/>
        <s v="Backlight item BL000431 "/>
        <s v="This sample use Pull PET sheet from Brady supplier (item MBL-70-153)"/>
        <s v="Evaluate Protective film BMW for find the best material to avoid glue remain on  Holder / case"/>
        <s v="Evaluate Protective film 4.2&quot; YZ for find the best material to avoid glue remain on  Holder / case"/>
        <s v="Evaluate Peeling force with material adhesive tape ebisu #760 DR by use with 1.8&quot; NS"/>
        <s v="Evaluate Peeling force with material adhesive tape ebisu #760 DR by use with 1.8&quot; DN"/>
        <s v="Evaluate Pull PET sheet Brady supplier item MBL-70-154 (K2 current)to compare for judgment on effectiveness with K2 supplier use tape new type"/>
        <s v="Evaluate Claim product No.BMW-field-579"/>
        <s v="Evaluate Image sticking Test lot no B025-220201DC"/>
        <s v="Evaluate &quot;Electrosolv 231&quot; to clean PNL terminal pattern and FPC terminal '-Clean PNL terminal pattern and FPC terminal by HE-73 8 pcs.'-Clean PNL terminal pattern and FPC terminal by Electrosolv 231 12 pcs."/>
        <s v="Request to check brightness of product to make limit sample of image sticking"/>
        <s v="Evaluation of edge mura improvement"/>
        <s v="Evaluation conductive UV LED type after change irradiation 40%  time 8 sec."/>
        <s v="Customer claim S-line defect during analyze S-line dis-appearing."/>
        <s v="PNL process found 8.6&quot; Gentex Black mura  Need to confirm Ok same sheet as NG reliability result."/>
        <s v="Evaluate Peeling force with material adhesive tape Sekisui #560 by use with 1.8&quot; DN"/>
        <s v="G01 assembly rear cause by use torque 1.1 Nm"/>
        <s v="To evaluate product at high temperature for hor air applied at 1st FCT"/>
        <s v="PNL process found 8.6&quot; Gentex Black mura at ashingless action lot so need to input to reliability test to confirm this mode"/>
        <s v="Evaluation UV LED each condition Test  condition  UV LED  type   after change irradiation 40%  time 8 sec."/>
        <s v="Evaluate New machine refer TBN no. : HUD un-interrupted line no.2 Product produced by HUD uninterrupted line no.2"/>
        <s v="Evaluate Claim product No. : Q2100179 display color variation as Yellowish "/>
        <s v="Evaluate Material expire refer Request No. :MEV-22-022 Polarizer item PP002511 and PP002611"/>
        <s v="Re-production line"/>
        <s v="Evaluate Pull PET sheet  item MBL-70-154 (K2 supplier)action by tape position change"/>
        <s v="To evaluate claim product. Customer claim about TFT no lit(No display). After analysis is not found defect, so CQA want  to confirm claim product within specification or not."/>
        <s v="Evaluate Material expire refer Request No. : MEV-22-023LSI item DR000768"/>
        <s v="Evaluate Material expire refer Request No. : MEV-22-027 PWB ASSY item KP007044"/>
        <s v="Evaluate Material expire refer Request No. : MEV-22-028 PBW ASSY item KP007097"/>
        <s v="Evaluate Image sticking Test lot no B025-220302DA,DB"/>
        <s v="Evalue Claim AE confirm stage 1 that not found NG"/>
        <s v="Evaluate Pull PET sheet K2 for confirmation item 3 (Countermeasure sample Tape change+Tape position change) by storage condition"/>
        <s v="Evaluate Pull PET sheet K2 for confirmation item 3 (Countermeasure sample Tape change+Tape position change) by Peeling force check"/>
        <s v="Reliability test for HLD57568/CAS57568/HOU57568 renewal mold of 357568AC(1.8&quot; HUD for NS).Compare current parts with renewal mold parts.Mold renewal: Type.2 ---&gt; Type.3"/>
        <s v="Evaluate Image sticking Test lot no B022-220315DA"/>
        <s v="Separate mode TFT mura at gate screening 2 pattern to confirm latent defect after reliability test"/>
        <s v="Backlight item BL000495"/>
        <s v="Evaluate Image sticking Test lot no B023-220404DA"/>
        <s v="Evaluate LCD panel wet box from transportation"/>
        <s v="PROTECT FILM (No Glue type)  item MBL-70-77"/>
        <s v="To evaluate claim product. Customer claim about TFT no lit(No display). After analysis is not found defect, so CQA want  to confirm claim product within specification or not. to confirm claim product within specification or not."/>
        <s v="Evaluate Claim product No. BMW-field-579 AE confirm stage 2 that not found NG No signal"/>
      </sharedItems>
    </cacheField>
    <cacheField name="Detail" numFmtId="0">
      <sharedItems containsBlank="1"/>
    </cacheField>
    <cacheField name="Source of process  (End process of sample)" numFmtId="49">
      <sharedItems containsBlank="1"/>
    </cacheField>
    <cacheField name="Request  offcical report date" numFmtId="0">
      <sharedItems containsNonDate="0" containsDate="1" containsString="0" containsBlank="1" minDate="2021-05-05T00:00:00" maxDate="2022-01-20T00:00:00"/>
    </cacheField>
    <cacheField name="Detail Condition Test" numFmtId="0">
      <sharedItems containsBlank="1"/>
    </cacheField>
    <cacheField name="Condition Test" numFmtId="0">
      <sharedItems containsBlank="1" count="26">
        <s v="Optical characteristic"/>
        <s v="High tem &amp; High humidity"/>
        <s v="High temperature"/>
        <s v="Low temperature"/>
        <s v="Heat shock"/>
        <s v="ON-OFF"/>
        <s v="Other"/>
        <s v="ESD"/>
        <s v="Vibration and Chamber set"/>
        <s v="Room temperature"/>
        <s v="B-10 Life"/>
        <s v="Drop test"/>
        <s v="High&amp;Low temperature"/>
        <s v="Pull test"/>
        <s v="bending test"/>
        <s v="Brightness refer drawing spec"/>
        <m/>
        <s v="Vibration"/>
        <s v="G Test"/>
        <s v="Vibration test_x000a_Amplitude (P-P) 1.5mm_x000a_Frequency : 10～55Hz _x000a_1minute/cycle 15minute for each X,Y,Z "/>
        <s v="Vibration test"/>
        <s v="High and Low temperature"/>
        <s v="ON-OFF 200 times"/>
        <s v=""/>
        <s v="High temp" u="1"/>
        <s v="Hi temp,Hi Humid " u="1"/>
      </sharedItems>
    </cacheField>
    <cacheField name="temperature condition" numFmtId="0">
      <sharedItems containsBlank="1" containsMixedTypes="1" containsNumber="1" containsInteger="1" minValue="-40105" maxValue="105" count="75">
        <s v="Optical characteristic"/>
        <s v="60,90%"/>
        <n v="95"/>
        <n v="-40"/>
        <s v="-40(0.5hr),95(0.5hr)"/>
        <n v="85"/>
        <s v="-40(0.5hr),85(0.5hr）"/>
        <n v="105"/>
        <s v="-40(0.5hr),105(0.5hr）"/>
        <n v="75"/>
        <n v="-25"/>
        <s v="40,90%"/>
        <n v="-30"/>
        <s v="200 times"/>
        <s v=" -"/>
        <s v="-40"/>
        <s v="ESD Test"/>
        <n v="-20"/>
        <s v="-20(0.5hr),75(0.5hr)"/>
        <s v="-40,85"/>
        <s v="Vibration and Chamber set"/>
        <n v="65"/>
        <n v="25"/>
        <n v="90"/>
        <n v="70"/>
        <s v="-30(0.5hr),80(0.5hr）"/>
        <s v="-10(4hr),50(4hr）"/>
        <s v="B-10 Life"/>
        <s v="200pF, 0ohm ±200V 3times at each terminal"/>
        <s v="100pF 1500ohm  ± 2kV  3times at each terminal"/>
        <s v="100pF, 1500ohm ±10kV 3times at center of display"/>
        <s v="100pF, 1500ohm ± 10kV 3time at Frame"/>
        <s v="ESD Contact discharge"/>
        <s v="100pF 1500ohm  ± 2kV  3times at each terminalStart from +/-1KV_x000a_Interval step +/-1KV _x000a_**Test until found Abnormal display or Over current."/>
        <n v="60"/>
        <s v="65,93%"/>
        <n v="80"/>
        <s v="Drop test"/>
        <s v="HBM  100pF R1500ohm"/>
        <s v="85,-40"/>
        <s v=" -40C (0.5hr),85(0.5hr)"/>
        <s v="ESD test (Machine model)"/>
        <s v="ESD test (Human model)"/>
        <s v="EOS test, testing"/>
        <s v="Apparance"/>
        <s v="Pull test"/>
        <s v="bending test"/>
        <s v="60,85%"/>
        <s v="Unifomity"/>
        <s v="70,55%"/>
        <s v="-40,105"/>
        <s v="Brightness refer drawing spec"/>
        <s v="ESD"/>
        <s v="-30,80"/>
        <n v="50"/>
        <s v="-10,50"/>
        <s v="50,90%"/>
        <s v="80,-30"/>
        <s v="-40,95"/>
        <s v="-20,75"/>
        <m/>
        <s v="-20,60"/>
        <s v="Vibration"/>
        <s v="-20,50"/>
        <s v="Vibration "/>
        <s v=" - 10 ,65"/>
        <s v="Vibration test"/>
        <s v="ON-OFF 200 times"/>
        <s v="40,95%"/>
        <s v=" - 40,85"/>
        <s v="65,95%"/>
        <s v="80,90%"/>
        <s v=" - 30,85"/>
        <n v="40"/>
        <n v="-40105" u="1"/>
      </sharedItems>
    </cacheField>
    <cacheField name="Operate/Non operate_x000a_" numFmtId="0">
      <sharedItems containsBlank="1"/>
    </cacheField>
    <cacheField name="Q'ty" numFmtId="0">
      <sharedItems containsBlank="1" containsMixedTypes="1" containsNumber="1" containsInteger="1" minValue="1" maxValue="120"/>
    </cacheField>
    <cacheField name="Oven No." numFmtId="0">
      <sharedItems containsBlank="1" count="39">
        <s v="LBM003 and LBM004"/>
        <s v="TTH004"/>
        <s v="TCT004"/>
        <s v="TLH001"/>
        <s v="THS001"/>
        <s v="TCT007"/>
        <s v="THS003"/>
        <s v="TLH003"/>
        <s v="LBM002"/>
        <s v="TTH003"/>
        <s v="THS002"/>
        <s v="TLT002"/>
        <s v="TLH002"/>
        <s v="No"/>
        <s v="TTH005"/>
        <s v="TLT001"/>
        <s v="KCDS"/>
        <s v="TCT006"/>
        <s v="EED001"/>
        <s v="TCT002"/>
        <s v="TTH005 and EVT002"/>
        <s v="EVT002"/>
        <s v="LBM003 "/>
        <s v="LBM004"/>
        <s v="LBM005"/>
        <s v="TLH004"/>
        <s v="LBM003"/>
        <s v="TCT016"/>
        <s v="MBL001"/>
        <m/>
        <s v="LBM003 and LBM005"/>
        <s v=" LBM003 and LBM005"/>
        <s v=" -"/>
        <s v=" LBM005"/>
        <s v="TCT-016"/>
        <s v="TLH-001"/>
        <s v="TTH-003"/>
        <s v="THS-003"/>
        <s v="TCT015"/>
      </sharedItems>
    </cacheField>
    <cacheField name="Checker no." numFmtId="0">
      <sharedItems containsBlank="1"/>
    </cacheField>
    <cacheField name="Attachment" numFmtId="0">
      <sharedItems containsBlank="1"/>
    </cacheField>
    <cacheField name="DC" numFmtId="0">
      <sharedItems containsBlank="1"/>
    </cacheField>
    <cacheField name="DC2" numFmtId="0">
      <sharedItems containsBlank="1"/>
    </cacheField>
    <cacheField name="Max Interval" numFmtId="0">
      <sharedItems containsBlank="1" containsMixedTypes="1" containsNumber="1" containsInteger="1" minValue="1" maxValue="2000"/>
    </cacheField>
    <cacheField name="Initial" numFmtId="0">
      <sharedItems containsNonDate="0" containsDate="1" containsString="0" containsBlank="1" minDate="2021-01-31T00:00:00" maxDate="2022-12-02T00:00:00" count="243">
        <d v="2021-03-19T00:00:00"/>
        <d v="2021-05-19T00:00:00"/>
        <d v="2021-03-17T00:00:00"/>
        <d v="2021-04-23T00:00:00"/>
        <d v="2021-03-29T00:00:00"/>
        <d v="2021-04-10T00:00:00"/>
        <d v="2021-04-28T00:00:00"/>
        <d v="2021-04-26T00:00:00"/>
        <d v="2021-05-17T00:00:00"/>
        <d v="2021-05-11T00:00:00"/>
        <d v="2021-05-05T00:00:00"/>
        <d v="2021-05-06T00:00:00"/>
        <d v="2021-04-29T00:00:00"/>
        <d v="2021-05-10T00:00:00"/>
        <d v="2021-05-07T00:00:00"/>
        <d v="2021-05-08T00:00:00"/>
        <d v="2021-05-12T00:00:00"/>
        <d v="2021-05-27T00:00:00"/>
        <d v="2021-05-14T00:00:00"/>
        <d v="2021-05-13T00:00:00"/>
        <d v="2021-06-07T00:00:00"/>
        <d v="2021-05-20T00:00:00"/>
        <d v="2021-05-28T00:00:00"/>
        <d v="2021-05-25T00:00:00"/>
        <d v="2021-05-24T00:00:00"/>
        <d v="2021-06-04T00:00:00"/>
        <d v="2021-05-29T00:00:00"/>
        <d v="2021-05-31T00:00:00"/>
        <d v="2021-06-01T00:00:00"/>
        <d v="2021-06-05T00:00:00"/>
        <d v="2021-06-10T00:00:00"/>
        <d v="2021-06-15T00:00:00"/>
        <d v="2021-06-08T00:00:00"/>
        <d v="2021-07-06T00:00:00"/>
        <d v="2021-06-16T00:00:00"/>
        <d v="2021-06-11T00:00:00"/>
        <d v="2021-06-14T00:00:00"/>
        <d v="2021-06-18T00:00:00"/>
        <d v="2021-08-25T00:00:00"/>
        <d v="2021-07-07T00:00:00"/>
        <d v="2021-06-24T00:00:00"/>
        <d v="2021-06-17T00:00:00"/>
        <d v="2021-06-23T00:00:00"/>
        <d v="2021-06-21T00:00:00"/>
        <d v="2021-07-16T00:00:00"/>
        <d v="2021-07-15T00:00:00"/>
        <d v="2021-06-22T00:00:00"/>
        <d v="2021-07-31T00:00:00"/>
        <d v="2021-06-26T00:00:00"/>
        <d v="2021-06-25T00:00:00"/>
        <d v="2021-07-09T00:00:00"/>
        <d v="2021-06-30T00:00:00"/>
        <d v="2021-07-01T00:00:00"/>
        <d v="2021-07-05T00:00:00"/>
        <d v="2021-07-20T00:00:00"/>
        <d v="2021-07-10T00:00:00"/>
        <d v="2021-07-19T00:00:00"/>
        <d v="2021-08-02T00:00:00"/>
        <d v="2021-08-03T00:00:00"/>
        <d v="2021-07-27T00:00:00"/>
        <d v="2021-07-21T00:00:00"/>
        <d v="2021-07-23T00:00:00"/>
        <d v="2021-07-14T00:00:00"/>
        <d v="2021-07-30T00:00:00"/>
        <d v="2021-08-06T00:00:00"/>
        <d v="2021-08-16T00:00:00"/>
        <d v="2021-08-11T00:00:00"/>
        <d v="2021-08-04T00:00:00"/>
        <d v="2021-08-05T00:00:00"/>
        <d v="2021-08-13T00:00:00"/>
        <d v="2021-08-10T00:00:00"/>
        <d v="2021-08-17T00:00:00"/>
        <d v="2021-08-18T00:00:00"/>
        <d v="2021-09-08T00:00:00"/>
        <d v="2021-09-06T00:00:00"/>
        <d v="2021-09-16T00:00:00"/>
        <d v="2021-09-02T00:00:00"/>
        <d v="2021-08-24T00:00:00"/>
        <d v="2021-08-26T00:00:00"/>
        <d v="2021-09-20T00:00:00"/>
        <d v="2021-08-19T00:00:00"/>
        <d v="2021-08-20T00:00:00"/>
        <d v="2021-08-23T00:00:00"/>
        <d v="2021-08-27T00:00:00"/>
        <d v="2021-09-22T00:00:00"/>
        <d v="2021-08-30T00:00:00"/>
        <d v="2021-08-31T00:00:00"/>
        <d v="2021-08-28T00:00:00"/>
        <d v="2021-09-01T00:00:00"/>
        <d v="2021-09-23T00:00:00"/>
        <d v="2021-09-09T00:00:00"/>
        <d v="2021-09-11T00:00:00"/>
        <d v="2021-09-28T00:00:00"/>
        <d v="2021-09-13T00:00:00"/>
        <d v="2021-09-17T00:00:00"/>
        <d v="2021-09-07T00:00:00"/>
        <d v="2021-09-14T00:00:00"/>
        <d v="2021-09-10T00:00:00"/>
        <m/>
        <d v="2021-10-10T00:00:00"/>
        <d v="2021-10-01T00:00:00"/>
        <d v="2021-10-12T00:00:00"/>
        <d v="2021-10-05T00:00:00"/>
        <d v="2021-10-14T00:00:00"/>
        <d v="2021-10-04T00:00:00"/>
        <d v="2021-10-15T00:00:00"/>
        <d v="2021-10-06T00:00:00"/>
        <d v="2021-09-21T00:00:00"/>
        <d v="2021-09-27T00:00:00"/>
        <d v="2021-09-26T00:00:00"/>
        <d v="2021-10-07T00:00:00"/>
        <d v="2021-09-25T00:00:00"/>
        <d v="2021-12-08T00:00:00"/>
        <d v="2021-09-29T00:00:00"/>
        <d v="2021-09-30T00:00:00"/>
        <d v="2021-10-16T00:00:00"/>
        <d v="2021-10-08T00:00:00"/>
        <d v="2021-10-11T00:00:00"/>
        <d v="2021-10-20T00:00:00"/>
        <d v="2021-11-12T00:00:00"/>
        <d v="2021-11-15T00:00:00"/>
        <d v="2021-11-16T00:00:00"/>
        <d v="2021-10-21T00:00:00"/>
        <d v="2021-10-18T00:00:00"/>
        <d v="2021-10-22T00:00:00"/>
        <d v="2021-10-13T00:00:00"/>
        <d v="2021-10-30T00:00:00"/>
        <d v="2021-10-19T00:00:00"/>
        <d v="2021-12-03T00:00:00"/>
        <d v="2021-10-25T00:00:00"/>
        <d v="2021-11-01T00:00:00"/>
        <d v="2022-02-15T00:00:00"/>
        <d v="2021-11-22T00:00:00"/>
        <d v="2021-11-18T00:00:00"/>
        <d v="2021-11-23T00:00:00"/>
        <d v="2021-10-26T00:00:00"/>
        <d v="2021-10-23T00:00:00"/>
        <d v="2021-10-24T00:00:00"/>
        <d v="2021-10-27T00:00:00"/>
        <d v="2021-12-02T00:00:00"/>
        <d v="2021-10-28T00:00:00"/>
        <d v="2021-10-29T00:00:00"/>
        <d v="2021-12-11T00:00:00"/>
        <d v="2021-11-03T00:00:00"/>
        <d v="2021-12-15T00:00:00"/>
        <d v="2021-11-05T00:00:00"/>
        <d v="2021-11-04T00:00:00"/>
        <d v="2021-12-14T00:00:00"/>
        <d v="2021-11-06T00:00:00"/>
        <d v="2021-11-10T00:00:00"/>
        <d v="2021-11-11T00:00:00"/>
        <d v="2021-11-19T00:00:00"/>
        <d v="2021-11-29T00:00:00"/>
        <d v="2021-12-06T00:00:00"/>
        <d v="2022-02-19T00:00:00"/>
        <d v="2021-11-26T00:00:00"/>
        <d v="2021-11-17T00:00:00"/>
        <d v="2022-01-27T00:00:00"/>
        <d v="2022-01-15T00:00:00"/>
        <d v="2022-03-03T00:00:00"/>
        <d v="2021-11-30T00:00:00"/>
        <d v="2021-11-25T00:00:00"/>
        <d v="2022-02-28T00:00:00"/>
        <d v="2021-12-16T00:00:00"/>
        <d v="2021-11-24T00:00:00"/>
        <d v="2021-12-01T00:00:00"/>
        <d v="2021-12-07T00:00:00"/>
        <d v="2021-12-09T00:00:00"/>
        <d v="2021-12-17T00:00:00"/>
        <d v="2021-12-13T00:00:00"/>
        <d v="2022-01-10T00:00:00"/>
        <d v="2021-12-22T00:00:00"/>
        <d v="2022-01-06T00:00:00"/>
        <d v="2021-12-18T00:00:00"/>
        <d v="2021-12-23T00:00:00"/>
        <d v="2021-12-21T00:00:00"/>
        <d v="2022-01-11T00:00:00"/>
        <d v="2022-01-13T00:00:00"/>
        <d v="2022-03-16T00:00:00"/>
        <d v="2022-01-20T00:00:00"/>
        <d v="2021-12-20T00:00:00"/>
        <d v="2022-01-22T00:00:00"/>
        <d v="2021-12-26T00:00:00"/>
        <d v="2021-12-30T00:00:00"/>
        <d v="2021-12-24T00:00:00"/>
        <d v="2022-02-10T00:00:00"/>
        <d v="2021-12-27T00:00:00"/>
        <d v="2021-12-28T00:00:00"/>
        <d v="2022-01-04T00:00:00"/>
        <d v="2021-01-31T00:00:00"/>
        <d v="2022-02-08T00:00:00"/>
        <d v="2022-01-08T00:00:00"/>
        <d v="2022-02-27T00:00:00"/>
        <d v="2022-01-24T00:00:00"/>
        <d v="2022-01-14T00:00:00"/>
        <d v="2022-01-18T00:00:00"/>
        <d v="2022-01-21T00:00:00"/>
        <d v="2022-01-12T00:00:00"/>
        <d v="2022-02-01T00:00:00"/>
        <d v="2022-01-26T00:00:00"/>
        <d v="2022-02-03T00:00:00"/>
        <d v="2022-02-04T00:00:00"/>
        <d v="2022-02-07T00:00:00"/>
        <d v="2022-03-26T00:00:00"/>
        <d v="2022-03-07T00:00:00"/>
        <d v="2022-03-22T00:00:00"/>
        <d v="2022-02-17T00:00:00"/>
        <d v="2022-03-08T00:00:00"/>
        <d v="2022-02-12T00:00:00"/>
        <d v="2022-02-26T00:00:00"/>
        <d v="2022-02-21T00:00:00"/>
        <d v="2022-02-24T00:00:00"/>
        <d v="2022-03-02T00:00:00"/>
        <d v="2022-03-01T00:00:00"/>
        <d v="2022-03-04T00:00:00"/>
        <d v="2022-04-30T00:00:00"/>
        <d v="2022-04-26T00:00:00"/>
        <d v="2022-03-09T00:00:00"/>
        <d v="2022-03-17T00:00:00"/>
        <d v="2022-03-23T00:00:00"/>
        <d v="2022-04-09T00:00:00"/>
        <d v="2022-03-11T00:00:00"/>
        <d v="2022-03-14T00:00:00"/>
        <d v="2022-03-25T00:00:00"/>
        <d v="2022-03-31T00:00:00"/>
        <d v="2022-04-01T00:00:00"/>
        <d v="2022-03-28T00:00:00"/>
        <d v="2022-04-22T00:00:00"/>
        <d v="2022-04-06T00:00:00"/>
        <d v="2022-04-23T00:00:00"/>
        <d v="2022-03-10T00:00:00"/>
        <d v="2022-04-20T00:00:00"/>
        <d v="2022-04-12T00:00:00"/>
        <d v="2022-04-21T00:00:00"/>
        <d v="2022-01-01T00:00:00"/>
        <d v="2022-05-01T00:00:00"/>
        <d v="2022-06-01T00:00:00"/>
        <d v="2022-07-01T00:00:00"/>
        <d v="2022-08-01T00:00:00"/>
        <d v="2022-09-01T00:00:00"/>
        <d v="2022-10-01T00:00:00"/>
        <d v="2022-11-01T00:00:00"/>
        <d v="2022-12-01T00:00:00"/>
      </sharedItems>
      <fieldGroup par="66" base="30">
        <rangePr groupBy="days" startDate="2021-01-31T00:00:00" endDate="2022-12-02T00:00:00"/>
        <groupItems count="368">
          <s v="(blank)"/>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2022"/>
        </groupItems>
      </fieldGroup>
    </cacheField>
    <cacheField name="Input Chamber" numFmtId="0">
      <sharedItems containsNonDate="0" containsDate="1" containsString="0" containsBlank="1" minDate="2022-03-04T00:00:00" maxDate="2022-04-11T00:00:00"/>
    </cacheField>
    <cacheField name="1 hrs" numFmtId="0">
      <sharedItems containsNonDate="0" containsDate="1" containsString="0" containsBlank="1" minDate="2021-05-28T00:00:00" maxDate="2022-03-10T00:00:00" count="85">
        <m/>
        <d v="2021-06-10T00:00:00"/>
        <d v="2021-05-28T00:00:00"/>
        <d v="2021-06-04T00:00:00"/>
        <d v="2021-05-31T00:00:00"/>
        <d v="2021-06-30T00:00:00"/>
        <d v="2021-07-01T00:00:00"/>
        <d v="2021-05-29T00:00:00"/>
        <d v="2021-06-02T00:00:00"/>
        <d v="2021-06-18T00:00:00"/>
        <d v="2021-06-01T00:00:00"/>
        <d v="2021-06-08T00:00:00"/>
        <d v="2021-07-06T00:00:00"/>
        <d v="2021-06-29T00:00:00"/>
        <d v="2021-08-25T00:00:00"/>
        <d v="2021-07-07T00:00:00"/>
        <d v="2021-06-28T00:00:00"/>
        <d v="2021-06-25T00:00:00"/>
        <d v="2021-07-16T00:00:00"/>
        <d v="2021-07-15T00:00:00"/>
        <d v="2021-06-23T00:00:00"/>
        <d v="2021-07-31T00:00:00"/>
        <d v="2021-07-10T00:00:00"/>
        <d v="2021-07-12T00:00:00"/>
        <d v="2021-08-02T00:00:00"/>
        <d v="2021-08-03T00:00:00"/>
        <d v="2021-07-27T00:00:00"/>
        <d v="2021-07-21T00:00:00"/>
        <d v="2021-08-01T00:00:00"/>
        <d v="2021-07-30T00:00:00"/>
        <d v="2021-08-16T00:00:00"/>
        <d v="2021-08-11T00:00:00"/>
        <d v="2021-08-05T00:00:00"/>
        <d v="2021-09-08T00:00:00"/>
        <d v="2021-09-06T00:00:00"/>
        <d v="2021-09-16T00:00:00"/>
        <d v="2021-09-02T00:00:00"/>
        <d v="2021-08-24T00:00:00"/>
        <d v="2021-08-26T00:00:00"/>
        <d v="2021-08-19T00:00:00"/>
        <d v="2021-08-20T00:00:00"/>
        <d v="2021-08-23T00:00:00"/>
        <d v="2021-09-14T00:00:00"/>
        <d v="2021-10-10T00:00:00"/>
        <d v="2021-10-01T00:00:00"/>
        <d v="2021-10-12T00:00:00"/>
        <d v="2021-10-05T00:00:00"/>
        <d v="2021-10-14T00:00:00"/>
        <d v="2021-10-04T00:00:00"/>
        <d v="2021-10-15T00:00:00"/>
        <d v="2021-10-06T00:00:00"/>
        <d v="2021-09-15T00:00:00"/>
        <d v="2021-09-17T00:00:00"/>
        <d v="2021-09-26T00:00:00"/>
        <d v="2021-09-28T00:00:00"/>
        <d v="2021-09-25T00:00:00"/>
        <d v="2021-10-21T00:00:00"/>
        <d v="2021-10-13T00:00:00"/>
        <d v="2021-11-22T00:00:00"/>
        <d v="2021-12-02T00:00:00"/>
        <d v="2021-10-29T00:00:00"/>
        <d v="2021-10-30T00:00:00"/>
        <d v="2021-10-28T00:00:00"/>
        <d v="2021-12-14T00:00:00"/>
        <d v="2021-11-10T00:00:00"/>
        <d v="2021-12-06T00:00:00"/>
        <d v="2021-12-01T00:00:00"/>
        <d v="2021-12-15T00:00:00"/>
        <d v="2022-02-28T00:00:00"/>
        <d v="2021-11-24T00:00:00"/>
        <d v="2021-12-13T00:00:00"/>
        <d v="2021-12-16T00:00:00"/>
        <d v="2021-12-22T00:00:00"/>
        <d v="2021-12-18T00:00:00"/>
        <d v="2021-12-21T00:00:00"/>
        <d v="2022-01-11T00:00:00"/>
        <d v="2022-01-13T00:00:00"/>
        <d v="2021-12-20T00:00:00"/>
        <d v="2022-01-22T00:00:00"/>
        <d v="2022-01-06T00:00:00"/>
        <d v="2021-12-23T00:00:00"/>
        <d v="2022-02-27T00:00:00"/>
        <d v="2022-02-01T00:00:00"/>
        <d v="2022-03-09T00:00:00"/>
        <d v="2022-02-21T00:00:00"/>
      </sharedItems>
      <fieldGroup par="55" base="32">
        <rangePr groupBy="days" startDate="2021-05-28T00:00:00" endDate="2022-03-10T00:00:00"/>
        <groupItems count="368">
          <s v="(blank)"/>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10/2022"/>
        </groupItems>
      </fieldGroup>
    </cacheField>
    <cacheField name="2 hrs" numFmtId="0">
      <sharedItems containsNonDate="0" containsDate="1" containsString="0" containsBlank="1" minDate="2021-01-31T00:00:00" maxDate="2022-04-24T00:00:00" count="77">
        <m/>
        <d v="2021-04-27T00:00:00"/>
        <d v="2021-05-05T00:00:00"/>
        <d v="2021-05-06T00:00:00"/>
        <d v="2021-04-30T00:00:00"/>
        <d v="2021-05-10T00:00:00"/>
        <d v="2021-05-11T00:00:00"/>
        <d v="2021-05-17T00:00:00"/>
        <d v="2021-05-20T00:00:00"/>
        <d v="2021-05-25T00:00:00"/>
        <d v="2021-05-28T00:00:00"/>
        <d v="2021-05-29T00:00:00"/>
        <d v="2021-06-01T00:00:00"/>
        <d v="2021-06-02T00:00:00"/>
        <d v="2021-06-04T00:00:00"/>
        <d v="2021-06-11T00:00:00"/>
        <d v="2021-06-18T00:00:00"/>
        <d v="2021-06-26T00:00:00"/>
        <d v="2021-06-28T00:00:00"/>
        <d v="2021-06-29T00:00:00"/>
        <d v="2021-07-19T00:00:00"/>
        <d v="2021-07-20T00:00:00"/>
        <d v="2021-07-23T00:00:00"/>
        <d v="2021-07-30T00:00:00"/>
        <d v="2021-08-10T00:00:00"/>
        <d v="2021-08-16T00:00:00"/>
        <d v="2021-08-11T00:00:00"/>
        <d v="2021-08-19T00:00:00"/>
        <d v="2021-08-17T00:00:00"/>
        <d v="2021-08-18T00:00:00"/>
        <d v="2021-09-14T00:00:00"/>
        <d v="2021-09-11T00:00:00"/>
        <d v="2021-09-12T00:00:00"/>
        <d v="2021-09-28T00:00:00"/>
        <d v="2021-10-07T00:00:00"/>
        <d v="2021-10-08T00:00:00"/>
        <d v="2021-10-21T00:00:00"/>
        <d v="2021-10-14T00:00:00"/>
        <d v="2021-10-15T00:00:00"/>
        <d v="2021-10-27T00:00:00"/>
        <d v="2021-11-01T00:00:00"/>
        <d v="2021-11-11T00:00:00"/>
        <d v="2021-11-12T00:00:00"/>
        <d v="2021-12-06T00:00:00"/>
        <d v="2021-11-17T00:00:00"/>
        <d v="2021-12-07T00:00:00"/>
        <d v="2021-12-08T00:00:00"/>
        <d v="2021-12-09T00:00:00"/>
        <d v="2022-01-10T00:00:00"/>
        <d v="2021-12-23T00:00:00"/>
        <d v="2021-12-22T00:00:00"/>
        <d v="2021-12-27T00:00:00"/>
        <d v="2021-12-28T00:00:00"/>
        <d v="2022-01-05T00:00:00"/>
        <d v="2021-01-31T00:00:00"/>
        <d v="2022-01-26T00:00:00"/>
        <d v="2022-03-10T00:00:00"/>
        <d v="2022-01-18T00:00:00"/>
        <d v="2022-02-04T00:00:00"/>
        <d v="2022-02-01T00:00:00"/>
        <d v="2022-02-07T00:00:00"/>
        <d v="2022-02-12T00:00:00"/>
        <d v="2022-01-15T00:00:00"/>
        <d v="2022-02-10T00:00:00"/>
        <d v="2022-02-26T00:00:00"/>
        <d v="2022-01-20T00:00:00"/>
        <d v="2022-02-19T00:00:00"/>
        <d v="2022-02-24T00:00:00"/>
        <d v="2022-03-02T00:00:00"/>
        <d v="2022-02-28T00:00:00"/>
        <d v="2022-03-22T00:00:00"/>
        <d v="2022-03-25T00:00:00"/>
        <d v="2022-03-28T00:00:00"/>
        <d v="2022-04-01T00:00:00"/>
        <d v="2022-04-20T00:00:00"/>
        <d v="2022-04-22T00:00:00"/>
        <d v="2022-04-23T00:00:00"/>
      </sharedItems>
      <fieldGroup par="56" base="33">
        <rangePr groupBy="days" startDate="2021-01-31T00:00:00" endDate="2022-04-24T00:00:00"/>
        <groupItems count="368">
          <s v="(blank)"/>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4/24/2022"/>
        </groupItems>
      </fieldGroup>
    </cacheField>
    <cacheField name="12 hrs" numFmtId="0">
      <sharedItems containsNonDate="0" containsDate="1" containsString="0" containsBlank="1" minDate="2021-05-07T00:00:00" maxDate="2022-04-09T00:00:00"/>
    </cacheField>
    <cacheField name="16 hrs" numFmtId="0">
      <sharedItems containsNonDate="0" containsDate="1" containsString="0" containsBlank="1" minDate="2021-05-07T00:00:00" maxDate="2021-05-22T00:00:00"/>
    </cacheField>
    <cacheField name="24 hrs" numFmtId="0">
      <sharedItems containsNonDate="0" containsDate="1" containsString="0" containsBlank="1" minDate="2021-04-29T00:00:00" maxDate="2022-04-27T00:00:00" count="35">
        <m/>
        <d v="2021-04-29T00:00:00"/>
        <d v="2021-05-13T00:00:00"/>
        <d v="2021-05-29T00:00:00"/>
        <d v="2021-06-12T00:00:00"/>
        <d v="2021-07-05T00:00:00"/>
        <d v="2021-08-24T00:00:00"/>
        <d v="2021-09-16T00:00:00"/>
        <d v="2021-09-27T00:00:00"/>
        <d v="2021-09-25T00:00:00"/>
        <d v="2021-09-08T00:00:00"/>
        <d v="2021-09-09T00:00:00"/>
        <d v="2021-09-15T00:00:00"/>
        <d v="2021-09-22T00:00:00"/>
        <d v="2021-09-23T00:00:00"/>
        <d v="2021-09-28T00:00:00"/>
        <d v="2021-09-29T00:00:00"/>
        <d v="2021-09-30T00:00:00"/>
        <d v="2021-10-22T00:00:00"/>
        <d v="2021-11-02T00:00:00"/>
        <d v="2021-11-26T00:00:00"/>
        <d v="2021-12-02T00:00:00"/>
        <d v="2021-12-09T00:00:00"/>
        <d v="2021-12-24T00:00:00"/>
        <d v="2022-01-11T00:00:00"/>
        <d v="2022-01-19T00:00:00"/>
        <d v="2022-01-13T00:00:00"/>
        <d v="2022-02-02T00:00:00"/>
        <d v="2022-03-30T00:00:00"/>
        <d v="2022-03-02T00:00:00"/>
        <d v="2022-02-28T00:00:00"/>
        <d v="2022-03-05T00:00:00"/>
        <d v="2022-04-07T00:00:00"/>
        <d v="2022-04-26T00:00:00"/>
        <d v="2022-04-13T00:00:00"/>
      </sharedItems>
      <fieldGroup par="57" base="36">
        <rangePr groupBy="days" startDate="2021-04-29T00:00:00" endDate="2022-04-27T00:00:00"/>
        <groupItems count="368">
          <s v="(blank)"/>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4/27/2022"/>
        </groupItems>
      </fieldGroup>
    </cacheField>
    <cacheField name="48 hrs" numFmtId="0">
      <sharedItems containsNonDate="0" containsDate="1" containsString="0" containsBlank="1" minDate="2021-05-14T00:00:00" maxDate="2022-04-27T00:00:00" count="15">
        <m/>
        <d v="2021-05-14T00:00:00"/>
        <d v="2021-05-31T00:00:00"/>
        <d v="2021-06-23T00:00:00"/>
        <d v="2021-06-25T00:00:00"/>
        <d v="2021-07-12T00:00:00"/>
        <d v="2021-09-25T00:00:00"/>
        <d v="2021-09-29T00:00:00"/>
        <d v="2021-11-29T00:00:00"/>
        <d v="2021-12-10T00:00:00"/>
        <d v="2022-02-03T00:00:00"/>
        <d v="2022-03-03T00:00:00"/>
        <d v="2022-03-01T00:00:00"/>
        <d v="2022-03-06T00:00:00"/>
        <d v="2022-04-26T00:00:00"/>
      </sharedItems>
      <fieldGroup par="58" base="37">
        <rangePr groupBy="days" startDate="2021-05-14T00:00:00" endDate="2022-04-27T00:00:00"/>
        <groupItems count="368">
          <s v="(blank)"/>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4/27/2022"/>
        </groupItems>
      </fieldGroup>
    </cacheField>
    <cacheField name="72 hrs" numFmtId="0">
      <sharedItems containsNonDate="0" containsDate="1" containsString="0" containsBlank="1" minDate="2021-06-14T00:00:00" maxDate="2022-04-10T00:00:00" count="17">
        <m/>
        <d v="2021-06-14T00:00:00"/>
        <d v="2021-08-16T00:00:00"/>
        <d v="2021-08-26T00:00:00"/>
        <d v="2021-10-24T00:00:00"/>
        <d v="2021-12-23T00:00:00"/>
        <d v="2021-12-28T00:00:00"/>
        <d v="2021-12-17T00:00:00"/>
        <d v="2021-11-30T00:00:00"/>
        <d v="2021-12-11T00:00:00"/>
        <d v="2022-01-21T00:00:00"/>
        <d v="2022-01-25T00:00:00"/>
        <d v="2022-02-04T00:00:00"/>
        <d v="2022-03-04T00:00:00"/>
        <d v="2022-03-02T00:00:00"/>
        <d v="2022-03-07T00:00:00"/>
        <d v="2022-04-09T00:00:00"/>
      </sharedItems>
      <fieldGroup par="59" base="38">
        <rangePr groupBy="days" startDate="2021-06-14T00:00:00" endDate="2022-04-10T00:00:00"/>
        <groupItems count="368">
          <s v="(blank)"/>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4/10/2022"/>
        </groupItems>
      </fieldGroup>
    </cacheField>
    <cacheField name="96 hrs" numFmtId="0">
      <sharedItems containsNonDate="0" containsDate="1" containsString="0" containsBlank="1" minDate="2021-03-21T00:00:00" maxDate="2022-03-09T00:00:00" count="18">
        <d v="2021-03-21T00:00:00"/>
        <d v="2021-05-25T00:00:00"/>
        <m/>
        <d v="2021-05-17T00:00:00"/>
        <d v="2021-05-19T00:00:00"/>
        <d v="2021-06-15T00:00:00"/>
        <d v="2021-07-07T00:00:00"/>
        <d v="2021-07-02T00:00:00"/>
        <d v="2021-07-16T00:00:00"/>
        <d v="2021-07-27T00:00:00"/>
        <d v="2021-08-27T00:00:00"/>
        <d v="2021-09-29T00:00:00"/>
        <d v="2021-09-13T00:00:00"/>
        <d v="2021-10-07T00:00:00"/>
        <d v="2021-10-25T00:00:00"/>
        <d v="2022-02-05T00:00:00"/>
        <d v="2022-03-04T00:00:00"/>
        <d v="2022-03-08T00:00:00"/>
      </sharedItems>
      <fieldGroup par="60" base="39">
        <rangePr groupBy="days" startDate="2021-03-21T00:00:00" endDate="2022-03-09T00:00:00"/>
        <groupItems count="368">
          <s v="(blank)"/>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9/2022"/>
        </groupItems>
      </fieldGroup>
    </cacheField>
    <cacheField name="100 hrs" numFmtId="0">
      <sharedItems containsNonDate="0" containsDate="1" containsString="0" containsBlank="1" minDate="2021-03-22T00:00:00" maxDate="2022-03-22T00:00:00" count="47">
        <d v="2021-03-22T00:00:00"/>
        <d v="2021-05-27T00:00:00"/>
        <m/>
        <d v="2021-04-27T15:00:00"/>
        <d v="2021-05-21T00:00:00"/>
        <d v="2021-05-03T00:00:00"/>
        <d v="2021-05-10T00:00:00"/>
        <d v="2021-05-14T00:00:00"/>
        <d v="2021-05-17T00:00:00"/>
        <d v="2021-05-19T00:00:00"/>
        <d v="2021-05-20T00:00:00"/>
        <d v="2021-06-01T00:00:00"/>
        <d v="2021-05-24T00:00:00"/>
        <d v="2021-06-12T00:00:00"/>
        <d v="2021-06-14T00:00:00"/>
        <d v="2021-07-06T00:00:00"/>
        <d v="2021-07-10T00:00:00"/>
        <d v="2021-06-23T00:00:00"/>
        <d v="2021-08-03T00:00:00"/>
        <d v="2021-08-17T00:00:00"/>
        <d v="2021-08-23T00:00:00"/>
        <d v="2021-09-02T00:00:00"/>
        <d v="2021-10-18T00:00:00"/>
        <d v="2021-10-26T00:00:00"/>
        <d v="2021-10-15T00:00:00"/>
        <d v="2021-10-31T00:00:00"/>
        <d v="2022-02-28T00:00:00"/>
        <d v="2021-12-01T00:00:00"/>
        <d v="2021-12-06T00:00:00"/>
        <d v="2021-11-30T00:00:00"/>
        <d v="2021-12-27T00:00:00"/>
        <d v="2021-12-28T00:00:00"/>
        <d v="2022-01-08T00:00:00"/>
        <d v="2022-01-04T00:00:00"/>
        <d v="2022-02-14T00:00:00"/>
        <d v="2022-02-18T00:00:00"/>
        <d v="2022-02-12T00:00:00"/>
        <d v="2022-01-12T00:00:00"/>
        <d v="2022-01-29T00:00:00"/>
        <d v="2022-01-21T00:00:00"/>
        <d v="2022-01-25T00:00:00"/>
        <d v="2022-02-07T00:00:00"/>
        <d v="2022-02-26T00:00:00"/>
        <d v="2022-02-22T00:00:00"/>
        <d v="2022-02-25T00:00:00"/>
        <d v="2022-03-18T00:00:00"/>
        <d v="2022-03-21T00:00:00"/>
      </sharedItems>
      <fieldGroup par="61" base="40">
        <rangePr groupBy="days" startDate="2021-03-22T00:00:00" endDate="2022-03-22T00:00:00"/>
        <groupItems count="368">
          <s v="(blank)"/>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22/2022"/>
        </groupItems>
      </fieldGroup>
    </cacheField>
    <cacheField name="120 hrs" numFmtId="0">
      <sharedItems containsNonDate="0" containsDate="1" containsString="0" containsBlank="1" minDate="2021-03-22T00:00:00" maxDate="2022-05-06T00:00:00" count="43">
        <d v="2021-03-23T00:00:00"/>
        <d v="2021-05-28T00:00:00"/>
        <d v="2021-03-22T00:00:00"/>
        <d v="2021-04-28T00:00:00"/>
        <m/>
        <d v="2021-05-24T00:00:00"/>
        <d v="2021-05-26T00:00:00"/>
        <d v="2021-05-18T00:00:00"/>
        <d v="2021-06-04T00:00:00"/>
        <d v="2021-06-11T00:00:00"/>
        <d v="2021-06-14T00:00:00"/>
        <d v="2021-05-27T00:00:00"/>
        <d v="2021-06-17T00:00:00"/>
        <d v="2021-06-30T00:00:00"/>
        <d v="2021-07-05T00:00:00"/>
        <d v="2021-07-10T00:00:00"/>
        <d v="2021-07-17T00:00:00"/>
        <d v="2021-07-16T00:00:00"/>
        <d v="2021-08-26T00:00:00"/>
        <d v="2021-09-06T00:00:00"/>
        <d v="2021-09-07T00:00:00"/>
        <d v="2021-09-08T00:00:00"/>
        <d v="2021-09-30T00:00:00"/>
        <d v="2021-09-14T00:00:00"/>
        <d v="2021-10-22T00:00:00"/>
        <d v="2022-02-23T00:00:00"/>
        <d v="2021-11-11T00:00:00"/>
        <d v="2021-11-12T00:00:00"/>
        <d v="2022-02-28T00:00:00"/>
        <d v="2022-03-14T00:00:00"/>
        <d v="2021-12-22T00:00:00"/>
        <d v="2021-12-13T00:00:00"/>
        <d v="2022-01-27T00:00:00"/>
        <d v="2022-02-07T00:00:00"/>
        <d v="2022-02-08T00:00:00"/>
        <d v="2022-03-09T00:00:00"/>
        <d v="2022-03-03T00:00:00"/>
        <d v="2022-03-04T00:00:00"/>
        <d v="2022-03-08T00:00:00"/>
        <d v="2022-03-10T00:00:00"/>
        <d v="2022-05-05T00:00:00"/>
        <d v="2022-05-02T00:00:00"/>
        <d v="2022-04-11T00:00:00"/>
      </sharedItems>
      <fieldGroup par="62" base="41">
        <rangePr groupBy="days" startDate="2021-03-22T00:00:00" endDate="2022-05-06T00:00:00"/>
        <groupItems count="368">
          <s v="(blank)"/>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5/6/2022"/>
        </groupItems>
      </fieldGroup>
    </cacheField>
    <cacheField name="144 hrs" numFmtId="0">
      <sharedItems containsNonDate="0" containsDate="1" containsString="0" containsBlank="1" minDate="2022-03-07T00:00:00" maxDate="2022-03-08T00:00:00"/>
    </cacheField>
    <cacheField name="168 hrs" numFmtId="0">
      <sharedItems containsNonDate="0" containsDate="1" containsString="0" containsBlank="1" minDate="2022-03-08T00:00:00" maxDate="2022-03-09T00:00:00"/>
    </cacheField>
    <cacheField name="192 hrs" numFmtId="0">
      <sharedItems containsNonDate="0" containsDate="1" containsString="0" containsBlank="1" minDate="2022-03-09T00:00:00" maxDate="2022-03-10T00:00:00"/>
    </cacheField>
    <cacheField name="216 hrs" numFmtId="0">
      <sharedItems containsNonDate="0" containsDate="1" containsString="0" containsBlank="1" minDate="2021-05-08T00:00:00" maxDate="2022-03-11T00:00:00"/>
    </cacheField>
    <cacheField name="240 hrs" numFmtId="0">
      <sharedItems containsNonDate="0" containsDate="1" containsString="0" containsBlank="1" minDate="1900-01-09T00:00:00" maxDate="2022-09-16T00:00:00" count="124">
        <m/>
        <d v="2021-04-01T00:00:00"/>
        <d v="2021-05-03T00:00:00"/>
        <d v="2021-04-23T00:00:00"/>
        <d v="2021-04-27T00:00:00"/>
        <d v="2021-04-30T00:00:00"/>
        <d v="2021-04-20T00:00:00"/>
        <d v="2021-05-06T00:00:00"/>
        <d v="2021-05-09T00:00:00"/>
        <d v="2021-05-12T00:00:00"/>
        <d v="2021-05-31T00:00:00"/>
        <d v="2021-05-30T00:00:00"/>
        <d v="2021-08-10T00:00:00"/>
        <d v="2021-06-04T00:00:00"/>
        <d v="2021-05-08T00:00:00"/>
        <d v="2021-06-21T00:00:00"/>
        <d v="2021-05-24T00:00:00"/>
        <d v="2021-08-16T00:00:00"/>
        <d v="2021-05-17T00:00:00"/>
        <d v="2021-05-25T00:00:00"/>
        <d v="2021-06-11T00:00:00"/>
        <d v="2021-06-19T00:00:00"/>
        <d v="2021-06-05T00:00:00"/>
        <d v="2021-06-09T00:00:00"/>
        <d v="2021-06-10T00:00:00"/>
        <d v="2021-06-22T00:00:00"/>
        <d v="2021-06-24T00:00:00"/>
        <d v="2021-06-25T00:00:00"/>
        <d v="2021-07-06T00:00:00"/>
        <d v="2021-06-28T00:00:00"/>
        <d v="2021-07-16T00:00:00"/>
        <d v="2021-06-30T00:00:00"/>
        <d v="2021-07-12T00:00:00"/>
        <d v="2021-07-23T00:00:00"/>
        <d v="2021-07-07T00:00:00"/>
        <d v="2021-08-03T00:00:00"/>
        <d v="2021-07-08T00:00:00"/>
        <d v="2021-07-10T00:00:00"/>
        <d v="2021-07-13T00:00:00"/>
        <d v="2021-07-25T00:00:00"/>
        <d v="2021-08-23T00:00:00"/>
        <d v="2021-07-22T00:00:00"/>
        <d v="2021-07-31T00:00:00"/>
        <d v="2021-07-29T00:00:00"/>
        <d v="2021-08-26T00:00:00"/>
        <d v="2021-08-30T00:00:00"/>
        <d v="2021-09-07T00:00:00"/>
        <d v="2021-09-01T00:00:00"/>
        <d v="2021-09-13T00:00:00"/>
        <d v="2021-09-14T00:00:00"/>
        <d v="2021-09-15T00:00:00"/>
        <d v="2021-10-07T00:00:00"/>
        <d v="2021-10-09T00:00:00"/>
        <d v="2021-10-11T00:00:00"/>
        <d v="2021-10-05T00:00:00"/>
        <d v="2021-10-25T00:00:00"/>
        <d v="2021-09-21T00:00:00"/>
        <d v="2021-09-20T00:00:00"/>
        <d v="1900-01-09T00:00:00"/>
        <d v="2021-10-04T00:00:00"/>
        <d v="2021-10-20T00:00:00"/>
        <d v="2021-10-21T00:00:00"/>
        <d v="2021-12-20T00:00:00"/>
        <d v="2021-10-10T00:00:00"/>
        <d v="2021-10-26T00:00:00"/>
        <d v="2021-10-30T00:00:00"/>
        <d v="2021-11-01T00:00:00"/>
        <d v="2021-11-14T00:00:00"/>
        <d v="2021-11-11T00:00:00"/>
        <d v="2021-12-13T00:00:00"/>
        <d v="2022-03-03T00:00:00"/>
        <d v="2021-11-09T00:00:00"/>
        <d v="2021-11-18T00:00:00"/>
        <d v="2021-11-16T00:00:00"/>
        <d v="2021-11-22T00:00:00"/>
        <d v="2021-12-24T00:00:00"/>
        <d v="2022-01-07T00:00:00"/>
        <d v="2021-12-03T00:00:00"/>
        <d v="2021-11-29T00:00:00"/>
        <d v="2021-11-15T00:00:00"/>
        <d v="2021-11-30T00:00:00"/>
        <d v="2022-03-07T00:00:00"/>
        <d v="2022-03-21T00:00:00"/>
        <d v="2022-02-09T00:00:00"/>
        <d v="2022-02-07T00:00:00"/>
        <d v="2022-02-24T00:00:00"/>
        <d v="2022-03-22T00:00:00"/>
        <d v="2021-01-05T00:00:00"/>
        <d v="2022-01-18T00:00:00"/>
        <d v="2021-12-28T00:00:00"/>
        <d v="2022-03-05T00:00:00"/>
        <d v="2022-03-28T00:00:00"/>
        <d v="2022-02-03T00:00:00"/>
        <d v="2022-02-04T00:00:00"/>
        <d v="2022-01-06T00:00:00"/>
        <d v="2022-02-06T00:00:00"/>
        <d v="2022-04-18T00:00:00"/>
        <d v="2022-02-12T00:00:00"/>
        <d v="2022-02-22T00:00:00"/>
        <d v="2022-02-14T00:00:00"/>
        <d v="2022-04-06T00:00:00"/>
        <d v="2022-04-07T00:00:00"/>
        <d v="2022-02-28T00:00:00"/>
        <d v="2022-03-27T00:00:00"/>
        <d v="2022-03-18T00:00:00"/>
        <d v="2022-07-10T00:00:00"/>
        <d v="2022-09-15T00:00:00"/>
        <d v="2022-06-14T00:00:00"/>
        <d v="2022-03-16T00:00:00"/>
        <d v="2022-03-08T00:00:00"/>
        <d v="2022-03-11T00:00:00"/>
        <d v="2022-03-09T00:00:00"/>
        <d v="2022-03-14T00:00:00"/>
        <d v="2022-05-12T00:00:00"/>
        <d v="2022-05-09T00:00:00"/>
        <d v="2022-03-30T00:00:00"/>
        <d v="2022-04-29T00:00:00"/>
        <d v="2022-04-23T00:00:00"/>
        <d v="2022-05-04T00:00:00"/>
        <d v="2022-05-05T00:00:00"/>
        <d v="2022-03-26T00:00:00"/>
        <d v="2022-05-11T00:00:00"/>
        <d v="2022-06-11T00:00:00"/>
        <d v="2022-07-11T00:00:00"/>
      </sharedItems>
      <fieldGroup par="65" base="46">
        <rangePr groupBy="days" startDate="1900-01-09T00:00:00" endDate="2022-09-16T00:00:00"/>
        <groupItems count="368">
          <s v="(blank)"/>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9/16/2022"/>
        </groupItems>
      </fieldGroup>
    </cacheField>
    <cacheField name="300 hrs" numFmtId="0">
      <sharedItems containsNonDate="0" containsDate="1" containsString="0" containsBlank="1" minDate="2021-07-05T00:00:00" maxDate="2022-04-21T00:00:00"/>
    </cacheField>
    <cacheField name="480 hrs" numFmtId="0">
      <sharedItems containsNonDate="0" containsDate="1" containsString="0" containsBlank="1" minDate="2021-07-13T00:00:00" maxDate="2021-08-01T00:00:00"/>
    </cacheField>
    <cacheField name="500 hrs" numFmtId="0">
      <sharedItems containsNonDate="0" containsDate="1" containsString="0" containsBlank="1" minDate="2021-01-01T00:00:00" maxDate="2022-12-21T20:00:00"/>
    </cacheField>
    <cacheField name="720 hrs" numFmtId="0">
      <sharedItems containsNonDate="0" containsDate="1" containsString="0" containsBlank="1" minDate="2021-05-03T00:00:00" maxDate="2021-05-04T00:00:00"/>
    </cacheField>
    <cacheField name="750 hrs" numFmtId="0">
      <sharedItems containsNonDate="0" containsDate="1" containsString="0" containsBlank="1" minDate="2021-07-25T00:00:00" maxDate="2021-08-17T00:00:00" count="4">
        <m/>
        <d v="2021-07-29T00:00:00"/>
        <d v="2021-08-16T00:00:00"/>
        <d v="2021-07-25T00:00:00"/>
      </sharedItems>
      <fieldGroup par="63" base="51">
        <rangePr groupBy="days" startDate="2021-07-25T00:00:00" endDate="2021-08-17T00:00:00"/>
        <groupItems count="368">
          <s v="(blank)"/>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8/17/2021"/>
        </groupItems>
      </fieldGroup>
    </cacheField>
    <cacheField name="1000 hrs" numFmtId="0">
      <sharedItems containsNonDate="0" containsDate="1" containsString="0" containsBlank="1" minDate="2021-05-21T00:00:00" maxDate="2022-12-12T16:00:00" count="47">
        <m/>
        <d v="2021-05-21T00:00:00"/>
        <d v="2021-06-21T00:00:00"/>
        <d v="2021-06-12T00:00:00"/>
        <d v="2021-07-27T00:00:00"/>
        <d v="2021-08-03T00:00:00"/>
        <d v="2021-08-26T00:00:00"/>
        <d v="2021-07-15T00:00:00"/>
        <d v="2021-07-30T00:00:00"/>
        <d v="2021-09-29T00:00:00"/>
        <d v="2021-08-09T00:00:00"/>
        <d v="2021-08-21T00:00:00"/>
        <d v="2021-06-15T00:00:00"/>
        <d v="2021-09-28T00:00:00"/>
        <d v="2021-10-19T00:00:00"/>
        <d v="2021-10-21T00:00:00"/>
        <d v="2021-10-22T00:00:00"/>
        <d v="2021-11-22T00:00:00"/>
        <d v="2021-11-24T00:00:00"/>
        <d v="2021-12-01T00:00:00"/>
        <d v="2022-01-30T00:00:00"/>
        <d v="2021-12-17T00:00:00"/>
        <d v="2022-01-27T00:00:00"/>
        <d v="2022-03-23T00:00:00"/>
        <d v="2021-12-20T00:00:00"/>
        <d v="2022-01-28T00:00:00"/>
        <d v="2022-02-11T00:00:00"/>
        <d v="2022-03-18T00:00:00"/>
        <d v="2022-05-27T00:00:00"/>
        <d v="2022-05-04T00:00:00"/>
        <d v="2022-05-12T00:00:00"/>
        <d v="2022-05-13T00:00:00"/>
        <d v="2022-08-15T00:00:00"/>
        <d v="2022-10-21T00:00:00"/>
        <d v="2022-07-20T00:00:00"/>
        <d v="2022-04-21T00:00:00"/>
        <d v="2022-04-27T00:00:00"/>
        <d v="2022-05-14T00:00:00"/>
        <d v="2022-06-06T00:00:00"/>
        <d v="2022-06-14T00:00:00"/>
        <d v="2022-02-11T16:00:00"/>
        <d v="2022-03-14T16:00:00"/>
        <d v="2022-07-12T16:00:00"/>
        <d v="2022-08-11T16:00:00"/>
        <d v="2022-09-11T16:00:00"/>
        <d v="2022-11-11T16:00:00"/>
        <d v="2022-12-12T16:00:00"/>
      </sharedItems>
      <fieldGroup par="64" base="52">
        <rangePr groupBy="days" startDate="2021-05-21T00:00:00" endDate="2022-12-12T16:00:00"/>
        <groupItems count="368">
          <s v="(blank)"/>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12/2022"/>
        </groupItems>
      </fieldGroup>
    </cacheField>
    <cacheField name="1500 hrs" numFmtId="0">
      <sharedItems containsNonDate="0" containsDate="1" containsString="0" containsBlank="1" minDate="2021-06-20T00:00:00" maxDate="2022-11-14T00:00:00"/>
    </cacheField>
    <cacheField name="2000 hrs" numFmtId="0">
      <sharedItems containsNonDate="0" containsDate="1" containsString="0" containsBlank="1" minDate="2021-07-19T00:00:00" maxDate="2022-12-05T00:00:00"/>
    </cacheField>
    <cacheField name="Months" numFmtId="0" databaseField="0">
      <fieldGroup base="32">
        <rangePr groupBy="months" startDate="2021-05-28T00:00:00" endDate="2022-03-10T00:00:00"/>
        <groupItems count="14">
          <s v="&lt;5/28/2021"/>
          <s v="Jan"/>
          <s v="Feb"/>
          <s v="Mar"/>
          <s v="Apr"/>
          <s v="May"/>
          <s v="Jun"/>
          <s v="Jul"/>
          <s v="Aug"/>
          <s v="Sep"/>
          <s v="Oct"/>
          <s v="Nov"/>
          <s v="Dec"/>
          <s v="&gt;3/10/2022"/>
        </groupItems>
      </fieldGroup>
    </cacheField>
    <cacheField name="Months2" numFmtId="0" databaseField="0">
      <fieldGroup base="33">
        <rangePr groupBy="months" startDate="2021-01-31T00:00:00" endDate="2022-04-24T00:00:00"/>
        <groupItems count="14">
          <s v="&lt;1/31/2021"/>
          <s v="Jan"/>
          <s v="Feb"/>
          <s v="Mar"/>
          <s v="Apr"/>
          <s v="May"/>
          <s v="Jun"/>
          <s v="Jul"/>
          <s v="Aug"/>
          <s v="Sep"/>
          <s v="Oct"/>
          <s v="Nov"/>
          <s v="Dec"/>
          <s v="&gt;4/24/2022"/>
        </groupItems>
      </fieldGroup>
    </cacheField>
    <cacheField name="Months3" numFmtId="0" databaseField="0">
      <fieldGroup base="36">
        <rangePr groupBy="months" startDate="2021-04-29T00:00:00" endDate="2022-04-27T00:00:00"/>
        <groupItems count="14">
          <s v="&lt;4/29/2021"/>
          <s v="Jan"/>
          <s v="Feb"/>
          <s v="Mar"/>
          <s v="Apr"/>
          <s v="May"/>
          <s v="Jun"/>
          <s v="Jul"/>
          <s v="Aug"/>
          <s v="Sep"/>
          <s v="Oct"/>
          <s v="Nov"/>
          <s v="Dec"/>
          <s v="&gt;4/27/2022"/>
        </groupItems>
      </fieldGroup>
    </cacheField>
    <cacheField name="Months4" numFmtId="0" databaseField="0">
      <fieldGroup base="37">
        <rangePr groupBy="months" startDate="2021-05-14T00:00:00" endDate="2022-04-27T00:00:00"/>
        <groupItems count="14">
          <s v="&lt;5/14/2021"/>
          <s v="Jan"/>
          <s v="Feb"/>
          <s v="Mar"/>
          <s v="Apr"/>
          <s v="May"/>
          <s v="Jun"/>
          <s v="Jul"/>
          <s v="Aug"/>
          <s v="Sep"/>
          <s v="Oct"/>
          <s v="Nov"/>
          <s v="Dec"/>
          <s v="&gt;4/27/2022"/>
        </groupItems>
      </fieldGroup>
    </cacheField>
    <cacheField name="Months5" numFmtId="0" databaseField="0">
      <fieldGroup base="38">
        <rangePr groupBy="months" startDate="2021-06-14T00:00:00" endDate="2022-04-10T00:00:00"/>
        <groupItems count="14">
          <s v="&lt;6/14/2021"/>
          <s v="Jan"/>
          <s v="Feb"/>
          <s v="Mar"/>
          <s v="Apr"/>
          <s v="May"/>
          <s v="Jun"/>
          <s v="Jul"/>
          <s v="Aug"/>
          <s v="Sep"/>
          <s v="Oct"/>
          <s v="Nov"/>
          <s v="Dec"/>
          <s v="&gt;4/10/2022"/>
        </groupItems>
      </fieldGroup>
    </cacheField>
    <cacheField name="Months7" numFmtId="0" databaseField="0">
      <fieldGroup base="39">
        <rangePr groupBy="months" startDate="2021-03-21T00:00:00" endDate="2022-03-09T00:00:00"/>
        <groupItems count="14">
          <s v="&lt;3/21/2021"/>
          <s v="Jan"/>
          <s v="Feb"/>
          <s v="Mar"/>
          <s v="Apr"/>
          <s v="May"/>
          <s v="Jun"/>
          <s v="Jul"/>
          <s v="Aug"/>
          <s v="Sep"/>
          <s v="Oct"/>
          <s v="Nov"/>
          <s v="Dec"/>
          <s v="&gt;3/9/2022"/>
        </groupItems>
      </fieldGroup>
    </cacheField>
    <cacheField name="Months8" numFmtId="0" databaseField="0">
      <fieldGroup base="40">
        <rangePr groupBy="months" startDate="2021-03-22T00:00:00" endDate="2022-03-22T00:00:00"/>
        <groupItems count="14">
          <s v="&lt;3/22/2021"/>
          <s v="Jan"/>
          <s v="Feb"/>
          <s v="Mar"/>
          <s v="Apr"/>
          <s v="May"/>
          <s v="Jun"/>
          <s v="Jul"/>
          <s v="Aug"/>
          <s v="Sep"/>
          <s v="Oct"/>
          <s v="Nov"/>
          <s v="Dec"/>
          <s v="&gt;3/22/2022"/>
        </groupItems>
      </fieldGroup>
    </cacheField>
    <cacheField name="Months9" numFmtId="0" databaseField="0">
      <fieldGroup base="41">
        <rangePr groupBy="months" startDate="2021-03-22T00:00:00" endDate="2022-05-06T00:00:00"/>
        <groupItems count="14">
          <s v="&lt;3/22/2021"/>
          <s v="Jan"/>
          <s v="Feb"/>
          <s v="Mar"/>
          <s v="Apr"/>
          <s v="May"/>
          <s v="Jun"/>
          <s v="Jul"/>
          <s v="Aug"/>
          <s v="Sep"/>
          <s v="Oct"/>
          <s v="Nov"/>
          <s v="Dec"/>
          <s v="&gt;5/6/2022"/>
        </groupItems>
      </fieldGroup>
    </cacheField>
    <cacheField name="Months10" numFmtId="0" databaseField="0">
      <fieldGroup base="51">
        <rangePr groupBy="months" startDate="2021-07-25T00:00:00" endDate="2021-08-17T00:00:00"/>
        <groupItems count="14">
          <s v="&lt;7/25/2021"/>
          <s v="Jan"/>
          <s v="Feb"/>
          <s v="Mar"/>
          <s v="Apr"/>
          <s v="May"/>
          <s v="Jun"/>
          <s v="Jul"/>
          <s v="Aug"/>
          <s v="Sep"/>
          <s v="Oct"/>
          <s v="Nov"/>
          <s v="Dec"/>
          <s v="&gt;8/17/2021"/>
        </groupItems>
      </fieldGroup>
    </cacheField>
    <cacheField name="Months11" numFmtId="0" databaseField="0">
      <fieldGroup base="52">
        <rangePr groupBy="months" startDate="2021-05-21T00:00:00" endDate="2022-12-12T16:00:00"/>
        <groupItems count="14">
          <s v="&lt;5/21/2021"/>
          <s v="Jan"/>
          <s v="Feb"/>
          <s v="Mar"/>
          <s v="Apr"/>
          <s v="May"/>
          <s v="Jun"/>
          <s v="Jul"/>
          <s v="Aug"/>
          <s v="Sep"/>
          <s v="Oct"/>
          <s v="Nov"/>
          <s v="Dec"/>
          <s v="&gt;12/12/2022"/>
        </groupItems>
      </fieldGroup>
    </cacheField>
    <cacheField name="Months12" numFmtId="0" databaseField="0">
      <fieldGroup base="46">
        <rangePr groupBy="months" startDate="1900-01-09T00:00:00" endDate="2022-09-16T00:00:00"/>
        <groupItems count="14">
          <s v="&lt;1/10/1900"/>
          <s v="Jan"/>
          <s v="Feb"/>
          <s v="Mar"/>
          <s v="Apr"/>
          <s v="May"/>
          <s v="Jun"/>
          <s v="Jul"/>
          <s v="Aug"/>
          <s v="Sep"/>
          <s v="Oct"/>
          <s v="Nov"/>
          <s v="Dec"/>
          <s v="&gt;9/16/2022"/>
        </groupItems>
      </fieldGroup>
    </cacheField>
    <cacheField name="Months6" numFmtId="0" databaseField="0">
      <fieldGroup base="30">
        <rangePr groupBy="months" startDate="2021-01-31T00:00:00" endDate="2022-12-02T00:00:00"/>
        <groupItems count="14">
          <s v="&lt;1/31/2021"/>
          <s v="Jan"/>
          <s v="Feb"/>
          <s v="Mar"/>
          <s v="Apr"/>
          <s v="May"/>
          <s v="Jun"/>
          <s v="Jul"/>
          <s v="Aug"/>
          <s v="Sep"/>
          <s v="Oct"/>
          <s v="Nov"/>
          <s v="Dec"/>
          <s v="&gt;12/2/2022"/>
        </groupItems>
      </fieldGroup>
    </cacheField>
    <cacheField name="Months13" numFmtId="0" databaseField="0">
      <fieldGroup base="3">
        <rangePr groupBy="months" startDate="2021-02-01T00:00:00" endDate="2022-12-02T00:00:00"/>
        <groupItems count="14">
          <s v="&lt;2/1/2021"/>
          <s v="Jan"/>
          <s v="Feb"/>
          <s v="Mar"/>
          <s v="Apr"/>
          <s v="May"/>
          <s v="Jun"/>
          <s v="Jul"/>
          <s v="Aug"/>
          <s v="Sep"/>
          <s v="Oct"/>
          <s v="Nov"/>
          <s v="Dec"/>
          <s v="&gt;12/2/2022"/>
        </groupItems>
      </fieldGroup>
    </cacheField>
  </cacheFields>
  <extLst>
    <ext xmlns:x14="http://schemas.microsoft.com/office/spreadsheetml/2009/9/main" uri="{725AE2AE-9491-48be-B2B4-4EB974FC3084}">
      <x14:pivotCacheDefinition pivotCacheId="4091071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8">
  <r>
    <n v="1"/>
    <s v="Closed"/>
    <x v="0"/>
    <x v="0"/>
    <d v="2021-02-01T00:00:00"/>
    <x v="0"/>
    <x v="0"/>
    <s v="Ms.Wijitra"/>
    <s v="AE"/>
    <n v="3065"/>
    <s v="# 3065 T-57636GD031HU-T-ACN"/>
    <s v="STD"/>
    <s v="TFT3.1&quot;"/>
    <x v="0"/>
    <x v="0"/>
    <x v="0"/>
    <s v="Before"/>
    <s v="Final"/>
    <d v="2021-06-04T00:00:00"/>
    <s v="Optical characteristic"/>
    <x v="0"/>
    <x v="0"/>
    <s v="Operate"/>
    <n v="60"/>
    <x v="0"/>
    <m/>
    <m/>
    <m/>
    <m/>
    <m/>
    <x v="0"/>
    <m/>
    <x v="0"/>
    <x v="0"/>
    <m/>
    <m/>
    <x v="0"/>
    <x v="0"/>
    <x v="0"/>
    <x v="0"/>
    <x v="0"/>
    <x v="0"/>
    <m/>
    <m/>
    <m/>
    <m/>
    <x v="0"/>
    <m/>
    <m/>
    <m/>
    <m/>
    <x v="0"/>
    <x v="0"/>
    <m/>
    <m/>
  </r>
  <r>
    <n v="2"/>
    <s v="Closed"/>
    <x v="0"/>
    <x v="0"/>
    <d v="2021-02-01T00:00:00"/>
    <x v="1"/>
    <x v="0"/>
    <s v="Ms.Wijitra"/>
    <s v="AE"/>
    <n v="3065"/>
    <s v="# 3065 T-57636GD031HU-T-ACN"/>
    <s v="STD"/>
    <s v="TFT3.1&quot;"/>
    <x v="0"/>
    <x v="0"/>
    <x v="1"/>
    <s v="After"/>
    <s v="Final"/>
    <d v="2021-06-04T00:00:00"/>
    <s v="Optical characteristic"/>
    <x v="0"/>
    <x v="0"/>
    <s v="Operate"/>
    <n v="60"/>
    <x v="0"/>
    <m/>
    <m/>
    <m/>
    <m/>
    <m/>
    <x v="1"/>
    <m/>
    <x v="0"/>
    <x v="0"/>
    <m/>
    <m/>
    <x v="0"/>
    <x v="0"/>
    <x v="0"/>
    <x v="1"/>
    <x v="1"/>
    <x v="1"/>
    <m/>
    <m/>
    <m/>
    <m/>
    <x v="0"/>
    <m/>
    <m/>
    <m/>
    <m/>
    <x v="0"/>
    <x v="0"/>
    <m/>
    <m/>
  </r>
  <r>
    <n v="3"/>
    <s v="Closed"/>
    <x v="0"/>
    <x v="1"/>
    <d v="2021-03-15T00:00:00"/>
    <x v="2"/>
    <x v="1"/>
    <s v="Ms.Wichuphan"/>
    <s v="CQA"/>
    <n v="3067"/>
    <s v="# 3067 T-57632GD018HU-T-AFN"/>
    <s v="DS"/>
    <s v="TFT1.8&quot;"/>
    <x v="0"/>
    <x v="1"/>
    <x v="2"/>
    <s v="FCT +App check"/>
    <s v="Final"/>
    <d v="2021-05-21T00:00:00"/>
    <s v="Hi temp,Hi Humid "/>
    <x v="1"/>
    <x v="1"/>
    <s v="Operate"/>
    <n v="3"/>
    <x v="1"/>
    <m/>
    <m/>
    <m/>
    <m/>
    <m/>
    <x v="2"/>
    <m/>
    <x v="0"/>
    <x v="0"/>
    <m/>
    <m/>
    <x v="0"/>
    <x v="0"/>
    <x v="0"/>
    <x v="2"/>
    <x v="2"/>
    <x v="2"/>
    <m/>
    <m/>
    <m/>
    <m/>
    <x v="1"/>
    <m/>
    <m/>
    <d v="2021-04-21T00:00:00"/>
    <d v="2021-05-03T00:00:00"/>
    <x v="0"/>
    <x v="1"/>
    <m/>
    <m/>
  </r>
  <r>
    <n v="4"/>
    <s v="Closed"/>
    <x v="0"/>
    <x v="2"/>
    <d v="2021-04-05T00:00:00"/>
    <x v="3"/>
    <x v="2"/>
    <s v="Mr.Chanakarn"/>
    <s v="MDL"/>
    <n v="3061"/>
    <s v="# 3061 T-57568GD018HU-T-ACN"/>
    <s v="NS"/>
    <s v="TFT1.8&quot;"/>
    <x v="0"/>
    <x v="1"/>
    <x v="3"/>
    <s v="FCT +App check"/>
    <s v="Final"/>
    <d v="2021-06-04T00:00:00"/>
    <s v="High temp"/>
    <x v="2"/>
    <x v="2"/>
    <s v="Operate"/>
    <n v="5"/>
    <x v="2"/>
    <m/>
    <m/>
    <m/>
    <m/>
    <m/>
    <x v="3"/>
    <m/>
    <x v="0"/>
    <x v="0"/>
    <m/>
    <m/>
    <x v="0"/>
    <x v="0"/>
    <x v="0"/>
    <x v="2"/>
    <x v="2"/>
    <x v="3"/>
    <m/>
    <m/>
    <m/>
    <m/>
    <x v="2"/>
    <m/>
    <m/>
    <d v="2021-05-15T00:00:00"/>
    <m/>
    <x v="0"/>
    <x v="0"/>
    <m/>
    <m/>
  </r>
  <r>
    <n v="5"/>
    <s v="Closed"/>
    <x v="0"/>
    <x v="2"/>
    <d v="2021-04-05T00:00:00"/>
    <x v="3"/>
    <x v="2"/>
    <s v="Mr.Chanakarn"/>
    <s v="MDL"/>
    <n v="3061"/>
    <s v="# 3061 T-57568GD018HU-T-ACN"/>
    <s v="NS"/>
    <s v="TFT1.8&quot;"/>
    <x v="0"/>
    <x v="1"/>
    <x v="3"/>
    <s v="FCT +App check"/>
    <s v="Final"/>
    <d v="2021-06-04T00:00:00"/>
    <s v="Low temperature"/>
    <x v="3"/>
    <x v="3"/>
    <s v="Operate"/>
    <n v="5"/>
    <x v="3"/>
    <m/>
    <m/>
    <m/>
    <m/>
    <m/>
    <x v="3"/>
    <m/>
    <x v="0"/>
    <x v="0"/>
    <m/>
    <m/>
    <x v="0"/>
    <x v="0"/>
    <x v="0"/>
    <x v="2"/>
    <x v="2"/>
    <x v="3"/>
    <m/>
    <m/>
    <m/>
    <m/>
    <x v="2"/>
    <m/>
    <m/>
    <d v="2021-05-15T00:00:00"/>
    <m/>
    <x v="0"/>
    <x v="0"/>
    <m/>
    <m/>
  </r>
  <r>
    <n v="6"/>
    <s v="Closed"/>
    <x v="0"/>
    <x v="2"/>
    <d v="2021-04-05T00:00:00"/>
    <x v="3"/>
    <x v="2"/>
    <s v="Mr.Chanakarn"/>
    <s v="MDL"/>
    <n v="3061"/>
    <s v="# 3061 T-57568GD018HU-T-ACN"/>
    <s v="NS"/>
    <s v="TFT1.8&quot;"/>
    <x v="0"/>
    <x v="1"/>
    <x v="3"/>
    <s v="FCT +App check"/>
    <s v="Final"/>
    <d v="2021-06-04T00:00:00"/>
    <s v="Hi temp,Hi Humid "/>
    <x v="1"/>
    <x v="1"/>
    <s v="Operate"/>
    <n v="5"/>
    <x v="1"/>
    <m/>
    <m/>
    <m/>
    <m/>
    <m/>
    <x v="3"/>
    <m/>
    <x v="0"/>
    <x v="0"/>
    <m/>
    <m/>
    <x v="0"/>
    <x v="0"/>
    <x v="0"/>
    <x v="2"/>
    <x v="2"/>
    <x v="3"/>
    <m/>
    <m/>
    <m/>
    <m/>
    <x v="2"/>
    <m/>
    <m/>
    <d v="2021-05-15T00:00:00"/>
    <m/>
    <x v="0"/>
    <x v="0"/>
    <m/>
    <m/>
  </r>
  <r>
    <n v="7"/>
    <s v="Closed"/>
    <x v="0"/>
    <x v="2"/>
    <d v="2021-04-05T00:00:00"/>
    <x v="3"/>
    <x v="2"/>
    <s v="Mr.Chanakarn"/>
    <s v="MDL"/>
    <n v="3061"/>
    <s v="# 3061 T-57568GD018HU-T-ACN"/>
    <s v="NS"/>
    <s v="TFT1.8&quot;"/>
    <x v="0"/>
    <x v="1"/>
    <x v="3"/>
    <s v="FCT +App check"/>
    <s v="Final"/>
    <d v="2021-06-04T00:00:00"/>
    <s v="Heat shock"/>
    <x v="4"/>
    <x v="4"/>
    <s v="Non Operate"/>
    <n v="5"/>
    <x v="4"/>
    <m/>
    <m/>
    <m/>
    <m/>
    <m/>
    <x v="3"/>
    <m/>
    <x v="0"/>
    <x v="0"/>
    <m/>
    <m/>
    <x v="0"/>
    <x v="0"/>
    <x v="0"/>
    <x v="2"/>
    <x v="2"/>
    <x v="3"/>
    <m/>
    <m/>
    <m/>
    <m/>
    <x v="2"/>
    <m/>
    <m/>
    <d v="2021-05-15T00:00:00"/>
    <m/>
    <x v="0"/>
    <x v="0"/>
    <m/>
    <m/>
  </r>
  <r>
    <n v="8"/>
    <s v="Closed"/>
    <x v="0"/>
    <x v="2"/>
    <d v="2021-04-05T00:00:00"/>
    <x v="3"/>
    <x v="3"/>
    <s v="Mr.Chanakarn"/>
    <s v="MDL"/>
    <n v="3039"/>
    <s v="# 3039 T-55743GD042H-LW-AMN"/>
    <s v="YZK"/>
    <s v="TFT4.2&quot;"/>
    <x v="0"/>
    <x v="1"/>
    <x v="3"/>
    <s v="FCT +App check"/>
    <s v="Final"/>
    <d v="2021-06-04T00:00:00"/>
    <s v="High temp"/>
    <x v="2"/>
    <x v="5"/>
    <s v="Operate"/>
    <n v="4"/>
    <x v="5"/>
    <m/>
    <m/>
    <m/>
    <m/>
    <m/>
    <x v="3"/>
    <m/>
    <x v="0"/>
    <x v="0"/>
    <m/>
    <m/>
    <x v="0"/>
    <x v="0"/>
    <x v="0"/>
    <x v="2"/>
    <x v="2"/>
    <x v="3"/>
    <m/>
    <m/>
    <m/>
    <m/>
    <x v="2"/>
    <m/>
    <m/>
    <d v="2021-05-17T00:00:00"/>
    <m/>
    <x v="0"/>
    <x v="0"/>
    <m/>
    <m/>
  </r>
  <r>
    <n v="9"/>
    <s v="Closed"/>
    <x v="0"/>
    <x v="2"/>
    <d v="2021-04-05T00:00:00"/>
    <x v="3"/>
    <x v="3"/>
    <s v="Mr.Chanakarn"/>
    <s v="MDL"/>
    <n v="3039"/>
    <s v="# 3039 T-55743GD042H-LW-AMN"/>
    <s v="YZK"/>
    <s v="TFT4.2&quot;"/>
    <x v="0"/>
    <x v="1"/>
    <x v="3"/>
    <s v="FCT +App check"/>
    <s v="Final"/>
    <d v="2021-06-04T00:00:00"/>
    <s v="Low temperature"/>
    <x v="3"/>
    <x v="3"/>
    <s v="Operate"/>
    <n v="4"/>
    <x v="3"/>
    <m/>
    <m/>
    <m/>
    <m/>
    <m/>
    <x v="3"/>
    <m/>
    <x v="0"/>
    <x v="0"/>
    <m/>
    <m/>
    <x v="0"/>
    <x v="0"/>
    <x v="0"/>
    <x v="2"/>
    <x v="2"/>
    <x v="3"/>
    <m/>
    <m/>
    <m/>
    <m/>
    <x v="2"/>
    <m/>
    <m/>
    <d v="2021-05-17T00:00:00"/>
    <m/>
    <x v="0"/>
    <x v="0"/>
    <m/>
    <m/>
  </r>
  <r>
    <n v="10"/>
    <s v="Closed"/>
    <x v="0"/>
    <x v="2"/>
    <d v="2021-04-05T00:00:00"/>
    <x v="3"/>
    <x v="3"/>
    <s v="Mr.Chanakarn"/>
    <s v="MDL"/>
    <n v="3039"/>
    <s v="# 3039 T-55743GD042H-LW-AMN"/>
    <s v="YZK"/>
    <s v="TFT4.2&quot;"/>
    <x v="0"/>
    <x v="1"/>
    <x v="3"/>
    <s v="FCT +App check"/>
    <s v="Final"/>
    <d v="2021-06-04T00:00:00"/>
    <s v="Hi temp,Hi Humid "/>
    <x v="1"/>
    <x v="1"/>
    <s v="Operate"/>
    <n v="4"/>
    <x v="1"/>
    <m/>
    <m/>
    <m/>
    <m/>
    <m/>
    <x v="3"/>
    <m/>
    <x v="0"/>
    <x v="0"/>
    <m/>
    <m/>
    <x v="0"/>
    <x v="0"/>
    <x v="0"/>
    <x v="2"/>
    <x v="2"/>
    <x v="3"/>
    <m/>
    <m/>
    <m/>
    <m/>
    <x v="2"/>
    <m/>
    <m/>
    <d v="2021-05-17T00:00:00"/>
    <m/>
    <x v="0"/>
    <x v="0"/>
    <m/>
    <m/>
  </r>
  <r>
    <n v="11"/>
    <s v="Closed"/>
    <x v="0"/>
    <x v="2"/>
    <d v="2021-04-05T00:00:00"/>
    <x v="3"/>
    <x v="3"/>
    <s v="Mr.Chanakarn"/>
    <s v="MDL"/>
    <n v="3039"/>
    <s v="# 3039 T-55743GD042H-LW-AMN"/>
    <s v="YZK"/>
    <s v="TFT4.2&quot;"/>
    <x v="0"/>
    <x v="1"/>
    <x v="3"/>
    <s v="FCT +App check"/>
    <s v="Final"/>
    <d v="2021-06-04T00:00:00"/>
    <s v="Heat shock"/>
    <x v="4"/>
    <x v="6"/>
    <s v="Non Operate"/>
    <n v="4"/>
    <x v="6"/>
    <m/>
    <m/>
    <m/>
    <m/>
    <m/>
    <x v="3"/>
    <m/>
    <x v="0"/>
    <x v="0"/>
    <m/>
    <m/>
    <x v="0"/>
    <x v="0"/>
    <x v="0"/>
    <x v="2"/>
    <x v="3"/>
    <x v="4"/>
    <m/>
    <m/>
    <m/>
    <m/>
    <x v="0"/>
    <m/>
    <m/>
    <m/>
    <m/>
    <x v="0"/>
    <x v="0"/>
    <m/>
    <m/>
  </r>
  <r>
    <n v="12"/>
    <s v="Closed"/>
    <x v="0"/>
    <x v="3"/>
    <d v="2021-03-26T00:00:00"/>
    <x v="4"/>
    <x v="4"/>
    <s v="Ms.Panisara"/>
    <s v="PE"/>
    <n v="3061"/>
    <s v="# 3061T-57568GD018HU-T-ACN"/>
    <s v="NS"/>
    <s v="TFT1.8&quot;"/>
    <x v="0"/>
    <x v="2"/>
    <x v="4"/>
    <s v="FCT +App check"/>
    <s v="Final"/>
    <d v="2021-05-11T00:00:00"/>
    <s v="High temp"/>
    <x v="2"/>
    <x v="7"/>
    <s v="Non Operate"/>
    <n v="3"/>
    <x v="7"/>
    <m/>
    <m/>
    <m/>
    <m/>
    <m/>
    <x v="4"/>
    <m/>
    <x v="0"/>
    <x v="0"/>
    <m/>
    <m/>
    <x v="0"/>
    <x v="0"/>
    <x v="0"/>
    <x v="2"/>
    <x v="2"/>
    <x v="4"/>
    <m/>
    <m/>
    <m/>
    <m/>
    <x v="3"/>
    <m/>
    <m/>
    <d v="2021-05-04T00:00:00"/>
    <m/>
    <x v="0"/>
    <x v="0"/>
    <m/>
    <m/>
  </r>
  <r>
    <n v="13"/>
    <s v="Closed"/>
    <x v="0"/>
    <x v="3"/>
    <d v="2021-03-26T00:00:00"/>
    <x v="4"/>
    <x v="4"/>
    <s v="Ms.Panisara"/>
    <s v="PE"/>
    <n v="3061"/>
    <s v="# 3061T-57568GD018HU-T-ACN"/>
    <s v="NS"/>
    <s v="TFT1.8&quot;"/>
    <x v="0"/>
    <x v="2"/>
    <x v="4"/>
    <s v="FCT +App check"/>
    <s v="Final"/>
    <d v="2021-05-11T00:00:00"/>
    <s v="Low temperature"/>
    <x v="3"/>
    <x v="3"/>
    <s v="Non Operate"/>
    <n v="3"/>
    <x v="3"/>
    <m/>
    <m/>
    <m/>
    <m/>
    <m/>
    <x v="4"/>
    <m/>
    <x v="0"/>
    <x v="0"/>
    <m/>
    <m/>
    <x v="0"/>
    <x v="0"/>
    <x v="0"/>
    <x v="2"/>
    <x v="2"/>
    <x v="4"/>
    <m/>
    <m/>
    <m/>
    <m/>
    <x v="3"/>
    <m/>
    <m/>
    <d v="2021-05-04T00:00:00"/>
    <m/>
    <x v="0"/>
    <x v="0"/>
    <m/>
    <m/>
  </r>
  <r>
    <n v="14"/>
    <s v="Closed"/>
    <x v="0"/>
    <x v="3"/>
    <d v="2021-03-26T00:00:00"/>
    <x v="4"/>
    <x v="4"/>
    <s v="Ms.Panisara"/>
    <s v="PE"/>
    <n v="3061"/>
    <s v="# 3061T-57568GD018HU-T-ACN"/>
    <s v="NS"/>
    <s v="TFT1.8&quot;"/>
    <x v="0"/>
    <x v="2"/>
    <x v="4"/>
    <s v="FCT +App check"/>
    <s v="Final"/>
    <d v="2021-05-11T00:00:00"/>
    <s v="Hi temp,Hi Humid "/>
    <x v="1"/>
    <x v="1"/>
    <s v="Non Operate"/>
    <n v="3"/>
    <x v="1"/>
    <m/>
    <m/>
    <m/>
    <m/>
    <m/>
    <x v="4"/>
    <m/>
    <x v="0"/>
    <x v="0"/>
    <m/>
    <m/>
    <x v="0"/>
    <x v="0"/>
    <x v="0"/>
    <x v="2"/>
    <x v="2"/>
    <x v="4"/>
    <m/>
    <m/>
    <m/>
    <m/>
    <x v="3"/>
    <m/>
    <m/>
    <d v="2021-05-04T00:00:00"/>
    <m/>
    <x v="0"/>
    <x v="0"/>
    <m/>
    <m/>
  </r>
  <r>
    <n v="15"/>
    <s v="Closed"/>
    <x v="0"/>
    <x v="3"/>
    <d v="2021-03-26T00:00:00"/>
    <x v="4"/>
    <x v="4"/>
    <s v="Ms.Panisara"/>
    <s v="PE"/>
    <n v="3061"/>
    <s v="# 3061T-57568GD018HU-T-ACN"/>
    <s v="NS"/>
    <s v="TFT1.8&quot;"/>
    <x v="0"/>
    <x v="2"/>
    <x v="4"/>
    <s v="FCT +App check"/>
    <s v="Final"/>
    <d v="2021-05-11T00:00:00"/>
    <s v="Heat shock"/>
    <x v="4"/>
    <x v="4"/>
    <s v="Non Operate"/>
    <n v="3"/>
    <x v="4"/>
    <m/>
    <m/>
    <m/>
    <m/>
    <m/>
    <x v="4"/>
    <m/>
    <x v="0"/>
    <x v="0"/>
    <m/>
    <m/>
    <x v="0"/>
    <x v="0"/>
    <x v="0"/>
    <x v="2"/>
    <x v="2"/>
    <x v="4"/>
    <m/>
    <m/>
    <m/>
    <m/>
    <x v="3"/>
    <m/>
    <m/>
    <d v="2021-05-04T00:00:00"/>
    <m/>
    <x v="0"/>
    <x v="0"/>
    <m/>
    <m/>
  </r>
  <r>
    <n v="16"/>
    <s v="Closed"/>
    <x v="0"/>
    <x v="4"/>
    <d v="2021-04-08T00:00:00"/>
    <x v="5"/>
    <x v="5"/>
    <s v="Ms.Wijitra"/>
    <s v="AE"/>
    <n v="7125"/>
    <s v="# 7125 T-55669GD027Z-LW-AIN"/>
    <s v="Visteon"/>
    <s v="TFT2.7&quot;"/>
    <x v="0"/>
    <x v="3"/>
    <x v="5"/>
    <s v="Optical+FCT +App check"/>
    <s v="Final"/>
    <d v="2021-05-12T00:00:00"/>
    <s v="High temp"/>
    <x v="2"/>
    <x v="5"/>
    <s v="Operate"/>
    <n v="3"/>
    <x v="5"/>
    <m/>
    <m/>
    <m/>
    <m/>
    <m/>
    <x v="5"/>
    <m/>
    <x v="0"/>
    <x v="0"/>
    <m/>
    <m/>
    <x v="0"/>
    <x v="0"/>
    <x v="0"/>
    <x v="2"/>
    <x v="2"/>
    <x v="4"/>
    <m/>
    <m/>
    <m/>
    <m/>
    <x v="4"/>
    <m/>
    <m/>
    <d v="2021-05-12T00:00:00"/>
    <m/>
    <x v="0"/>
    <x v="0"/>
    <m/>
    <m/>
  </r>
  <r>
    <n v="17"/>
    <s v="Closed"/>
    <x v="0"/>
    <x v="4"/>
    <d v="2021-04-08T00:00:00"/>
    <x v="5"/>
    <x v="5"/>
    <s v="Ms.Wijitra"/>
    <s v="AE"/>
    <n v="7125"/>
    <s v="# 7125 T-55669GD027Z-LW-AIN"/>
    <s v="Visteon"/>
    <s v="TFT2.7&quot;"/>
    <x v="0"/>
    <x v="3"/>
    <x v="5"/>
    <s v="Optical+FCT +App check"/>
    <s v="Final"/>
    <d v="2021-05-12T00:00:00"/>
    <s v="Low temperature"/>
    <x v="3"/>
    <x v="3"/>
    <s v="Operate"/>
    <n v="3"/>
    <x v="3"/>
    <m/>
    <m/>
    <m/>
    <m/>
    <m/>
    <x v="5"/>
    <m/>
    <x v="0"/>
    <x v="0"/>
    <m/>
    <m/>
    <x v="0"/>
    <x v="0"/>
    <x v="0"/>
    <x v="2"/>
    <x v="2"/>
    <x v="4"/>
    <m/>
    <m/>
    <m/>
    <m/>
    <x v="4"/>
    <m/>
    <m/>
    <d v="2021-05-12T00:00:00"/>
    <m/>
    <x v="0"/>
    <x v="0"/>
    <m/>
    <m/>
  </r>
  <r>
    <n v="18"/>
    <s v="Closed"/>
    <x v="0"/>
    <x v="4"/>
    <d v="2021-04-08T00:00:00"/>
    <x v="5"/>
    <x v="5"/>
    <s v="Ms.Wijitra"/>
    <s v="AE"/>
    <n v="7125"/>
    <s v="# 7125 T-55669GD027Z-LW-AIN"/>
    <s v="Visteon"/>
    <s v="TFT2.7&quot;"/>
    <x v="0"/>
    <x v="3"/>
    <x v="5"/>
    <s v="Optical+FCT +App check"/>
    <s v="Final"/>
    <d v="2021-05-12T00:00:00"/>
    <s v="Hi temp,Hi Humid "/>
    <x v="1"/>
    <x v="1"/>
    <s v="Operate"/>
    <n v="3"/>
    <x v="1"/>
    <m/>
    <m/>
    <m/>
    <m/>
    <m/>
    <x v="5"/>
    <m/>
    <x v="0"/>
    <x v="0"/>
    <m/>
    <m/>
    <x v="0"/>
    <x v="0"/>
    <x v="0"/>
    <x v="2"/>
    <x v="2"/>
    <x v="4"/>
    <m/>
    <m/>
    <m/>
    <m/>
    <x v="4"/>
    <m/>
    <m/>
    <d v="2021-05-12T00:00:00"/>
    <m/>
    <x v="0"/>
    <x v="0"/>
    <m/>
    <m/>
  </r>
  <r>
    <n v="19"/>
    <s v="Closed"/>
    <x v="0"/>
    <x v="4"/>
    <d v="2021-04-08T00:00:00"/>
    <x v="5"/>
    <x v="5"/>
    <s v="Ms.Wijitra"/>
    <s v="AE"/>
    <n v="7125"/>
    <s v="# 7125 T-55669GD027Z-LW-AIN"/>
    <s v="Visteon"/>
    <s v="TFT2.7&quot;"/>
    <x v="0"/>
    <x v="3"/>
    <x v="5"/>
    <s v="Optical+FCT +App check"/>
    <s v="Final"/>
    <d v="2021-05-12T00:00:00"/>
    <s v="Heat shock"/>
    <x v="4"/>
    <x v="6"/>
    <s v="Non Operate"/>
    <n v="3"/>
    <x v="6"/>
    <m/>
    <m/>
    <m/>
    <m/>
    <m/>
    <x v="5"/>
    <m/>
    <x v="0"/>
    <x v="0"/>
    <m/>
    <m/>
    <x v="0"/>
    <x v="0"/>
    <x v="0"/>
    <x v="2"/>
    <x v="2"/>
    <x v="4"/>
    <m/>
    <m/>
    <m/>
    <m/>
    <x v="4"/>
    <m/>
    <m/>
    <d v="2021-05-12T00:00:00"/>
    <m/>
    <x v="0"/>
    <x v="0"/>
    <m/>
    <m/>
  </r>
  <r>
    <n v="20"/>
    <s v="Closed"/>
    <x v="0"/>
    <x v="4"/>
    <d v="2021-04-08T00:00:00"/>
    <x v="5"/>
    <x v="5"/>
    <s v="Ms.Wijitra"/>
    <s v="AE"/>
    <n v="7125"/>
    <s v="# 7125 T-55669GD027Z-LW-AIN"/>
    <s v="Visteon"/>
    <s v="TFT2.7&quot;"/>
    <x v="0"/>
    <x v="3"/>
    <x v="5"/>
    <s v="Optical+FCT +App check"/>
    <s v="Final"/>
    <d v="2021-05-12T00:00:00"/>
    <s v="Optical characteristic for Backlight"/>
    <x v="0"/>
    <x v="0"/>
    <s v="Operate"/>
    <n v="5"/>
    <x v="8"/>
    <m/>
    <m/>
    <m/>
    <m/>
    <m/>
    <x v="5"/>
    <m/>
    <x v="0"/>
    <x v="1"/>
    <m/>
    <m/>
    <x v="0"/>
    <x v="0"/>
    <x v="0"/>
    <x v="2"/>
    <x v="2"/>
    <x v="4"/>
    <m/>
    <m/>
    <m/>
    <m/>
    <x v="0"/>
    <m/>
    <m/>
    <m/>
    <m/>
    <x v="0"/>
    <x v="0"/>
    <m/>
    <m/>
  </r>
  <r>
    <n v="21"/>
    <s v="Closed"/>
    <x v="0"/>
    <x v="4"/>
    <d v="2021-04-08T00:00:00"/>
    <x v="6"/>
    <x v="6"/>
    <s v="Ms.Wijitra"/>
    <s v="AE"/>
    <n v="5033"/>
    <s v="# 5033 NSD-20635AGFD-CDGM"/>
    <s v="Roland"/>
    <s v=" -"/>
    <x v="0"/>
    <x v="3"/>
    <x v="6"/>
    <s v="App check"/>
    <s v="Panel "/>
    <d v="2021-05-17T00:00:00"/>
    <s v="High temp"/>
    <x v="2"/>
    <x v="5"/>
    <s v="Non Operate"/>
    <n v="5"/>
    <x v="5"/>
    <m/>
    <m/>
    <m/>
    <m/>
    <m/>
    <x v="5"/>
    <m/>
    <x v="0"/>
    <x v="0"/>
    <m/>
    <m/>
    <x v="0"/>
    <x v="0"/>
    <x v="0"/>
    <x v="2"/>
    <x v="2"/>
    <x v="4"/>
    <m/>
    <m/>
    <m/>
    <m/>
    <x v="5"/>
    <m/>
    <m/>
    <d v="2021-05-10T00:00:00"/>
    <m/>
    <x v="0"/>
    <x v="0"/>
    <m/>
    <m/>
  </r>
  <r>
    <n v="22"/>
    <s v="Closed"/>
    <x v="0"/>
    <x v="4"/>
    <d v="2021-04-08T00:00:00"/>
    <x v="6"/>
    <x v="6"/>
    <s v="Ms.Wijitra"/>
    <s v="AE"/>
    <n v="5033"/>
    <s v="# 5033 NSD-20635AGFD-CDGM"/>
    <s v="Roland"/>
    <s v=" -"/>
    <x v="0"/>
    <x v="3"/>
    <x v="6"/>
    <s v="App check"/>
    <s v="Panel "/>
    <d v="2021-05-17T00:00:00"/>
    <s v="Low temperature"/>
    <x v="3"/>
    <x v="3"/>
    <s v="Non Operate"/>
    <n v="5"/>
    <x v="3"/>
    <m/>
    <m/>
    <m/>
    <m/>
    <m/>
    <x v="5"/>
    <m/>
    <x v="0"/>
    <x v="0"/>
    <m/>
    <m/>
    <x v="0"/>
    <x v="0"/>
    <x v="0"/>
    <x v="2"/>
    <x v="2"/>
    <x v="4"/>
    <m/>
    <m/>
    <m/>
    <m/>
    <x v="5"/>
    <m/>
    <m/>
    <d v="2021-05-10T00:00:00"/>
    <m/>
    <x v="0"/>
    <x v="0"/>
    <m/>
    <m/>
  </r>
  <r>
    <n v="23"/>
    <s v="Closed"/>
    <x v="0"/>
    <x v="4"/>
    <d v="2021-04-08T00:00:00"/>
    <x v="6"/>
    <x v="6"/>
    <s v="Ms.Wijitra"/>
    <s v="AE"/>
    <n v="5033"/>
    <s v="# 5033 NSD-20635AGFD-CDGM"/>
    <s v="Roland"/>
    <s v=" -"/>
    <x v="0"/>
    <x v="3"/>
    <x v="6"/>
    <s v="App check"/>
    <s v="Panel "/>
    <d v="2021-05-17T00:00:00"/>
    <s v="Hi temp,Hi Humid "/>
    <x v="1"/>
    <x v="1"/>
    <s v="Non Operate"/>
    <n v="5"/>
    <x v="1"/>
    <m/>
    <m/>
    <m/>
    <m/>
    <m/>
    <x v="5"/>
    <m/>
    <x v="0"/>
    <x v="0"/>
    <m/>
    <m/>
    <x v="0"/>
    <x v="0"/>
    <x v="0"/>
    <x v="2"/>
    <x v="2"/>
    <x v="4"/>
    <m/>
    <m/>
    <m/>
    <m/>
    <x v="5"/>
    <m/>
    <m/>
    <d v="2021-05-10T00:00:00"/>
    <m/>
    <x v="0"/>
    <x v="0"/>
    <m/>
    <m/>
  </r>
  <r>
    <n v="24"/>
    <s v="Closed"/>
    <x v="0"/>
    <x v="4"/>
    <d v="2021-04-08T00:00:00"/>
    <x v="6"/>
    <x v="6"/>
    <s v="Ms.Wijitra"/>
    <s v="AE"/>
    <n v="5033"/>
    <s v="# 5033 NSD-20635AGFD-CDGM"/>
    <s v="Roland"/>
    <s v=" -"/>
    <x v="0"/>
    <x v="3"/>
    <x v="6"/>
    <s v="App check"/>
    <s v="Panel "/>
    <d v="2021-05-17T00:00:00"/>
    <s v="Heat shock"/>
    <x v="4"/>
    <x v="6"/>
    <s v="Non Operate"/>
    <n v="5"/>
    <x v="6"/>
    <m/>
    <m/>
    <m/>
    <m/>
    <m/>
    <x v="5"/>
    <m/>
    <x v="0"/>
    <x v="0"/>
    <m/>
    <m/>
    <x v="0"/>
    <x v="0"/>
    <x v="0"/>
    <x v="2"/>
    <x v="2"/>
    <x v="4"/>
    <m/>
    <m/>
    <m/>
    <m/>
    <x v="5"/>
    <m/>
    <m/>
    <d v="2021-05-10T00:00:00"/>
    <m/>
    <x v="0"/>
    <x v="0"/>
    <m/>
    <m/>
  </r>
  <r>
    <n v="25"/>
    <s v="Closed"/>
    <x v="0"/>
    <x v="5"/>
    <d v="2021-04-10T00:00:00"/>
    <x v="7"/>
    <x v="7"/>
    <s v="Ms.Nisarat "/>
    <s v="SQC"/>
    <n v="3063"/>
    <s v="# 3063 T-57273GD086H-T-AFN"/>
    <s v="Gentex"/>
    <s v="TFT8.6&quot;"/>
    <x v="0"/>
    <x v="4"/>
    <x v="7"/>
    <s v="FCT +  App by  Microscope"/>
    <s v="Final"/>
    <d v="2021-05-07T00:00:00"/>
    <s v="Hi temp,Hi Humid "/>
    <x v="1"/>
    <x v="1"/>
    <s v="Operate"/>
    <n v="3"/>
    <x v="9"/>
    <m/>
    <m/>
    <m/>
    <m/>
    <m/>
    <x v="5"/>
    <m/>
    <x v="0"/>
    <x v="0"/>
    <m/>
    <m/>
    <x v="0"/>
    <x v="0"/>
    <x v="0"/>
    <x v="2"/>
    <x v="2"/>
    <x v="4"/>
    <m/>
    <m/>
    <m/>
    <m/>
    <x v="6"/>
    <m/>
    <m/>
    <d v="2021-05-06T00:00:00"/>
    <m/>
    <x v="0"/>
    <x v="0"/>
    <m/>
    <m/>
  </r>
  <r>
    <n v="26"/>
    <s v="Closed"/>
    <x v="0"/>
    <x v="6"/>
    <d v="2021-04-20T00:00:00"/>
    <x v="8"/>
    <x v="8"/>
    <s v="Ms.Kesinee"/>
    <s v="PE"/>
    <s v="FPC57653-4-Assy"/>
    <s v="FPC57653-4-Assy"/>
    <s v="TOYOTA"/>
    <s v="TFT1.8&quot;"/>
    <x v="0"/>
    <x v="4"/>
    <x v="8"/>
    <s v=" App bubble by  Dino life"/>
    <s v="FPC"/>
    <d v="2021-06-21T00:00:00"/>
    <s v="High temp"/>
    <x v="2"/>
    <x v="7"/>
    <s v="Non Operate"/>
    <n v="3"/>
    <x v="7"/>
    <m/>
    <m/>
    <m/>
    <m/>
    <m/>
    <x v="3"/>
    <m/>
    <x v="0"/>
    <x v="0"/>
    <m/>
    <m/>
    <x v="0"/>
    <x v="0"/>
    <x v="0"/>
    <x v="2"/>
    <x v="2"/>
    <x v="4"/>
    <m/>
    <m/>
    <m/>
    <m/>
    <x v="7"/>
    <m/>
    <m/>
    <d v="2021-05-21T00:00:00"/>
    <m/>
    <x v="0"/>
    <x v="2"/>
    <m/>
    <m/>
  </r>
  <r>
    <n v="27"/>
    <s v="Closed"/>
    <x v="0"/>
    <x v="6"/>
    <d v="2021-04-20T00:00:00"/>
    <x v="8"/>
    <x v="8"/>
    <s v="Ms.Kesinee"/>
    <s v="PE"/>
    <s v="FPC57653-4-Assy"/>
    <s v="FPC57653-4-Assy"/>
    <s v="TOYOTA"/>
    <s v="TFT1.8&quot;"/>
    <x v="0"/>
    <x v="4"/>
    <x v="8"/>
    <s v=" App bubble by  Dino life"/>
    <s v="FPC"/>
    <d v="2021-06-21T00:00:00"/>
    <s v="Low temperature"/>
    <x v="3"/>
    <x v="3"/>
    <s v="Non Operate"/>
    <n v="3"/>
    <x v="3"/>
    <m/>
    <m/>
    <m/>
    <m/>
    <m/>
    <x v="3"/>
    <m/>
    <x v="0"/>
    <x v="0"/>
    <m/>
    <m/>
    <x v="0"/>
    <x v="0"/>
    <x v="0"/>
    <x v="2"/>
    <x v="2"/>
    <x v="4"/>
    <m/>
    <m/>
    <m/>
    <m/>
    <x v="7"/>
    <m/>
    <m/>
    <d v="2021-05-21T00:00:00"/>
    <m/>
    <x v="0"/>
    <x v="2"/>
    <m/>
    <m/>
  </r>
  <r>
    <n v="28"/>
    <s v="Closed"/>
    <x v="0"/>
    <x v="6"/>
    <d v="2021-04-20T00:00:00"/>
    <x v="8"/>
    <x v="8"/>
    <s v="Ms.Kesinee"/>
    <s v="PE"/>
    <s v="FPC57653-4-Assy"/>
    <s v="FPC57653-4-Assy"/>
    <s v="TOYOTA"/>
    <s v="TFT1.8&quot;"/>
    <x v="0"/>
    <x v="4"/>
    <x v="8"/>
    <s v=" App bubble by  Dino life"/>
    <s v="FPC"/>
    <d v="2021-06-21T00:00:00"/>
    <s v="Heat shock"/>
    <x v="4"/>
    <x v="8"/>
    <s v="Non Operate"/>
    <n v="3"/>
    <x v="10"/>
    <m/>
    <m/>
    <m/>
    <m/>
    <m/>
    <x v="3"/>
    <m/>
    <x v="0"/>
    <x v="0"/>
    <m/>
    <m/>
    <x v="0"/>
    <x v="0"/>
    <x v="0"/>
    <x v="2"/>
    <x v="2"/>
    <x v="4"/>
    <m/>
    <m/>
    <m/>
    <m/>
    <x v="7"/>
    <m/>
    <m/>
    <d v="2021-05-21T00:00:00"/>
    <m/>
    <x v="0"/>
    <x v="2"/>
    <m/>
    <m/>
  </r>
  <r>
    <n v="29"/>
    <s v="Closed"/>
    <x v="0"/>
    <x v="7"/>
    <d v="2021-04-23T00:00:00"/>
    <x v="9"/>
    <x v="9"/>
    <s v="Ms.Wijitra"/>
    <s v="AE"/>
    <n v="7127"/>
    <s v="# 7127 T-55702GD057Z-LW-ANN"/>
    <s v="Continental"/>
    <s v="TFT5.7&quot;"/>
    <x v="0"/>
    <x v="4"/>
    <x v="9"/>
    <s v="FCT +App check"/>
    <s v="Final"/>
    <d v="2021-05-29T00:00:00"/>
    <s v="High temp"/>
    <x v="2"/>
    <x v="5"/>
    <s v="Operate"/>
    <n v="3"/>
    <x v="5"/>
    <m/>
    <m/>
    <m/>
    <m/>
    <m/>
    <x v="6"/>
    <m/>
    <x v="0"/>
    <x v="0"/>
    <m/>
    <m/>
    <x v="0"/>
    <x v="0"/>
    <x v="0"/>
    <x v="2"/>
    <x v="2"/>
    <x v="4"/>
    <m/>
    <m/>
    <m/>
    <m/>
    <x v="8"/>
    <m/>
    <m/>
    <d v="2021-05-29T00:00:00"/>
    <m/>
    <x v="0"/>
    <x v="0"/>
    <m/>
    <m/>
  </r>
  <r>
    <n v="30"/>
    <s v="Closed"/>
    <x v="0"/>
    <x v="7"/>
    <d v="2021-04-23T00:00:00"/>
    <x v="9"/>
    <x v="9"/>
    <s v="Ms.Wijitra"/>
    <s v="AE"/>
    <n v="7127"/>
    <s v="# 7127 T-55702GD057Z-LW-ANN"/>
    <s v="Continental"/>
    <s v="TFT5.7&quot;"/>
    <x v="0"/>
    <x v="4"/>
    <x v="9"/>
    <s v="FCT +App check"/>
    <s v="Final"/>
    <d v="2021-05-29T00:00:00"/>
    <s v="Low temperature"/>
    <x v="3"/>
    <x v="3"/>
    <s v="Operate"/>
    <n v="3"/>
    <x v="3"/>
    <m/>
    <m/>
    <m/>
    <m/>
    <m/>
    <x v="6"/>
    <m/>
    <x v="0"/>
    <x v="0"/>
    <m/>
    <m/>
    <x v="0"/>
    <x v="0"/>
    <x v="0"/>
    <x v="2"/>
    <x v="2"/>
    <x v="4"/>
    <m/>
    <m/>
    <m/>
    <m/>
    <x v="8"/>
    <m/>
    <m/>
    <d v="2021-05-29T00:00:00"/>
    <m/>
    <x v="0"/>
    <x v="0"/>
    <m/>
    <m/>
  </r>
  <r>
    <n v="31"/>
    <s v="Closed"/>
    <x v="0"/>
    <x v="7"/>
    <d v="2021-04-23T00:00:00"/>
    <x v="9"/>
    <x v="9"/>
    <s v="Ms.Wijitra"/>
    <s v="AE"/>
    <n v="7127"/>
    <s v="# 7127 T-55702GD057Z-LW-ANN"/>
    <s v="Continental"/>
    <s v="TFT5.7&quot;"/>
    <x v="0"/>
    <x v="4"/>
    <x v="9"/>
    <s v="FCT +App check"/>
    <s v="Final"/>
    <d v="2021-05-29T00:00:00"/>
    <s v="Hi temp,Hi Humid "/>
    <x v="1"/>
    <x v="1"/>
    <s v="Operate"/>
    <n v="3"/>
    <x v="1"/>
    <m/>
    <m/>
    <m/>
    <m/>
    <m/>
    <x v="6"/>
    <m/>
    <x v="0"/>
    <x v="0"/>
    <m/>
    <m/>
    <x v="0"/>
    <x v="0"/>
    <x v="0"/>
    <x v="2"/>
    <x v="2"/>
    <x v="4"/>
    <m/>
    <m/>
    <m/>
    <m/>
    <x v="8"/>
    <m/>
    <m/>
    <d v="2021-05-29T00:00:00"/>
    <m/>
    <x v="0"/>
    <x v="0"/>
    <m/>
    <m/>
  </r>
  <r>
    <n v="32"/>
    <s v="Closed"/>
    <x v="0"/>
    <x v="7"/>
    <d v="2021-04-23T00:00:00"/>
    <x v="9"/>
    <x v="9"/>
    <s v="Ms.Wijitra"/>
    <s v="AE"/>
    <n v="7127"/>
    <s v="# 7127 T-55702GD057Z-LW-ANN"/>
    <s v="Continental"/>
    <s v="TFT5.7&quot;"/>
    <x v="0"/>
    <x v="4"/>
    <x v="9"/>
    <s v="FCT +App check"/>
    <s v="Final"/>
    <d v="2021-05-29T00:00:00"/>
    <s v="Heat shock"/>
    <x v="4"/>
    <x v="6"/>
    <s v="Non Operate"/>
    <n v="3"/>
    <x v="6"/>
    <m/>
    <m/>
    <m/>
    <m/>
    <m/>
    <x v="6"/>
    <m/>
    <x v="0"/>
    <x v="0"/>
    <m/>
    <m/>
    <x v="0"/>
    <x v="0"/>
    <x v="0"/>
    <x v="2"/>
    <x v="2"/>
    <x v="4"/>
    <m/>
    <m/>
    <m/>
    <m/>
    <x v="8"/>
    <m/>
    <m/>
    <d v="2021-05-29T00:00:00"/>
    <m/>
    <x v="0"/>
    <x v="0"/>
    <m/>
    <m/>
  </r>
  <r>
    <n v="33"/>
    <s v="Closed"/>
    <x v="0"/>
    <x v="7"/>
    <d v="2021-04-23T00:00:00"/>
    <x v="10"/>
    <x v="10"/>
    <s v="Ms.Wijitra"/>
    <s v="AE"/>
    <n v="3065"/>
    <s v="# 3065 T-57636GD031HU-T-ACN"/>
    <s v="STD"/>
    <s v="TFT3.1&quot;"/>
    <x v="0"/>
    <x v="3"/>
    <x v="10"/>
    <s v="Optical+FCT +App check"/>
    <s v="Final"/>
    <d v="2021-05-29T00:00:00"/>
    <s v="High temp"/>
    <x v="2"/>
    <x v="7"/>
    <s v="Non Operate"/>
    <n v="6"/>
    <x v="7"/>
    <m/>
    <m/>
    <m/>
    <m/>
    <m/>
    <x v="7"/>
    <m/>
    <x v="0"/>
    <x v="0"/>
    <m/>
    <m/>
    <x v="0"/>
    <x v="0"/>
    <x v="0"/>
    <x v="2"/>
    <x v="2"/>
    <x v="4"/>
    <m/>
    <m/>
    <m/>
    <m/>
    <x v="9"/>
    <m/>
    <m/>
    <d v="2021-05-29T00:00:00"/>
    <m/>
    <x v="0"/>
    <x v="0"/>
    <m/>
    <m/>
  </r>
  <r>
    <n v="34"/>
    <s v="Closed"/>
    <x v="0"/>
    <x v="7"/>
    <d v="2021-04-23T00:00:00"/>
    <x v="10"/>
    <x v="10"/>
    <s v="Ms.Wijitra"/>
    <s v="AE"/>
    <n v="3065"/>
    <s v="# 3065 T-57636GD031HU-T-ACN"/>
    <s v="STD"/>
    <s v="TFT3.1&quot;"/>
    <x v="0"/>
    <x v="3"/>
    <x v="10"/>
    <s v="Optical+FCT +App check"/>
    <s v="Final"/>
    <d v="2021-05-29T00:00:00"/>
    <s v="Low temperature"/>
    <x v="3"/>
    <x v="3"/>
    <s v="Non Operate"/>
    <n v="6"/>
    <x v="3"/>
    <m/>
    <m/>
    <m/>
    <m/>
    <m/>
    <x v="7"/>
    <m/>
    <x v="0"/>
    <x v="0"/>
    <m/>
    <m/>
    <x v="0"/>
    <x v="0"/>
    <x v="0"/>
    <x v="2"/>
    <x v="2"/>
    <x v="4"/>
    <m/>
    <m/>
    <m/>
    <m/>
    <x v="9"/>
    <m/>
    <m/>
    <d v="2021-05-29T00:00:00"/>
    <m/>
    <x v="0"/>
    <x v="0"/>
    <m/>
    <m/>
  </r>
  <r>
    <n v="35"/>
    <s v="Closed"/>
    <x v="0"/>
    <x v="7"/>
    <d v="2021-04-23T00:00:00"/>
    <x v="10"/>
    <x v="10"/>
    <s v="Ms.Wijitra"/>
    <s v="AE"/>
    <n v="3065"/>
    <s v="# 3065 T-57636GD031HU-T-ACN"/>
    <s v="STD"/>
    <s v="TFT3.1&quot;"/>
    <x v="0"/>
    <x v="3"/>
    <x v="10"/>
    <s v="Optical+FCT +App check"/>
    <s v="Final"/>
    <d v="2021-05-29T00:00:00"/>
    <s v="Hi temp,Hi Humid "/>
    <x v="1"/>
    <x v="1"/>
    <s v="Non Operate"/>
    <n v="6"/>
    <x v="1"/>
    <m/>
    <m/>
    <m/>
    <m/>
    <m/>
    <x v="7"/>
    <m/>
    <x v="0"/>
    <x v="0"/>
    <m/>
    <m/>
    <x v="0"/>
    <x v="0"/>
    <x v="0"/>
    <x v="2"/>
    <x v="2"/>
    <x v="4"/>
    <m/>
    <m/>
    <m/>
    <m/>
    <x v="9"/>
    <m/>
    <m/>
    <d v="2021-05-29T00:00:00"/>
    <m/>
    <x v="0"/>
    <x v="0"/>
    <m/>
    <m/>
  </r>
  <r>
    <n v="36"/>
    <s v="Closed"/>
    <x v="0"/>
    <x v="7"/>
    <d v="2021-04-23T00:00:00"/>
    <x v="10"/>
    <x v="10"/>
    <s v="Ms.Wijitra"/>
    <s v="AE"/>
    <n v="3065"/>
    <s v="# 3065 T-57636GD031HU-T-ACN"/>
    <s v="STD"/>
    <s v="TFT3.1&quot;"/>
    <x v="0"/>
    <x v="3"/>
    <x v="10"/>
    <s v="Optical+FCT +App check"/>
    <s v="Final"/>
    <d v="2021-05-29T00:00:00"/>
    <s v="Heat shock"/>
    <x v="4"/>
    <x v="6"/>
    <s v="Non Operate"/>
    <n v="6"/>
    <x v="6"/>
    <m/>
    <m/>
    <m/>
    <m/>
    <m/>
    <x v="7"/>
    <m/>
    <x v="0"/>
    <x v="0"/>
    <m/>
    <m/>
    <x v="0"/>
    <x v="0"/>
    <x v="0"/>
    <x v="2"/>
    <x v="2"/>
    <x v="4"/>
    <m/>
    <m/>
    <m/>
    <m/>
    <x v="9"/>
    <m/>
    <m/>
    <d v="2021-05-29T00:00:00"/>
    <m/>
    <x v="0"/>
    <x v="0"/>
    <m/>
    <m/>
  </r>
  <r>
    <n v="37"/>
    <s v="Closed"/>
    <x v="0"/>
    <x v="8"/>
    <d v="2021-05-11T00:00:00"/>
    <x v="11"/>
    <x v="11"/>
    <s v="Ms.Somruetai"/>
    <s v="SQC"/>
    <n v="3039"/>
    <s v="# 3039 T-55742GD042H-LW-AMN"/>
    <s v="YZK"/>
    <s v="TFT4.2&quot;"/>
    <x v="0"/>
    <x v="4"/>
    <x v="11"/>
    <s v="FCT +App check"/>
    <s v="Final"/>
    <d v="2021-06-07T00:00:00"/>
    <s v="High temp"/>
    <x v="2"/>
    <x v="5"/>
    <s v="Operate"/>
    <n v="6"/>
    <x v="5"/>
    <m/>
    <m/>
    <m/>
    <m/>
    <m/>
    <x v="8"/>
    <m/>
    <x v="0"/>
    <x v="0"/>
    <m/>
    <m/>
    <x v="0"/>
    <x v="0"/>
    <x v="0"/>
    <x v="2"/>
    <x v="2"/>
    <x v="5"/>
    <m/>
    <m/>
    <m/>
    <m/>
    <x v="10"/>
    <m/>
    <m/>
    <m/>
    <m/>
    <x v="0"/>
    <x v="0"/>
    <m/>
    <m/>
  </r>
  <r>
    <n v="38"/>
    <s v="Closed"/>
    <x v="0"/>
    <x v="8"/>
    <d v="2021-05-11T00:00:00"/>
    <x v="11"/>
    <x v="11"/>
    <s v="Ms.Somruetai"/>
    <s v="SQC"/>
    <n v="3039"/>
    <s v="# 3039 T-55742GD042H-LW-AMN"/>
    <s v="YZK"/>
    <s v="TFT4.2&quot;"/>
    <x v="0"/>
    <x v="4"/>
    <x v="11"/>
    <s v="FCT +App check"/>
    <s v="Final"/>
    <d v="2021-06-07T00:00:00"/>
    <s v="Low temperature"/>
    <x v="3"/>
    <x v="3"/>
    <s v="Operate"/>
    <n v="6"/>
    <x v="11"/>
    <m/>
    <m/>
    <m/>
    <m/>
    <m/>
    <x v="8"/>
    <m/>
    <x v="0"/>
    <x v="0"/>
    <m/>
    <m/>
    <x v="0"/>
    <x v="0"/>
    <x v="0"/>
    <x v="2"/>
    <x v="2"/>
    <x v="5"/>
    <m/>
    <m/>
    <m/>
    <m/>
    <x v="10"/>
    <m/>
    <m/>
    <m/>
    <m/>
    <x v="0"/>
    <x v="0"/>
    <m/>
    <m/>
  </r>
  <r>
    <n v="39"/>
    <s v="Closed"/>
    <x v="0"/>
    <x v="8"/>
    <d v="2021-05-11T00:00:00"/>
    <x v="11"/>
    <x v="11"/>
    <s v="Ms.Somruetai"/>
    <s v="SQC"/>
    <n v="3039"/>
    <s v="# 3039 T-55742GD042H-LW-AMN"/>
    <s v="YZK"/>
    <s v="TFT4.2&quot;"/>
    <x v="0"/>
    <x v="4"/>
    <x v="11"/>
    <s v="FCT +App check"/>
    <s v="Final"/>
    <d v="2021-06-07T00:00:00"/>
    <s v="Hi temp,Hi Humid "/>
    <x v="1"/>
    <x v="1"/>
    <s v="Operate"/>
    <n v="6"/>
    <x v="1"/>
    <m/>
    <m/>
    <m/>
    <m/>
    <m/>
    <x v="8"/>
    <m/>
    <x v="0"/>
    <x v="0"/>
    <m/>
    <m/>
    <x v="0"/>
    <x v="0"/>
    <x v="0"/>
    <x v="2"/>
    <x v="2"/>
    <x v="5"/>
    <m/>
    <m/>
    <m/>
    <m/>
    <x v="10"/>
    <m/>
    <m/>
    <m/>
    <m/>
    <x v="0"/>
    <x v="0"/>
    <m/>
    <m/>
  </r>
  <r>
    <n v="40"/>
    <s v="Closed"/>
    <x v="0"/>
    <x v="8"/>
    <d v="2021-05-11T00:00:00"/>
    <x v="11"/>
    <x v="11"/>
    <s v="Ms.Somruetai"/>
    <s v="SQC"/>
    <n v="3039"/>
    <s v="# 3039 T-55742GD042H-LW-AMN"/>
    <s v="YZK"/>
    <s v="TFT4.2&quot;"/>
    <x v="0"/>
    <x v="4"/>
    <x v="11"/>
    <s v="FCT +App check"/>
    <s v="Final"/>
    <d v="2021-06-07T00:00:00"/>
    <s v="Heat shock"/>
    <x v="4"/>
    <x v="6"/>
    <s v="Non Operate"/>
    <n v="6"/>
    <x v="6"/>
    <m/>
    <m/>
    <m/>
    <m/>
    <m/>
    <x v="8"/>
    <m/>
    <x v="0"/>
    <x v="0"/>
    <m/>
    <m/>
    <x v="0"/>
    <x v="0"/>
    <x v="0"/>
    <x v="2"/>
    <x v="4"/>
    <x v="4"/>
    <m/>
    <m/>
    <m/>
    <m/>
    <x v="0"/>
    <m/>
    <m/>
    <m/>
    <m/>
    <x v="0"/>
    <x v="0"/>
    <m/>
    <m/>
  </r>
  <r>
    <n v="41"/>
    <s v="Closed"/>
    <x v="0"/>
    <x v="9"/>
    <d v="2021-04-30T00:00:00"/>
    <x v="12"/>
    <x v="12"/>
    <s v="Ms.Wijitra"/>
    <s v="AE"/>
    <n v="3026"/>
    <s v="# 3026 T-51750GD065J-LW-BIN"/>
    <s v="STD"/>
    <s v="TFT6.5&quot;"/>
    <x v="0"/>
    <x v="3"/>
    <x v="12"/>
    <s v="FCT +App check"/>
    <s v="Final"/>
    <d v="2021-06-17T00:00:00"/>
    <s v="High temp"/>
    <x v="2"/>
    <x v="9"/>
    <s v="Operate"/>
    <n v="3"/>
    <x v="5"/>
    <m/>
    <m/>
    <m/>
    <m/>
    <m/>
    <x v="9"/>
    <m/>
    <x v="0"/>
    <x v="0"/>
    <m/>
    <m/>
    <x v="0"/>
    <x v="0"/>
    <x v="0"/>
    <x v="1"/>
    <x v="2"/>
    <x v="4"/>
    <m/>
    <m/>
    <m/>
    <m/>
    <x v="11"/>
    <m/>
    <m/>
    <d v="2021-06-10T00:00:00"/>
    <m/>
    <x v="0"/>
    <x v="0"/>
    <m/>
    <m/>
  </r>
  <r>
    <n v="42"/>
    <s v="Closed"/>
    <x v="0"/>
    <x v="9"/>
    <d v="2021-04-30T00:00:00"/>
    <x v="12"/>
    <x v="12"/>
    <s v="Ms.Wijitra"/>
    <s v="AE"/>
    <n v="3026"/>
    <s v="# 3026 T-51750GD065J-LW-BIN"/>
    <s v="STD"/>
    <s v="TFT6.5&quot;"/>
    <x v="0"/>
    <x v="3"/>
    <x v="12"/>
    <s v="FCT +App check"/>
    <s v="Final"/>
    <d v="2021-06-17T00:00:00"/>
    <s v="Low temperature"/>
    <x v="3"/>
    <x v="10"/>
    <s v="Operate"/>
    <n v="3"/>
    <x v="11"/>
    <m/>
    <m/>
    <m/>
    <m/>
    <m/>
    <x v="9"/>
    <m/>
    <x v="0"/>
    <x v="0"/>
    <m/>
    <m/>
    <x v="0"/>
    <x v="0"/>
    <x v="0"/>
    <x v="1"/>
    <x v="2"/>
    <x v="4"/>
    <m/>
    <m/>
    <m/>
    <m/>
    <x v="11"/>
    <m/>
    <m/>
    <d v="2021-06-10T00:00:00"/>
    <m/>
    <x v="0"/>
    <x v="0"/>
    <m/>
    <m/>
  </r>
  <r>
    <n v="43"/>
    <s v="Closed"/>
    <x v="0"/>
    <x v="9"/>
    <d v="2021-04-30T00:00:00"/>
    <x v="12"/>
    <x v="12"/>
    <s v="Ms.Wijitra"/>
    <s v="AE"/>
    <n v="3026"/>
    <s v="# 3026 T-51750GD065J-LW-BIN"/>
    <s v="STD"/>
    <s v="TFT6.5&quot;"/>
    <x v="0"/>
    <x v="3"/>
    <x v="12"/>
    <s v="FCT +App check"/>
    <s v="Final"/>
    <d v="2021-06-22T00:00:00"/>
    <s v="Hi temp,Hi Humid "/>
    <x v="1"/>
    <x v="11"/>
    <s v="Operate"/>
    <n v="3"/>
    <x v="1"/>
    <m/>
    <m/>
    <m/>
    <m/>
    <m/>
    <x v="9"/>
    <m/>
    <x v="0"/>
    <x v="0"/>
    <m/>
    <m/>
    <x v="0"/>
    <x v="0"/>
    <x v="0"/>
    <x v="3"/>
    <x v="2"/>
    <x v="4"/>
    <m/>
    <m/>
    <m/>
    <m/>
    <x v="11"/>
    <m/>
    <m/>
    <d v="2021-06-15T00:00:00"/>
    <m/>
    <x v="0"/>
    <x v="0"/>
    <m/>
    <m/>
  </r>
  <r>
    <n v="44"/>
    <s v="Closed"/>
    <x v="0"/>
    <x v="9"/>
    <d v="2021-04-30T00:00:00"/>
    <x v="12"/>
    <x v="12"/>
    <s v="Ms.Wijitra"/>
    <s v="AE"/>
    <n v="3026"/>
    <s v="# 3026 T-51750GD065J-LW-BIN"/>
    <s v="STD"/>
    <s v="TFT6.5&quot;"/>
    <x v="0"/>
    <x v="3"/>
    <x v="12"/>
    <s v="FCT +App check"/>
    <s v="Final"/>
    <d v="2021-06-22T00:00:00"/>
    <s v="Heat shock"/>
    <x v="4"/>
    <x v="6"/>
    <s v="Non Operate"/>
    <n v="3"/>
    <x v="6"/>
    <m/>
    <m/>
    <m/>
    <m/>
    <m/>
    <x v="9"/>
    <m/>
    <x v="0"/>
    <x v="0"/>
    <m/>
    <m/>
    <x v="0"/>
    <x v="0"/>
    <x v="0"/>
    <x v="3"/>
    <x v="2"/>
    <x v="4"/>
    <m/>
    <m/>
    <m/>
    <m/>
    <x v="11"/>
    <m/>
    <m/>
    <d v="2021-06-15T00:00:00"/>
    <m/>
    <x v="0"/>
    <x v="0"/>
    <m/>
    <m/>
  </r>
  <r>
    <n v="45"/>
    <s v="Closed"/>
    <x v="0"/>
    <x v="9"/>
    <d v="2021-04-30T00:00:00"/>
    <x v="13"/>
    <x v="13"/>
    <s v="Ms.Nisarat"/>
    <s v="SQC"/>
    <n v="3062"/>
    <s v="# 3062 T-64874GD026HU-T-AAN"/>
    <s v="HD"/>
    <s v="TFT2.6&quot;"/>
    <x v="0"/>
    <x v="4"/>
    <x v="13"/>
    <s v="FCT +  App by  Microscope"/>
    <s v="Final"/>
    <d v="2021-09-03T00:00:00"/>
    <s v="High temp"/>
    <x v="2"/>
    <x v="7"/>
    <s v="Operate"/>
    <n v="5"/>
    <x v="7"/>
    <m/>
    <m/>
    <m/>
    <m/>
    <m/>
    <x v="9"/>
    <m/>
    <x v="0"/>
    <x v="0"/>
    <m/>
    <m/>
    <x v="0"/>
    <x v="0"/>
    <x v="0"/>
    <x v="2"/>
    <x v="2"/>
    <x v="4"/>
    <m/>
    <m/>
    <m/>
    <m/>
    <x v="12"/>
    <m/>
    <m/>
    <d v="2021-08-26T00:00:00"/>
    <m/>
    <x v="0"/>
    <x v="0"/>
    <m/>
    <m/>
  </r>
  <r>
    <n v="46"/>
    <s v="Closed"/>
    <x v="0"/>
    <x v="10"/>
    <d v="2021-04-29T00:00:00"/>
    <x v="14"/>
    <x v="14"/>
    <s v="Ms.Suwaphit"/>
    <s v="CQA"/>
    <n v="3034"/>
    <s v="# 3034 T-51750GD065J-LW-BFN"/>
    <s v="STD"/>
    <s v="TFT6.5&quot;"/>
    <x v="0"/>
    <x v="5"/>
    <x v="14"/>
    <s v="FCT check flicker +App check"/>
    <s v="Final"/>
    <d v="2021-05-05T00:00:00"/>
    <s v="High temp"/>
    <x v="2"/>
    <x v="5"/>
    <s v="Operate"/>
    <n v="1"/>
    <x v="12"/>
    <m/>
    <m/>
    <m/>
    <m/>
    <m/>
    <x v="10"/>
    <m/>
    <x v="0"/>
    <x v="2"/>
    <m/>
    <m/>
    <x v="0"/>
    <x v="0"/>
    <x v="0"/>
    <x v="2"/>
    <x v="2"/>
    <x v="4"/>
    <m/>
    <m/>
    <m/>
    <m/>
    <x v="0"/>
    <m/>
    <m/>
    <m/>
    <m/>
    <x v="0"/>
    <x v="0"/>
    <m/>
    <m/>
  </r>
  <r>
    <n v="47"/>
    <s v="Closed"/>
    <x v="0"/>
    <x v="10"/>
    <d v="2021-04-29T00:00:00"/>
    <x v="15"/>
    <x v="14"/>
    <s v="Ms.Suwaphit"/>
    <s v="CQA"/>
    <n v="3034"/>
    <s v="# 3034 T-51750GD065J-LW-BFN"/>
    <s v="STD"/>
    <s v="TFT6.5&quot;"/>
    <x v="0"/>
    <x v="5"/>
    <x v="14"/>
    <s v="FCT check flicker +App check"/>
    <s v="Final"/>
    <d v="2021-05-06T00:00:00"/>
    <s v="Low temperature"/>
    <x v="3"/>
    <x v="12"/>
    <s v="Operate"/>
    <n v="1"/>
    <x v="12"/>
    <m/>
    <m/>
    <m/>
    <m/>
    <m/>
    <x v="11"/>
    <m/>
    <x v="0"/>
    <x v="3"/>
    <m/>
    <m/>
    <x v="0"/>
    <x v="0"/>
    <x v="0"/>
    <x v="2"/>
    <x v="2"/>
    <x v="4"/>
    <m/>
    <m/>
    <m/>
    <m/>
    <x v="0"/>
    <m/>
    <m/>
    <m/>
    <m/>
    <x v="0"/>
    <x v="0"/>
    <m/>
    <m/>
  </r>
  <r>
    <n v="48"/>
    <s v="Closed"/>
    <x v="0"/>
    <x v="10"/>
    <d v="2021-04-29T00:00:00"/>
    <x v="14"/>
    <x v="14"/>
    <s v="Ms.Suwaphit"/>
    <s v="CQA"/>
    <n v="3034"/>
    <s v="# 3034 T-51750GD065J-LW-BFN"/>
    <s v="STD"/>
    <s v="TFT6.5&quot;"/>
    <x v="0"/>
    <x v="5"/>
    <x v="14"/>
    <s v="FCT check flicker +App check"/>
    <s v="Final"/>
    <d v="2021-05-06T00:00:00"/>
    <s v="ON-OFF 200 times"/>
    <x v="5"/>
    <x v="13"/>
    <s v="Operate"/>
    <n v="1"/>
    <x v="13"/>
    <m/>
    <m/>
    <m/>
    <m/>
    <m/>
    <x v="11"/>
    <m/>
    <x v="0"/>
    <x v="3"/>
    <m/>
    <m/>
    <x v="0"/>
    <x v="0"/>
    <x v="0"/>
    <x v="2"/>
    <x v="2"/>
    <x v="4"/>
    <m/>
    <m/>
    <m/>
    <m/>
    <x v="0"/>
    <m/>
    <m/>
    <m/>
    <m/>
    <x v="0"/>
    <x v="0"/>
    <m/>
    <m/>
  </r>
  <r>
    <n v="49"/>
    <s v="Closed"/>
    <x v="0"/>
    <x v="10"/>
    <d v="2021-04-29T00:00:00"/>
    <x v="16"/>
    <x v="15"/>
    <s v="Ms.Nisarat "/>
    <s v="SQC"/>
    <s v="TN01"/>
    <s v="# TN01 T-70001GD080H-ULW-AEN"/>
    <s v="PASAP"/>
    <s v="TFT8.0&quot;"/>
    <x v="0"/>
    <x v="1"/>
    <x v="15"/>
    <s v="Optical"/>
    <s v="Final"/>
    <d v="2021-05-08T00:00:00"/>
    <s v="Optical characteristic"/>
    <x v="0"/>
    <x v="0"/>
    <s v="Operate"/>
    <n v="2"/>
    <x v="8"/>
    <m/>
    <m/>
    <m/>
    <m/>
    <m/>
    <x v="12"/>
    <m/>
    <x v="0"/>
    <x v="4"/>
    <m/>
    <m/>
    <x v="0"/>
    <x v="0"/>
    <x v="0"/>
    <x v="2"/>
    <x v="2"/>
    <x v="4"/>
    <m/>
    <m/>
    <m/>
    <m/>
    <x v="0"/>
    <m/>
    <m/>
    <m/>
    <m/>
    <x v="0"/>
    <x v="0"/>
    <m/>
    <m/>
  </r>
  <r>
    <n v="50"/>
    <s v="Closed"/>
    <x v="0"/>
    <x v="11"/>
    <d v="2021-06-18T00:00:00"/>
    <x v="17"/>
    <x v="16"/>
    <s v="Mr.Chanakarn"/>
    <s v="MDL"/>
    <n v="7126"/>
    <s v="# 7126 T-55709GD080HU-LW-AEN"/>
    <s v="YZK"/>
    <s v="TFT8.0&quot;"/>
    <x v="0"/>
    <x v="1"/>
    <x v="16"/>
    <s v="FCT +App check"/>
    <s v="Final"/>
    <d v="2021-07-20T00:00:00"/>
    <s v="Hi temp,Hi Humid "/>
    <x v="1"/>
    <x v="1"/>
    <s v="Operate"/>
    <n v="3"/>
    <x v="9"/>
    <m/>
    <m/>
    <m/>
    <m/>
    <m/>
    <x v="1"/>
    <m/>
    <x v="0"/>
    <x v="0"/>
    <m/>
    <m/>
    <x v="0"/>
    <x v="0"/>
    <x v="0"/>
    <x v="2"/>
    <x v="2"/>
    <x v="6"/>
    <m/>
    <m/>
    <m/>
    <m/>
    <x v="13"/>
    <m/>
    <m/>
    <d v="2021-06-24T00:00:00"/>
    <m/>
    <x v="0"/>
    <x v="0"/>
    <m/>
    <m/>
  </r>
  <r>
    <n v="51"/>
    <s v="Closed"/>
    <x v="0"/>
    <x v="7"/>
    <d v="2021-04-23T00:00:00"/>
    <x v="9"/>
    <x v="17"/>
    <s v="Ms.Sangjan"/>
    <s v="QE"/>
    <n v="7127"/>
    <s v="# 7127 T-55702GD057Z-LW-ANN"/>
    <s v="Continental"/>
    <s v="TFT5.7&quot;"/>
    <x v="1"/>
    <x v="6"/>
    <x v="17"/>
    <s v="FCT +App check"/>
    <s v="Final"/>
    <m/>
    <s v="Step temperature, Change of temperature,_x000a_Damp heat cycling and Stepped temperature"/>
    <x v="6"/>
    <x v="14"/>
    <s v="Operate"/>
    <n v="3"/>
    <x v="14"/>
    <m/>
    <m/>
    <m/>
    <m/>
    <n v="1272"/>
    <x v="6"/>
    <m/>
    <x v="0"/>
    <x v="0"/>
    <m/>
    <m/>
    <x v="0"/>
    <x v="0"/>
    <x v="0"/>
    <x v="2"/>
    <x v="2"/>
    <x v="4"/>
    <m/>
    <m/>
    <m/>
    <m/>
    <x v="0"/>
    <m/>
    <m/>
    <m/>
    <m/>
    <x v="0"/>
    <x v="0"/>
    <d v="2021-06-20T00:00:00"/>
    <m/>
  </r>
  <r>
    <n v="52"/>
    <s v="Closed"/>
    <x v="0"/>
    <x v="7"/>
    <d v="2021-04-23T00:00:00"/>
    <x v="9"/>
    <x v="17"/>
    <s v="Ms.Sangjan"/>
    <s v="QE"/>
    <n v="7127"/>
    <s v="# 7127 T-55702GD057Z-LW-ANN"/>
    <s v="Continental"/>
    <s v="TFT5.7&quot;"/>
    <x v="1"/>
    <x v="6"/>
    <x v="17"/>
    <s v="FCT +App check"/>
    <s v="Final"/>
    <m/>
    <s v="Service life test (operate)"/>
    <x v="2"/>
    <x v="5"/>
    <s v="Operate"/>
    <n v="3"/>
    <x v="2"/>
    <m/>
    <m/>
    <m/>
    <m/>
    <n v="1593"/>
    <x v="6"/>
    <m/>
    <x v="0"/>
    <x v="0"/>
    <m/>
    <m/>
    <x v="0"/>
    <x v="0"/>
    <x v="0"/>
    <x v="2"/>
    <x v="2"/>
    <x v="4"/>
    <m/>
    <m/>
    <m/>
    <m/>
    <x v="0"/>
    <m/>
    <m/>
    <m/>
    <m/>
    <x v="0"/>
    <x v="0"/>
    <d v="2021-07-03T00:00:00"/>
    <m/>
  </r>
  <r>
    <n v="53"/>
    <s v="Closed"/>
    <x v="0"/>
    <x v="7"/>
    <d v="2021-04-23T00:00:00"/>
    <x v="9"/>
    <x v="17"/>
    <s v="Ms.Sangjan"/>
    <s v="QE"/>
    <n v="7127"/>
    <s v="# 7127 T-55702GD057Z-LW-ANN"/>
    <s v="Continental"/>
    <s v="TFT5.7&quot;"/>
    <x v="1"/>
    <x v="6"/>
    <x v="17"/>
    <s v="FCT +App check"/>
    <s v="Final"/>
    <m/>
    <s v="Resistance to cold"/>
    <x v="3"/>
    <x v="15"/>
    <s v="Non Operate"/>
    <n v="3"/>
    <x v="15"/>
    <m/>
    <m/>
    <m/>
    <m/>
    <n v="100"/>
    <x v="6"/>
    <m/>
    <x v="0"/>
    <x v="0"/>
    <m/>
    <m/>
    <x v="0"/>
    <x v="0"/>
    <x v="0"/>
    <x v="2"/>
    <x v="5"/>
    <x v="4"/>
    <m/>
    <m/>
    <m/>
    <m/>
    <x v="0"/>
    <m/>
    <m/>
    <m/>
    <m/>
    <x v="0"/>
    <x v="0"/>
    <m/>
    <m/>
  </r>
  <r>
    <n v="54"/>
    <s v="Closed"/>
    <x v="0"/>
    <x v="7"/>
    <d v="2021-04-23T00:00:00"/>
    <x v="9"/>
    <x v="17"/>
    <s v="Ms.Sangjan"/>
    <s v="QE"/>
    <n v="7127"/>
    <s v="# 7127 T-55702GD057Z-LW-ANN"/>
    <s v="Continental"/>
    <s v="TFT5.7&quot;"/>
    <x v="1"/>
    <x v="6"/>
    <x v="17"/>
    <s v="FCT +App check"/>
    <s v="Final"/>
    <m/>
    <s v="Resistance to UV-Radiation"/>
    <x v="6"/>
    <x v="14"/>
    <s v="Non Operate"/>
    <n v="3"/>
    <x v="16"/>
    <m/>
    <m/>
    <m/>
    <m/>
    <m/>
    <x v="6"/>
    <m/>
    <x v="0"/>
    <x v="0"/>
    <m/>
    <m/>
    <x v="0"/>
    <x v="0"/>
    <x v="0"/>
    <x v="2"/>
    <x v="2"/>
    <x v="4"/>
    <m/>
    <m/>
    <m/>
    <m/>
    <x v="0"/>
    <m/>
    <m/>
    <m/>
    <m/>
    <x v="0"/>
    <x v="0"/>
    <m/>
    <m/>
  </r>
  <r>
    <n v="55"/>
    <s v="Closed"/>
    <x v="0"/>
    <x v="7"/>
    <d v="2021-04-23T00:00:00"/>
    <x v="9"/>
    <x v="17"/>
    <s v="Ms.Sangjan"/>
    <s v="QE"/>
    <n v="7127"/>
    <s v="# 7127 T-55702GD057Z-LW-ANN"/>
    <s v="Continental"/>
    <s v="TFT5.7&quot;"/>
    <x v="1"/>
    <x v="6"/>
    <x v="17"/>
    <s v="FCT +App check"/>
    <s v="Final"/>
    <m/>
    <s v="Dewing test"/>
    <x v="6"/>
    <x v="14"/>
    <s v="Operate"/>
    <n v="3"/>
    <x v="3"/>
    <m/>
    <m/>
    <m/>
    <m/>
    <n v="1950"/>
    <x v="6"/>
    <m/>
    <x v="0"/>
    <x v="0"/>
    <m/>
    <m/>
    <x v="0"/>
    <x v="0"/>
    <x v="0"/>
    <x v="2"/>
    <x v="2"/>
    <x v="4"/>
    <m/>
    <m/>
    <m/>
    <m/>
    <x v="0"/>
    <m/>
    <m/>
    <m/>
    <m/>
    <x v="0"/>
    <x v="0"/>
    <m/>
    <d v="2021-07-19T00:00:00"/>
  </r>
  <r>
    <n v="56"/>
    <s v="Closed"/>
    <x v="0"/>
    <x v="7"/>
    <d v="2021-04-23T00:00:00"/>
    <x v="9"/>
    <x v="17"/>
    <s v="Ms.Sangjan"/>
    <s v="QE"/>
    <n v="7127"/>
    <s v="# 7127 T-55702GD057Z-LW-ANN"/>
    <s v="Continental"/>
    <s v="TFT5.7&quot;"/>
    <x v="1"/>
    <x v="6"/>
    <x v="17"/>
    <s v="FCT +App check"/>
    <s v="Final"/>
    <m/>
    <s v="High Temperature "/>
    <x v="2"/>
    <x v="7"/>
    <s v="Non Operate"/>
    <n v="3"/>
    <x v="17"/>
    <m/>
    <m/>
    <m/>
    <m/>
    <n v="24"/>
    <x v="6"/>
    <m/>
    <x v="0"/>
    <x v="0"/>
    <m/>
    <m/>
    <x v="1"/>
    <x v="0"/>
    <x v="0"/>
    <x v="2"/>
    <x v="2"/>
    <x v="4"/>
    <m/>
    <m/>
    <m/>
    <m/>
    <x v="0"/>
    <m/>
    <m/>
    <m/>
    <m/>
    <x v="0"/>
    <x v="0"/>
    <m/>
    <m/>
  </r>
  <r>
    <n v="57"/>
    <s v="Closed"/>
    <x v="0"/>
    <x v="7"/>
    <d v="2021-04-23T00:00:00"/>
    <x v="9"/>
    <x v="17"/>
    <s v="Ms.Sangjan"/>
    <s v="QE"/>
    <n v="7127"/>
    <s v="# 7127 T-55702GD057Z-LW-ANN"/>
    <s v="Continental"/>
    <s v="TFT5.7&quot;"/>
    <x v="1"/>
    <x v="6"/>
    <x v="17"/>
    <s v="FCT +App check"/>
    <s v="Final"/>
    <m/>
    <s v="Mechanical shock"/>
    <x v="6"/>
    <x v="14"/>
    <s v="Non Operate"/>
    <n v="3"/>
    <x v="16"/>
    <m/>
    <m/>
    <m/>
    <m/>
    <m/>
    <x v="6"/>
    <m/>
    <x v="0"/>
    <x v="0"/>
    <m/>
    <m/>
    <x v="0"/>
    <x v="0"/>
    <x v="0"/>
    <x v="2"/>
    <x v="2"/>
    <x v="4"/>
    <m/>
    <m/>
    <m/>
    <m/>
    <x v="0"/>
    <m/>
    <m/>
    <m/>
    <m/>
    <x v="0"/>
    <x v="0"/>
    <m/>
    <m/>
  </r>
  <r>
    <n v="58"/>
    <s v="Closed"/>
    <x v="0"/>
    <x v="7"/>
    <d v="2021-04-23T00:00:00"/>
    <x v="9"/>
    <x v="17"/>
    <s v="Ms.Sangjan"/>
    <s v="QE"/>
    <n v="7127"/>
    <s v="# 7127 T-55702GD057Z-LW-ANN"/>
    <s v="Continental"/>
    <s v="TFT5.7&quot;"/>
    <x v="1"/>
    <x v="6"/>
    <x v="17"/>
    <s v="FCT +App check"/>
    <s v="Final"/>
    <m/>
    <s v="Electrostatic discharge"/>
    <x v="7"/>
    <x v="16"/>
    <s v="Non Operate"/>
    <n v="3"/>
    <x v="18"/>
    <m/>
    <m/>
    <m/>
    <m/>
    <n v="240"/>
    <x v="6"/>
    <m/>
    <x v="0"/>
    <x v="0"/>
    <m/>
    <m/>
    <x v="0"/>
    <x v="0"/>
    <x v="0"/>
    <x v="2"/>
    <x v="2"/>
    <x v="4"/>
    <m/>
    <m/>
    <m/>
    <m/>
    <x v="14"/>
    <m/>
    <m/>
    <m/>
    <m/>
    <x v="0"/>
    <x v="0"/>
    <m/>
    <m/>
  </r>
  <r>
    <n v="59"/>
    <s v="Closed"/>
    <x v="0"/>
    <x v="7"/>
    <d v="2021-04-23T00:00:00"/>
    <x v="9"/>
    <x v="17"/>
    <s v="Ms.Sangjan"/>
    <s v="QE"/>
    <n v="7127"/>
    <s v="# 7127 T-55702GD057Z-LW-ANN"/>
    <s v="Continental"/>
    <s v="TFT5.7&quot;"/>
    <x v="1"/>
    <x v="6"/>
    <x v="17"/>
    <s v="FCT +App check"/>
    <s v="Final"/>
    <m/>
    <s v="Peel-off test 65๐C93%RH"/>
    <x v="1"/>
    <x v="1"/>
    <s v="Operate"/>
    <n v="3"/>
    <x v="1"/>
    <m/>
    <m/>
    <m/>
    <m/>
    <n v="1000"/>
    <x v="6"/>
    <m/>
    <x v="0"/>
    <x v="0"/>
    <m/>
    <m/>
    <x v="0"/>
    <x v="0"/>
    <x v="0"/>
    <x v="2"/>
    <x v="2"/>
    <x v="4"/>
    <m/>
    <m/>
    <m/>
    <m/>
    <x v="0"/>
    <m/>
    <m/>
    <m/>
    <m/>
    <x v="0"/>
    <x v="3"/>
    <m/>
    <m/>
  </r>
  <r>
    <n v="60"/>
    <s v="Closed"/>
    <x v="0"/>
    <x v="7"/>
    <d v="2021-04-23T00:00:00"/>
    <x v="9"/>
    <x v="17"/>
    <s v="Ms.Sangjan"/>
    <s v="QE"/>
    <n v="7127"/>
    <s v="# 7127 T-55702GD057Z-LW-ANN"/>
    <s v="Continental"/>
    <s v="TFT5.7&quot;"/>
    <x v="1"/>
    <x v="6"/>
    <x v="17"/>
    <s v="FCT +App check"/>
    <s v="Final"/>
    <m/>
    <s v="Peel-off test -40๐C"/>
    <x v="3"/>
    <x v="15"/>
    <s v="Operate"/>
    <n v="3"/>
    <x v="15"/>
    <m/>
    <m/>
    <m/>
    <m/>
    <n v="1000"/>
    <x v="6"/>
    <m/>
    <x v="0"/>
    <x v="0"/>
    <m/>
    <m/>
    <x v="0"/>
    <x v="0"/>
    <x v="0"/>
    <x v="2"/>
    <x v="2"/>
    <x v="4"/>
    <m/>
    <m/>
    <m/>
    <m/>
    <x v="0"/>
    <m/>
    <m/>
    <m/>
    <m/>
    <x v="0"/>
    <x v="3"/>
    <m/>
    <m/>
  </r>
  <r>
    <n v="61"/>
    <s v="Closed"/>
    <x v="0"/>
    <x v="7"/>
    <d v="2021-04-23T00:00:00"/>
    <x v="9"/>
    <x v="17"/>
    <s v="Ms.Sangjan"/>
    <s v="QE"/>
    <n v="7127"/>
    <s v="# 7127 T-55702GD057Z-LW-ANN"/>
    <s v="Continental"/>
    <s v="TFT5.7&quot;"/>
    <x v="1"/>
    <x v="6"/>
    <x v="17"/>
    <s v="FCT +App check"/>
    <s v="Final"/>
    <m/>
    <s v="Peel-off test Heat-shock"/>
    <x v="4"/>
    <x v="6"/>
    <s v="Non Operate"/>
    <n v="3"/>
    <x v="6"/>
    <m/>
    <m/>
    <m/>
    <m/>
    <n v="200"/>
    <x v="6"/>
    <m/>
    <x v="0"/>
    <x v="0"/>
    <m/>
    <m/>
    <x v="0"/>
    <x v="0"/>
    <x v="0"/>
    <x v="2"/>
    <x v="2"/>
    <x v="4"/>
    <m/>
    <m/>
    <m/>
    <d v="2021-05-08T00:00:00"/>
    <x v="0"/>
    <m/>
    <m/>
    <m/>
    <m/>
    <x v="0"/>
    <x v="0"/>
    <m/>
    <m/>
  </r>
  <r>
    <n v="62"/>
    <s v="Closed"/>
    <x v="0"/>
    <x v="9"/>
    <d v="2021-04-30T00:00:00"/>
    <x v="14"/>
    <x v="18"/>
    <s v="Mr.Kullachart K"/>
    <s v="MDL-ES"/>
    <n v="3061"/>
    <s v="# 3061 T-57568GD018HU-T-ACN"/>
    <s v="NS"/>
    <s v="TFT1.8&quot;"/>
    <x v="0"/>
    <x v="0"/>
    <x v="18"/>
    <s v="App check by Requestor"/>
    <s v="Final"/>
    <d v="2021-05-11T00:00:00"/>
    <s v="High temp"/>
    <x v="2"/>
    <x v="9"/>
    <s v="Non Operate"/>
    <n v="12"/>
    <x v="5"/>
    <m/>
    <m/>
    <m/>
    <m/>
    <m/>
    <x v="10"/>
    <m/>
    <x v="0"/>
    <x v="0"/>
    <m/>
    <m/>
    <x v="0"/>
    <x v="0"/>
    <x v="0"/>
    <x v="2"/>
    <x v="6"/>
    <x v="4"/>
    <m/>
    <m/>
    <m/>
    <m/>
    <x v="0"/>
    <m/>
    <m/>
    <m/>
    <m/>
    <x v="0"/>
    <x v="0"/>
    <m/>
    <m/>
  </r>
  <r>
    <n v="63"/>
    <s v="Closed"/>
    <x v="0"/>
    <x v="9"/>
    <d v="2021-04-30T00:00:00"/>
    <x v="14"/>
    <x v="18"/>
    <s v="Mr.Kullachart K"/>
    <s v="MDL-ES"/>
    <n v="3061"/>
    <s v="# 3061 T-57568GD018HU-T-ACN"/>
    <s v="NS"/>
    <s v="TFT1.8&quot;"/>
    <x v="0"/>
    <x v="0"/>
    <x v="18"/>
    <s v="App check by Requestor"/>
    <s v="Final"/>
    <d v="2021-05-19T00:00:00"/>
    <s v="High temp"/>
    <x v="2"/>
    <x v="9"/>
    <s v="Non Operate"/>
    <n v="12"/>
    <x v="5"/>
    <m/>
    <m/>
    <m/>
    <m/>
    <m/>
    <x v="13"/>
    <m/>
    <x v="0"/>
    <x v="0"/>
    <m/>
    <m/>
    <x v="0"/>
    <x v="0"/>
    <x v="0"/>
    <x v="2"/>
    <x v="7"/>
    <x v="4"/>
    <m/>
    <m/>
    <m/>
    <m/>
    <x v="0"/>
    <m/>
    <m/>
    <m/>
    <m/>
    <x v="0"/>
    <x v="0"/>
    <m/>
    <m/>
  </r>
  <r>
    <n v="64"/>
    <s v="Closed"/>
    <x v="0"/>
    <x v="9"/>
    <d v="2021-04-30T00:00:00"/>
    <x v="14"/>
    <x v="18"/>
    <s v="Mr.Kullachart K"/>
    <s v="MDL-ES"/>
    <n v="3061"/>
    <s v="# 3061 T-57568GD018HU-T-ACN"/>
    <s v="NS"/>
    <s v="TFT1.8&quot;"/>
    <x v="0"/>
    <x v="0"/>
    <x v="18"/>
    <s v="App check by Requestor"/>
    <s v="Final"/>
    <d v="2021-05-11T00:00:00"/>
    <s v="Low temperature"/>
    <x v="3"/>
    <x v="17"/>
    <s v="Non Operate"/>
    <n v="12"/>
    <x v="11"/>
    <m/>
    <m/>
    <m/>
    <m/>
    <m/>
    <x v="10"/>
    <m/>
    <x v="0"/>
    <x v="0"/>
    <m/>
    <m/>
    <x v="0"/>
    <x v="0"/>
    <x v="0"/>
    <x v="2"/>
    <x v="6"/>
    <x v="4"/>
    <m/>
    <m/>
    <m/>
    <m/>
    <x v="0"/>
    <m/>
    <m/>
    <m/>
    <m/>
    <x v="0"/>
    <x v="0"/>
    <m/>
    <m/>
  </r>
  <r>
    <n v="65"/>
    <s v="Closed"/>
    <x v="0"/>
    <x v="9"/>
    <d v="2021-04-30T00:00:00"/>
    <x v="14"/>
    <x v="18"/>
    <s v="Mr.Kullachart K"/>
    <s v="MDL-ES"/>
    <n v="3061"/>
    <s v="# 3061 T-57568GD018HU-T-ACN"/>
    <s v="NS"/>
    <s v="TFT1.8&quot;"/>
    <x v="0"/>
    <x v="0"/>
    <x v="18"/>
    <s v="App check by Requestor"/>
    <s v="Final"/>
    <d v="2021-05-11T00:00:00"/>
    <s v="Heat shock"/>
    <x v="4"/>
    <x v="18"/>
    <s v="Non Operate"/>
    <n v="12"/>
    <x v="10"/>
    <m/>
    <m/>
    <m/>
    <m/>
    <m/>
    <x v="10"/>
    <m/>
    <x v="0"/>
    <x v="0"/>
    <m/>
    <m/>
    <x v="0"/>
    <x v="0"/>
    <x v="0"/>
    <x v="2"/>
    <x v="6"/>
    <x v="4"/>
    <m/>
    <m/>
    <m/>
    <m/>
    <x v="0"/>
    <m/>
    <m/>
    <m/>
    <m/>
    <x v="0"/>
    <x v="0"/>
    <m/>
    <m/>
  </r>
  <r>
    <n v="66"/>
    <s v="Closed"/>
    <x v="0"/>
    <x v="9"/>
    <d v="2021-04-30T00:00:00"/>
    <x v="14"/>
    <x v="18"/>
    <s v="Mr.Kullachart K"/>
    <s v="MDL-ES"/>
    <n v="3061"/>
    <s v="# 3061 T-57568GD018HU-T-ACN"/>
    <s v="NS"/>
    <s v="TFT1.8&quot;"/>
    <x v="0"/>
    <x v="0"/>
    <x v="18"/>
    <s v="App check by Requestor"/>
    <s v="Final"/>
    <d v="2021-05-11T00:00:00"/>
    <s v="Hi temp,Hi Humid "/>
    <x v="1"/>
    <x v="1"/>
    <s v="Non Operate"/>
    <n v="12"/>
    <x v="1"/>
    <m/>
    <m/>
    <m/>
    <m/>
    <m/>
    <x v="10"/>
    <m/>
    <x v="0"/>
    <x v="0"/>
    <m/>
    <m/>
    <x v="0"/>
    <x v="0"/>
    <x v="0"/>
    <x v="2"/>
    <x v="6"/>
    <x v="4"/>
    <m/>
    <m/>
    <m/>
    <m/>
    <x v="0"/>
    <m/>
    <m/>
    <m/>
    <m/>
    <x v="0"/>
    <x v="0"/>
    <m/>
    <m/>
  </r>
  <r>
    <n v="67"/>
    <s v="Closed"/>
    <x v="0"/>
    <x v="9"/>
    <d v="2021-04-30T00:00:00"/>
    <x v="14"/>
    <x v="19"/>
    <s v="Mr.Kullachart K"/>
    <s v="MDL-ES"/>
    <n v="3067"/>
    <s v="# 3067 T-57632GD018HU-T-AFN"/>
    <s v="DS"/>
    <s v="TFT1.8&quot;"/>
    <x v="0"/>
    <x v="0"/>
    <x v="19"/>
    <s v="App check by Requestor"/>
    <s v="Final"/>
    <d v="2021-05-11T00:00:00"/>
    <s v="High temp"/>
    <x v="2"/>
    <x v="9"/>
    <s v="Non Operate"/>
    <n v="12"/>
    <x v="5"/>
    <m/>
    <m/>
    <m/>
    <m/>
    <m/>
    <x v="10"/>
    <m/>
    <x v="0"/>
    <x v="0"/>
    <m/>
    <m/>
    <x v="0"/>
    <x v="0"/>
    <x v="0"/>
    <x v="2"/>
    <x v="6"/>
    <x v="4"/>
    <m/>
    <m/>
    <m/>
    <m/>
    <x v="0"/>
    <m/>
    <m/>
    <m/>
    <m/>
    <x v="0"/>
    <x v="0"/>
    <m/>
    <m/>
  </r>
  <r>
    <n v="68"/>
    <s v="Closed"/>
    <x v="0"/>
    <x v="9"/>
    <d v="2021-04-30T00:00:00"/>
    <x v="14"/>
    <x v="19"/>
    <s v="Mr.Kullachart K"/>
    <s v="MDL-ES"/>
    <n v="3067"/>
    <s v="# 3067 T-57632GD018HU-T-AFN"/>
    <s v="DS"/>
    <s v="TFT1.8&quot;"/>
    <x v="0"/>
    <x v="0"/>
    <x v="19"/>
    <s v="App check by Requestor"/>
    <s v="Final"/>
    <d v="2021-05-11T00:00:00"/>
    <s v="Low temperature"/>
    <x v="3"/>
    <x v="17"/>
    <s v="Non Operate"/>
    <n v="12"/>
    <x v="11"/>
    <m/>
    <m/>
    <m/>
    <m/>
    <m/>
    <x v="10"/>
    <m/>
    <x v="0"/>
    <x v="0"/>
    <m/>
    <m/>
    <x v="0"/>
    <x v="0"/>
    <x v="0"/>
    <x v="2"/>
    <x v="6"/>
    <x v="4"/>
    <m/>
    <m/>
    <m/>
    <m/>
    <x v="0"/>
    <m/>
    <m/>
    <m/>
    <m/>
    <x v="0"/>
    <x v="0"/>
    <m/>
    <m/>
  </r>
  <r>
    <n v="69"/>
    <s v="Closed"/>
    <x v="0"/>
    <x v="9"/>
    <d v="2021-04-30T00:00:00"/>
    <x v="14"/>
    <x v="19"/>
    <s v="Mr.Kullachart K"/>
    <s v="MDL-ES"/>
    <n v="3067"/>
    <s v="# 3067 T-57632GD018HU-T-AFN"/>
    <s v="DS"/>
    <s v="TFT1.8&quot;"/>
    <x v="0"/>
    <x v="0"/>
    <x v="19"/>
    <s v="App check by Requestor"/>
    <s v="Final"/>
    <d v="2021-05-11T00:00:00"/>
    <s v="Heat shock"/>
    <x v="4"/>
    <x v="18"/>
    <s v="Non Operate"/>
    <n v="12"/>
    <x v="10"/>
    <m/>
    <m/>
    <m/>
    <m/>
    <m/>
    <x v="10"/>
    <m/>
    <x v="0"/>
    <x v="0"/>
    <m/>
    <m/>
    <x v="0"/>
    <x v="0"/>
    <x v="0"/>
    <x v="2"/>
    <x v="6"/>
    <x v="4"/>
    <m/>
    <m/>
    <m/>
    <m/>
    <x v="0"/>
    <m/>
    <m/>
    <m/>
    <m/>
    <x v="0"/>
    <x v="0"/>
    <m/>
    <m/>
  </r>
  <r>
    <n v="70"/>
    <s v="Closed"/>
    <x v="0"/>
    <x v="9"/>
    <d v="2021-04-30T00:00:00"/>
    <x v="14"/>
    <x v="19"/>
    <s v="Mr.Kullachart K"/>
    <s v="MDL-ES"/>
    <n v="3067"/>
    <s v="# 3067 T-57632GD018HU-T-AFN"/>
    <s v="DS"/>
    <s v="TFT1.8&quot;"/>
    <x v="0"/>
    <x v="0"/>
    <x v="19"/>
    <s v="App check by Requestor"/>
    <s v="Final"/>
    <d v="2021-05-11T00:00:00"/>
    <s v="Hi temp,Hi Humid "/>
    <x v="1"/>
    <x v="1"/>
    <s v="Non Operate"/>
    <n v="12"/>
    <x v="1"/>
    <m/>
    <m/>
    <m/>
    <m/>
    <m/>
    <x v="10"/>
    <m/>
    <x v="0"/>
    <x v="0"/>
    <m/>
    <m/>
    <x v="0"/>
    <x v="0"/>
    <x v="0"/>
    <x v="2"/>
    <x v="6"/>
    <x v="4"/>
    <m/>
    <m/>
    <m/>
    <m/>
    <x v="0"/>
    <m/>
    <m/>
    <m/>
    <m/>
    <x v="0"/>
    <x v="0"/>
    <m/>
    <m/>
  </r>
  <r>
    <n v="71"/>
    <s v="Closed"/>
    <x v="0"/>
    <x v="9"/>
    <d v="2021-04-30T00:00:00"/>
    <x v="14"/>
    <x v="20"/>
    <s v="Ms.Nipawan M."/>
    <s v="PE-MPT"/>
    <s v="T-64967GD041HU-T-AAN"/>
    <s v="T-64967GD041HU-T-AAN"/>
    <s v="E-lead"/>
    <s v="TFT4.1&quot;"/>
    <x v="0"/>
    <x v="3"/>
    <x v="20"/>
    <s v="FCT +App check"/>
    <s v="Final"/>
    <d v="2021-05-11T00:00:00"/>
    <s v="High temp"/>
    <x v="2"/>
    <x v="7"/>
    <s v="Non Operate"/>
    <m/>
    <x v="19"/>
    <m/>
    <m/>
    <m/>
    <m/>
    <m/>
    <x v="11"/>
    <m/>
    <x v="0"/>
    <x v="3"/>
    <m/>
    <m/>
    <x v="0"/>
    <x v="0"/>
    <x v="0"/>
    <x v="2"/>
    <x v="2"/>
    <x v="4"/>
    <m/>
    <m/>
    <m/>
    <m/>
    <x v="0"/>
    <m/>
    <m/>
    <m/>
    <m/>
    <x v="0"/>
    <x v="0"/>
    <m/>
    <m/>
  </r>
  <r>
    <n v="72"/>
    <s v="Closed"/>
    <x v="0"/>
    <x v="9"/>
    <d v="2021-04-30T00:00:00"/>
    <x v="14"/>
    <x v="20"/>
    <s v="Ms.Nipawan M."/>
    <s v="PE-MPT"/>
    <s v="T-64967GD041HU-T-AAN"/>
    <s v="T-64967GD041HU-T-AAN"/>
    <s v="E-lead"/>
    <s v="TFT4.1&quot;"/>
    <x v="0"/>
    <x v="3"/>
    <x v="20"/>
    <s v="FCT +App check"/>
    <s v="Final"/>
    <d v="2021-05-11T00:00:00"/>
    <s v="Low temperature"/>
    <x v="3"/>
    <x v="3"/>
    <s v="Non Operate"/>
    <m/>
    <x v="15"/>
    <m/>
    <m/>
    <m/>
    <m/>
    <m/>
    <x v="11"/>
    <m/>
    <x v="0"/>
    <x v="3"/>
    <m/>
    <m/>
    <x v="0"/>
    <x v="0"/>
    <x v="0"/>
    <x v="2"/>
    <x v="2"/>
    <x v="4"/>
    <m/>
    <m/>
    <m/>
    <m/>
    <x v="0"/>
    <m/>
    <m/>
    <m/>
    <m/>
    <x v="0"/>
    <x v="0"/>
    <m/>
    <m/>
  </r>
  <r>
    <n v="73"/>
    <s v="Closed"/>
    <x v="0"/>
    <x v="9"/>
    <d v="2021-04-30T00:00:00"/>
    <x v="14"/>
    <x v="20"/>
    <s v="Ms.Nipawan M."/>
    <s v="PE-MPT"/>
    <s v="T-64967GD041HU-T-AAN"/>
    <s v="T-64967GD041HU-T-AAN"/>
    <s v="E-lead"/>
    <s v="TFT4.1&quot;"/>
    <x v="0"/>
    <x v="3"/>
    <x v="20"/>
    <s v="FCT +App check"/>
    <s v="Final"/>
    <d v="2021-05-11T00:00:00"/>
    <s v="Heat shock"/>
    <x v="4"/>
    <x v="8"/>
    <s v="Non Operate"/>
    <m/>
    <x v="10"/>
    <m/>
    <m/>
    <m/>
    <m/>
    <m/>
    <x v="11"/>
    <m/>
    <x v="0"/>
    <x v="3"/>
    <m/>
    <m/>
    <x v="0"/>
    <x v="0"/>
    <x v="0"/>
    <x v="2"/>
    <x v="2"/>
    <x v="4"/>
    <m/>
    <m/>
    <m/>
    <m/>
    <x v="0"/>
    <m/>
    <m/>
    <m/>
    <m/>
    <x v="0"/>
    <x v="0"/>
    <m/>
    <m/>
  </r>
  <r>
    <n v="74"/>
    <s v="Closed"/>
    <x v="0"/>
    <x v="9"/>
    <d v="2021-04-30T00:00:00"/>
    <x v="13"/>
    <x v="21"/>
    <s v="Ms.Nisarat "/>
    <s v="SQC"/>
    <n v="3067"/>
    <s v="# 3067 T-57632GD018HU-T-AFN"/>
    <s v="DS"/>
    <s v="TFT1.8&quot;"/>
    <x v="0"/>
    <x v="4"/>
    <x v="21"/>
    <s v="FCT +  App by  Microscope"/>
    <s v="Final"/>
    <d v="2021-07-14T00:00:00"/>
    <s v="Low temperature"/>
    <x v="3"/>
    <x v="3"/>
    <s v="Operate"/>
    <n v="5"/>
    <x v="3"/>
    <m/>
    <m/>
    <m/>
    <m/>
    <m/>
    <x v="10"/>
    <m/>
    <x v="0"/>
    <x v="0"/>
    <m/>
    <m/>
    <x v="0"/>
    <x v="0"/>
    <x v="0"/>
    <x v="2"/>
    <x v="2"/>
    <x v="4"/>
    <m/>
    <m/>
    <m/>
    <m/>
    <x v="15"/>
    <m/>
    <m/>
    <d v="2021-07-07T00:00:00"/>
    <m/>
    <x v="0"/>
    <x v="0"/>
    <m/>
    <m/>
  </r>
  <r>
    <n v="75"/>
    <s v="Closed"/>
    <x v="0"/>
    <x v="9"/>
    <d v="2021-04-30T00:00:00"/>
    <x v="13"/>
    <x v="21"/>
    <s v="Ms.Nisarat "/>
    <s v="SQC"/>
    <n v="3067"/>
    <s v="# 3067 T-57632GD018HU-T-AFN"/>
    <s v="DS"/>
    <s v="TFT1.8&quot;"/>
    <x v="0"/>
    <x v="4"/>
    <x v="21"/>
    <s v="FCT +  App by  Microscope"/>
    <s v="Final"/>
    <d v="2021-07-14T00:00:00"/>
    <s v="Hi temp,Hi Humid "/>
    <x v="1"/>
    <x v="1"/>
    <s v="Operate"/>
    <n v="5"/>
    <x v="1"/>
    <m/>
    <m/>
    <m/>
    <m/>
    <m/>
    <x v="10"/>
    <m/>
    <x v="0"/>
    <x v="0"/>
    <m/>
    <m/>
    <x v="0"/>
    <x v="0"/>
    <x v="0"/>
    <x v="2"/>
    <x v="2"/>
    <x v="4"/>
    <m/>
    <m/>
    <m/>
    <m/>
    <x v="16"/>
    <m/>
    <m/>
    <d v="2021-06-08T00:00:00"/>
    <m/>
    <x v="0"/>
    <x v="0"/>
    <m/>
    <m/>
  </r>
  <r>
    <n v="76"/>
    <s v="Closed"/>
    <x v="0"/>
    <x v="9"/>
    <d v="2021-04-30T00:00:00"/>
    <x v="13"/>
    <x v="21"/>
    <s v="Ms.Nisarat "/>
    <s v="SQC"/>
    <n v="3067"/>
    <s v="# 3067 T-57632GD018HU-T-AFN"/>
    <s v="DS"/>
    <s v="TFT1.8&quot;"/>
    <x v="0"/>
    <x v="4"/>
    <x v="21"/>
    <s v="FCT +  App by  Microscope"/>
    <s v="Final"/>
    <d v="2021-07-14T00:00:00"/>
    <s v="Heat shock"/>
    <x v="4"/>
    <x v="4"/>
    <s v="Non Operate"/>
    <n v="4"/>
    <x v="4"/>
    <m/>
    <m/>
    <m/>
    <m/>
    <m/>
    <x v="10"/>
    <m/>
    <x v="0"/>
    <x v="0"/>
    <m/>
    <m/>
    <x v="0"/>
    <x v="0"/>
    <x v="0"/>
    <x v="2"/>
    <x v="2"/>
    <x v="4"/>
    <m/>
    <m/>
    <m/>
    <m/>
    <x v="16"/>
    <m/>
    <m/>
    <d v="2021-06-08T00:00:00"/>
    <m/>
    <x v="0"/>
    <x v="0"/>
    <m/>
    <m/>
  </r>
  <r>
    <n v="77"/>
    <s v="Closed"/>
    <x v="0"/>
    <x v="9"/>
    <d v="2021-04-30T00:00:00"/>
    <x v="13"/>
    <x v="22"/>
    <s v="Ms.Nisarat "/>
    <s v="SQC"/>
    <n v="3001"/>
    <s v="# 3001 T-55741GD033H-T-ACN"/>
    <s v="Gentex"/>
    <s v="TFT3.3&quot;"/>
    <x v="0"/>
    <x v="4"/>
    <x v="22"/>
    <s v="FCT +  App by  Microscope"/>
    <s v="Final"/>
    <d v="2021-09-07T00:00:00"/>
    <s v="High temp"/>
    <x v="2"/>
    <x v="5"/>
    <s v="Operate"/>
    <n v="5"/>
    <x v="17"/>
    <m/>
    <m/>
    <m/>
    <m/>
    <m/>
    <x v="11"/>
    <m/>
    <x v="0"/>
    <x v="0"/>
    <m/>
    <d v="2021-05-07T00:00:00"/>
    <x v="0"/>
    <x v="0"/>
    <x v="0"/>
    <x v="2"/>
    <x v="2"/>
    <x v="4"/>
    <m/>
    <m/>
    <m/>
    <m/>
    <x v="17"/>
    <m/>
    <m/>
    <d v="2021-08-31T00:00:00"/>
    <m/>
    <x v="0"/>
    <x v="0"/>
    <m/>
    <m/>
  </r>
  <r>
    <n v="78"/>
    <s v="Closed"/>
    <x v="0"/>
    <x v="9"/>
    <d v="2021-04-30T00:00:00"/>
    <x v="13"/>
    <x v="22"/>
    <s v="Ms.Nisarat "/>
    <s v="SQC"/>
    <n v="3001"/>
    <s v="# 3001 T-55741GD033H-T-ACN"/>
    <s v="Gentex"/>
    <s v="TFT3.3&quot;"/>
    <x v="0"/>
    <x v="4"/>
    <x v="22"/>
    <s v="FCT +  App by  Microscope"/>
    <s v="Final"/>
    <d v="2021-09-07T00:00:00"/>
    <s v="Low temperature"/>
    <x v="3"/>
    <x v="12"/>
    <s v="Operate"/>
    <n v="5"/>
    <x v="15"/>
    <m/>
    <m/>
    <m/>
    <m/>
    <m/>
    <x v="11"/>
    <m/>
    <x v="0"/>
    <x v="0"/>
    <m/>
    <d v="2021-05-07T00:00:00"/>
    <x v="0"/>
    <x v="0"/>
    <x v="0"/>
    <x v="2"/>
    <x v="2"/>
    <x v="4"/>
    <m/>
    <m/>
    <m/>
    <m/>
    <x v="17"/>
    <m/>
    <m/>
    <d v="2021-08-31T00:00:00"/>
    <m/>
    <x v="0"/>
    <x v="0"/>
    <m/>
    <m/>
  </r>
  <r>
    <n v="79"/>
    <s v="Closed"/>
    <x v="0"/>
    <x v="9"/>
    <d v="2021-04-30T00:00:00"/>
    <x v="13"/>
    <x v="22"/>
    <s v="Ms.Nisarat "/>
    <s v="SQC"/>
    <n v="3001"/>
    <s v="# 3001 T-55741GD033H-T-ACN"/>
    <s v="Gentex"/>
    <s v="TFT3.3&quot;"/>
    <x v="0"/>
    <x v="4"/>
    <x v="22"/>
    <s v="FCT +  App by  Microscope"/>
    <s v="Final"/>
    <d v="2021-09-07T00:00:00"/>
    <s v="High temp"/>
    <x v="2"/>
    <x v="2"/>
    <s v="Non Operate"/>
    <n v="5"/>
    <x v="2"/>
    <m/>
    <m/>
    <m/>
    <m/>
    <m/>
    <x v="11"/>
    <m/>
    <x v="0"/>
    <x v="0"/>
    <m/>
    <d v="2021-05-07T00:00:00"/>
    <x v="0"/>
    <x v="0"/>
    <x v="0"/>
    <x v="2"/>
    <x v="2"/>
    <x v="4"/>
    <m/>
    <m/>
    <m/>
    <m/>
    <x v="18"/>
    <m/>
    <m/>
    <d v="2021-05-30T00:00:00"/>
    <m/>
    <x v="0"/>
    <x v="0"/>
    <m/>
    <m/>
  </r>
  <r>
    <n v="80"/>
    <s v="Closed"/>
    <x v="0"/>
    <x v="9"/>
    <d v="2021-04-30T00:00:00"/>
    <x v="13"/>
    <x v="22"/>
    <s v="Ms.Nisarat "/>
    <s v="SQC"/>
    <n v="3001"/>
    <s v="# 3001 T-55741GD033H-T-ACN"/>
    <s v="Gentex"/>
    <s v="TFT3.3&quot;"/>
    <x v="0"/>
    <x v="4"/>
    <x v="22"/>
    <s v="FCT +  App by  Microscope"/>
    <s v="Final"/>
    <d v="2021-09-07T00:00:00"/>
    <s v="Low temperature"/>
    <x v="3"/>
    <x v="3"/>
    <s v="Non Operate"/>
    <n v="5"/>
    <x v="3"/>
    <m/>
    <m/>
    <m/>
    <m/>
    <m/>
    <x v="11"/>
    <m/>
    <x v="0"/>
    <x v="0"/>
    <m/>
    <d v="2021-05-07T00:00:00"/>
    <x v="0"/>
    <x v="0"/>
    <x v="0"/>
    <x v="2"/>
    <x v="2"/>
    <x v="4"/>
    <m/>
    <m/>
    <m/>
    <m/>
    <x v="18"/>
    <m/>
    <m/>
    <d v="2021-05-30T00:00:00"/>
    <m/>
    <x v="0"/>
    <x v="0"/>
    <m/>
    <m/>
  </r>
  <r>
    <n v="81"/>
    <s v="Closed"/>
    <x v="0"/>
    <x v="9"/>
    <d v="2021-04-30T00:00:00"/>
    <x v="13"/>
    <x v="22"/>
    <s v="Ms.Nisarat"/>
    <s v="SQC"/>
    <n v="3001"/>
    <s v="# 3001 T-55741GD033H-T-ACN"/>
    <s v="Gentex"/>
    <s v="TFT3.3&quot;"/>
    <x v="0"/>
    <x v="4"/>
    <x v="22"/>
    <s v="FCT +  App by  Microscope"/>
    <s v="Final"/>
    <d v="2021-09-07T00:00:00"/>
    <s v="Hi temp,Hi Humid "/>
    <x v="1"/>
    <x v="1"/>
    <s v="Operate"/>
    <n v="5"/>
    <x v="9"/>
    <m/>
    <m/>
    <m/>
    <m/>
    <m/>
    <x v="11"/>
    <m/>
    <x v="0"/>
    <x v="0"/>
    <m/>
    <d v="2021-05-07T00:00:00"/>
    <x v="0"/>
    <x v="0"/>
    <x v="0"/>
    <x v="2"/>
    <x v="2"/>
    <x v="4"/>
    <m/>
    <m/>
    <m/>
    <m/>
    <x v="18"/>
    <m/>
    <m/>
    <d v="2021-05-30T00:00:00"/>
    <m/>
    <x v="0"/>
    <x v="0"/>
    <m/>
    <m/>
  </r>
  <r>
    <n v="82"/>
    <s v="Closed"/>
    <x v="0"/>
    <x v="9"/>
    <d v="2021-04-30T00:00:00"/>
    <x v="13"/>
    <x v="22"/>
    <s v="Ms.Nisarat "/>
    <s v="SQC"/>
    <n v="3001"/>
    <s v="# 3001 T-55741GD033H-T-ACN"/>
    <s v="Gentex"/>
    <s v="TFT3.3&quot;"/>
    <x v="0"/>
    <x v="4"/>
    <x v="22"/>
    <s v="FCT +  App by  Microscope"/>
    <s v="Final"/>
    <d v="2021-09-07T00:00:00"/>
    <s v="Heat shock"/>
    <x v="4"/>
    <x v="19"/>
    <s v="Non Operate"/>
    <n v="5"/>
    <x v="6"/>
    <m/>
    <m/>
    <m/>
    <m/>
    <m/>
    <x v="11"/>
    <m/>
    <x v="0"/>
    <x v="0"/>
    <m/>
    <d v="2021-05-07T00:00:00"/>
    <x v="0"/>
    <x v="0"/>
    <x v="0"/>
    <x v="2"/>
    <x v="2"/>
    <x v="4"/>
    <m/>
    <m/>
    <m/>
    <m/>
    <x v="18"/>
    <m/>
    <m/>
    <d v="2021-05-30T00:00:00"/>
    <m/>
    <x v="0"/>
    <x v="0"/>
    <m/>
    <m/>
  </r>
  <r>
    <n v="83"/>
    <s v="Closed"/>
    <x v="0"/>
    <x v="9"/>
    <d v="2021-04-30T00:00:00"/>
    <x v="18"/>
    <x v="23"/>
    <s v="Ms.Sirintip "/>
    <s v="IQC"/>
    <n v="3014"/>
    <s v="# 3014 T-57010GD042H-LW-ABN"/>
    <s v="NS"/>
    <s v="TFT4.2&quot;"/>
    <x v="1"/>
    <x v="7"/>
    <x v="23"/>
    <s v="FCT +  App "/>
    <s v="Final"/>
    <d v="2021-05-06T00:00:00"/>
    <s v="Optical characteristic"/>
    <x v="0"/>
    <x v="0"/>
    <s v="Operate"/>
    <n v="1"/>
    <x v="8"/>
    <m/>
    <m/>
    <m/>
    <m/>
    <m/>
    <x v="11"/>
    <m/>
    <x v="0"/>
    <x v="3"/>
    <m/>
    <m/>
    <x v="0"/>
    <x v="0"/>
    <x v="0"/>
    <x v="2"/>
    <x v="2"/>
    <x v="4"/>
    <m/>
    <m/>
    <m/>
    <m/>
    <x v="0"/>
    <m/>
    <m/>
    <m/>
    <m/>
    <x v="0"/>
    <x v="0"/>
    <m/>
    <m/>
  </r>
  <r>
    <n v="84"/>
    <s v="Closed"/>
    <x v="0"/>
    <x v="9"/>
    <d v="2021-04-30T00:00:00"/>
    <x v="18"/>
    <x v="24"/>
    <s v="Ms.Sirintip "/>
    <s v="IQC"/>
    <n v="3049"/>
    <s v="# 3049 T-55931GD018HU-T-AKN"/>
    <s v="STD"/>
    <s v="TFT1.8&quot;"/>
    <x v="1"/>
    <x v="7"/>
    <x v="23"/>
    <s v="FCT +  App "/>
    <s v="Final"/>
    <d v="2021-05-06T00:00:00"/>
    <s v="Optical characteristic"/>
    <x v="0"/>
    <x v="0"/>
    <s v="Operate"/>
    <n v="2"/>
    <x v="0"/>
    <m/>
    <m/>
    <m/>
    <m/>
    <m/>
    <x v="11"/>
    <m/>
    <x v="0"/>
    <x v="3"/>
    <m/>
    <m/>
    <x v="0"/>
    <x v="0"/>
    <x v="0"/>
    <x v="2"/>
    <x v="2"/>
    <x v="4"/>
    <m/>
    <m/>
    <m/>
    <m/>
    <x v="0"/>
    <m/>
    <m/>
    <m/>
    <m/>
    <x v="0"/>
    <x v="0"/>
    <m/>
    <m/>
  </r>
  <r>
    <n v="85"/>
    <s v="Closed"/>
    <x v="0"/>
    <x v="9"/>
    <d v="2021-04-30T00:00:00"/>
    <x v="18"/>
    <x v="25"/>
    <s v="Ms.Sirintip "/>
    <s v="IQC"/>
    <n v="3063"/>
    <s v="# 3063 T-57273GD086H-T-AFN"/>
    <s v="Gentex"/>
    <s v="TFT8.6&quot;"/>
    <x v="1"/>
    <x v="7"/>
    <x v="23"/>
    <s v="FCT +  App "/>
    <s v="Final"/>
    <d v="2021-05-10T00:00:00"/>
    <s v="Optical characteristic"/>
    <x v="0"/>
    <x v="0"/>
    <s v="Operate"/>
    <n v="6"/>
    <x v="8"/>
    <m/>
    <m/>
    <m/>
    <m/>
    <m/>
    <x v="13"/>
    <m/>
    <x v="0"/>
    <x v="5"/>
    <m/>
    <m/>
    <x v="0"/>
    <x v="0"/>
    <x v="0"/>
    <x v="2"/>
    <x v="2"/>
    <x v="4"/>
    <m/>
    <m/>
    <m/>
    <m/>
    <x v="0"/>
    <m/>
    <m/>
    <m/>
    <m/>
    <x v="0"/>
    <x v="0"/>
    <m/>
    <m/>
  </r>
  <r>
    <n v="86"/>
    <s v="Closed"/>
    <x v="0"/>
    <x v="9"/>
    <d v="2021-04-30T00:00:00"/>
    <x v="18"/>
    <x v="26"/>
    <s v="Ms.Sirintip "/>
    <s v="IQC"/>
    <n v="3011"/>
    <s v="# 3011 T-56056GD042H-LW-ACN"/>
    <s v="YZK"/>
    <s v="TFT4.2&quot;"/>
    <x v="1"/>
    <x v="7"/>
    <x v="23"/>
    <s v="FCT +  App "/>
    <s v="Final"/>
    <d v="2021-05-10T00:00:00"/>
    <s v="Optical characteristic"/>
    <x v="0"/>
    <x v="0"/>
    <s v="Operate"/>
    <n v="3"/>
    <x v="0"/>
    <m/>
    <m/>
    <m/>
    <m/>
    <m/>
    <x v="13"/>
    <m/>
    <x v="0"/>
    <x v="5"/>
    <m/>
    <m/>
    <x v="0"/>
    <x v="0"/>
    <x v="0"/>
    <x v="2"/>
    <x v="2"/>
    <x v="4"/>
    <m/>
    <m/>
    <m/>
    <m/>
    <x v="0"/>
    <m/>
    <m/>
    <m/>
    <m/>
    <x v="0"/>
    <x v="0"/>
    <m/>
    <m/>
  </r>
  <r>
    <n v="87"/>
    <s v="Closed"/>
    <x v="0"/>
    <x v="9"/>
    <d v="2021-04-30T00:00:00"/>
    <x v="18"/>
    <x v="27"/>
    <s v="Ms.Sirintip "/>
    <s v="IQC"/>
    <n v="3039"/>
    <s v="# 3039 T-55743GD042H-LW-AMN"/>
    <s v="YZK"/>
    <s v="TFT4.2&quot;"/>
    <x v="1"/>
    <x v="7"/>
    <x v="23"/>
    <s v="FCT +  App "/>
    <s v="Final"/>
    <d v="2021-05-10T00:00:00"/>
    <s v="Optical characteristic"/>
    <x v="0"/>
    <x v="0"/>
    <s v="Operate"/>
    <n v="1"/>
    <x v="8"/>
    <m/>
    <m/>
    <m/>
    <m/>
    <m/>
    <x v="13"/>
    <m/>
    <x v="0"/>
    <x v="5"/>
    <m/>
    <m/>
    <x v="0"/>
    <x v="0"/>
    <x v="0"/>
    <x v="2"/>
    <x v="2"/>
    <x v="4"/>
    <m/>
    <m/>
    <m/>
    <m/>
    <x v="0"/>
    <m/>
    <m/>
    <m/>
    <m/>
    <x v="0"/>
    <x v="0"/>
    <m/>
    <m/>
  </r>
  <r>
    <n v="88"/>
    <s v="Closed"/>
    <x v="0"/>
    <x v="9"/>
    <d v="2021-04-30T00:00:00"/>
    <x v="18"/>
    <x v="28"/>
    <s v="Ms.Sirintip "/>
    <s v="IQC"/>
    <n v="3058"/>
    <s v="# 3058 T-55998GD018HU-T-AGN"/>
    <s v="DS"/>
    <s v="TFT1.8&quot;"/>
    <x v="1"/>
    <x v="7"/>
    <x v="23"/>
    <s v="FCT +  App "/>
    <s v="Final"/>
    <d v="2021-05-10T00:00:00"/>
    <s v="Optical characteristic"/>
    <x v="0"/>
    <x v="0"/>
    <s v="Operate"/>
    <n v="5"/>
    <x v="0"/>
    <m/>
    <m/>
    <m/>
    <m/>
    <m/>
    <x v="13"/>
    <m/>
    <x v="0"/>
    <x v="5"/>
    <m/>
    <m/>
    <x v="0"/>
    <x v="0"/>
    <x v="0"/>
    <x v="2"/>
    <x v="2"/>
    <x v="4"/>
    <m/>
    <m/>
    <m/>
    <m/>
    <x v="0"/>
    <m/>
    <m/>
    <m/>
    <m/>
    <x v="0"/>
    <x v="0"/>
    <m/>
    <m/>
  </r>
  <r>
    <n v="89"/>
    <s v="Closed"/>
    <x v="0"/>
    <x v="9"/>
    <d v="2021-04-30T00:00:00"/>
    <x v="18"/>
    <x v="29"/>
    <s v="Ms.Sirintip "/>
    <s v="IQC"/>
    <n v="3061"/>
    <s v="# 3061 T-57568GD018HU-T-ACN"/>
    <s v="NS"/>
    <s v="TFT1.8&quot;"/>
    <x v="1"/>
    <x v="7"/>
    <x v="23"/>
    <s v="FCT +  App "/>
    <s v="Final"/>
    <d v="2021-05-10T00:00:00"/>
    <s v="Optical characteristic"/>
    <x v="0"/>
    <x v="0"/>
    <s v="Operate"/>
    <n v="1"/>
    <x v="0"/>
    <m/>
    <m/>
    <m/>
    <m/>
    <m/>
    <x v="13"/>
    <m/>
    <x v="0"/>
    <x v="5"/>
    <m/>
    <m/>
    <x v="0"/>
    <x v="0"/>
    <x v="0"/>
    <x v="2"/>
    <x v="2"/>
    <x v="4"/>
    <m/>
    <m/>
    <m/>
    <m/>
    <x v="0"/>
    <m/>
    <m/>
    <m/>
    <m/>
    <x v="0"/>
    <x v="0"/>
    <m/>
    <m/>
  </r>
  <r>
    <n v="90"/>
    <s v="Closed"/>
    <x v="0"/>
    <x v="9"/>
    <d v="2021-04-30T00:00:00"/>
    <x v="18"/>
    <x v="30"/>
    <s v="Ms.Sirintip "/>
    <s v="IQC"/>
    <n v="3038"/>
    <s v="# 3038 T-57166GD077H-T-AEN"/>
    <s v="Gentex"/>
    <s v="TFT7.7&quot;"/>
    <x v="1"/>
    <x v="7"/>
    <x v="23"/>
    <s v="FCT +  App "/>
    <s v="Final"/>
    <d v="2021-05-11T00:00:00"/>
    <s v="Optical characteristic"/>
    <x v="0"/>
    <x v="0"/>
    <s v="Operate"/>
    <n v="3"/>
    <x v="0"/>
    <m/>
    <m/>
    <m/>
    <m/>
    <m/>
    <x v="9"/>
    <m/>
    <x v="0"/>
    <x v="6"/>
    <m/>
    <m/>
    <x v="0"/>
    <x v="0"/>
    <x v="0"/>
    <x v="2"/>
    <x v="2"/>
    <x v="4"/>
    <m/>
    <m/>
    <m/>
    <m/>
    <x v="0"/>
    <m/>
    <m/>
    <m/>
    <m/>
    <x v="0"/>
    <x v="0"/>
    <m/>
    <m/>
  </r>
  <r>
    <n v="91"/>
    <s v="Closed"/>
    <x v="0"/>
    <x v="9"/>
    <d v="2021-04-30T00:00:00"/>
    <x v="18"/>
    <x v="31"/>
    <s v="Ms.Sirintip "/>
    <s v="IQC"/>
    <n v="7108"/>
    <s v="# 7108 T-55696GD050H-T-ACN"/>
    <s v="DS"/>
    <s v="TFT5.0&quot;"/>
    <x v="1"/>
    <x v="7"/>
    <x v="23"/>
    <s v="FCT +  App "/>
    <s v="Final"/>
    <d v="2021-05-11T00:00:00"/>
    <s v="Optical characteristic"/>
    <x v="0"/>
    <x v="0"/>
    <s v="Operate"/>
    <n v="3"/>
    <x v="0"/>
    <m/>
    <m/>
    <m/>
    <m/>
    <m/>
    <x v="9"/>
    <m/>
    <x v="0"/>
    <x v="6"/>
    <m/>
    <m/>
    <x v="0"/>
    <x v="0"/>
    <x v="0"/>
    <x v="2"/>
    <x v="2"/>
    <x v="4"/>
    <m/>
    <m/>
    <m/>
    <m/>
    <x v="0"/>
    <m/>
    <m/>
    <m/>
    <m/>
    <x v="0"/>
    <x v="0"/>
    <m/>
    <m/>
  </r>
  <r>
    <n v="92"/>
    <s v="Closed"/>
    <x v="0"/>
    <x v="9"/>
    <d v="2021-04-30T00:00:00"/>
    <x v="18"/>
    <x v="32"/>
    <s v="Ms.Sirintip "/>
    <s v="IQC"/>
    <n v="3006"/>
    <s v="# 3006 T-55906GD018HU-T-AHN"/>
    <s v="YZK"/>
    <s v="TFT1.8&quot;"/>
    <x v="1"/>
    <x v="7"/>
    <x v="23"/>
    <s v="FCT +  App "/>
    <s v="Final"/>
    <d v="2021-05-11T00:00:00"/>
    <s v="Optical characteristic"/>
    <x v="0"/>
    <x v="0"/>
    <s v="Operate"/>
    <n v="3"/>
    <x v="0"/>
    <m/>
    <m/>
    <m/>
    <m/>
    <m/>
    <x v="9"/>
    <m/>
    <x v="0"/>
    <x v="6"/>
    <m/>
    <m/>
    <x v="0"/>
    <x v="0"/>
    <x v="0"/>
    <x v="2"/>
    <x v="2"/>
    <x v="4"/>
    <m/>
    <m/>
    <m/>
    <m/>
    <x v="0"/>
    <m/>
    <m/>
    <m/>
    <m/>
    <x v="0"/>
    <x v="0"/>
    <m/>
    <m/>
  </r>
  <r>
    <n v="93"/>
    <s v="Closed"/>
    <x v="0"/>
    <x v="9"/>
    <d v="2021-04-30T00:00:00"/>
    <x v="18"/>
    <x v="33"/>
    <s v="Ms.Sirintip "/>
    <s v="IQC"/>
    <n v="3048"/>
    <s v="# 3048 T-55931GD018HU-T-AJN"/>
    <s v="STD"/>
    <s v="TFT1.8&quot;"/>
    <x v="1"/>
    <x v="7"/>
    <x v="23"/>
    <s v="FCT +  App "/>
    <s v="Final"/>
    <d v="2021-05-11T00:00:00"/>
    <s v="Optical characteristic"/>
    <x v="0"/>
    <x v="0"/>
    <s v="Operate"/>
    <n v="1"/>
    <x v="0"/>
    <m/>
    <m/>
    <m/>
    <m/>
    <m/>
    <x v="9"/>
    <m/>
    <x v="0"/>
    <x v="6"/>
    <m/>
    <m/>
    <x v="0"/>
    <x v="0"/>
    <x v="0"/>
    <x v="2"/>
    <x v="2"/>
    <x v="4"/>
    <m/>
    <m/>
    <m/>
    <m/>
    <x v="0"/>
    <m/>
    <m/>
    <m/>
    <m/>
    <x v="0"/>
    <x v="0"/>
    <m/>
    <m/>
  </r>
  <r>
    <n v="94"/>
    <s v="Closed"/>
    <x v="0"/>
    <x v="9"/>
    <d v="2021-04-30T00:00:00"/>
    <x v="18"/>
    <x v="34"/>
    <s v="Ms.Sirintip "/>
    <s v="IQC"/>
    <n v="3060"/>
    <s v="# 3060 T-357578GD018HU-T-ABN"/>
    <s v="Panasonic"/>
    <s v="TFT1.8&quot;"/>
    <x v="1"/>
    <x v="7"/>
    <x v="23"/>
    <s v="FCT +  App "/>
    <s v="Final"/>
    <d v="2021-05-11T00:00:00"/>
    <s v="Optical characteristic"/>
    <x v="0"/>
    <x v="0"/>
    <s v="Operate"/>
    <n v="1"/>
    <x v="0"/>
    <m/>
    <m/>
    <m/>
    <m/>
    <m/>
    <x v="9"/>
    <m/>
    <x v="0"/>
    <x v="6"/>
    <m/>
    <m/>
    <x v="0"/>
    <x v="0"/>
    <x v="0"/>
    <x v="2"/>
    <x v="2"/>
    <x v="4"/>
    <m/>
    <m/>
    <m/>
    <m/>
    <x v="0"/>
    <m/>
    <m/>
    <m/>
    <m/>
    <x v="0"/>
    <x v="0"/>
    <m/>
    <m/>
  </r>
  <r>
    <n v="95"/>
    <s v="Closed"/>
    <x v="0"/>
    <x v="9"/>
    <d v="2021-04-30T00:00:00"/>
    <x v="18"/>
    <x v="35"/>
    <s v="Ms.Sirintip "/>
    <s v="IQC"/>
    <n v="3077"/>
    <s v="# 3077 T-64945GD018HU-T-ABN"/>
    <s v="Panasonic"/>
    <s v="TFT1.8&quot;"/>
    <x v="1"/>
    <x v="7"/>
    <x v="23"/>
    <s v="FCT +  App "/>
    <s v="Final"/>
    <d v="2021-05-11T00:00:00"/>
    <s v="Optical characteristic"/>
    <x v="0"/>
    <x v="0"/>
    <s v="Operate"/>
    <n v="12"/>
    <x v="0"/>
    <m/>
    <m/>
    <m/>
    <m/>
    <m/>
    <x v="9"/>
    <m/>
    <x v="0"/>
    <x v="6"/>
    <m/>
    <m/>
    <x v="0"/>
    <x v="0"/>
    <x v="0"/>
    <x v="2"/>
    <x v="2"/>
    <x v="4"/>
    <m/>
    <m/>
    <m/>
    <m/>
    <x v="0"/>
    <m/>
    <m/>
    <m/>
    <m/>
    <x v="0"/>
    <x v="0"/>
    <m/>
    <m/>
  </r>
  <r>
    <n v="96"/>
    <s v="Closed"/>
    <x v="0"/>
    <x v="9"/>
    <d v="2021-04-30T00:00:00"/>
    <x v="18"/>
    <x v="36"/>
    <s v="Ms.Sirintip "/>
    <s v="IQC"/>
    <n v="7098"/>
    <s v="# 7098 T-55614GD035H-T-ABN"/>
    <s v="DS"/>
    <s v="TFT3.5&quot;"/>
    <x v="1"/>
    <x v="7"/>
    <x v="23"/>
    <s v="FCT +  App "/>
    <s v="Final"/>
    <d v="2021-05-11T00:00:00"/>
    <s v="Optical characteristic"/>
    <x v="0"/>
    <x v="0"/>
    <s v="Operate"/>
    <n v="2"/>
    <x v="0"/>
    <m/>
    <m/>
    <m/>
    <m/>
    <m/>
    <x v="9"/>
    <m/>
    <x v="0"/>
    <x v="6"/>
    <m/>
    <m/>
    <x v="0"/>
    <x v="0"/>
    <x v="0"/>
    <x v="2"/>
    <x v="2"/>
    <x v="4"/>
    <m/>
    <m/>
    <m/>
    <m/>
    <x v="0"/>
    <m/>
    <m/>
    <m/>
    <m/>
    <x v="0"/>
    <x v="0"/>
    <m/>
    <m/>
  </r>
  <r>
    <n v="97"/>
    <s v="Closed"/>
    <x v="0"/>
    <x v="9"/>
    <d v="2021-04-30T00:00:00"/>
    <x v="18"/>
    <x v="37"/>
    <s v="Ms.Sirintip "/>
    <s v="IQC"/>
    <n v="7126"/>
    <s v="# 7126 T-55709GD080HU-LW-AEN"/>
    <s v="YZK"/>
    <s v="TFT8.0&quot;"/>
    <x v="1"/>
    <x v="7"/>
    <x v="23"/>
    <s v="FCT +  App "/>
    <s v="Final"/>
    <d v="2021-05-11T00:00:00"/>
    <s v="Optical characteristic"/>
    <x v="0"/>
    <x v="0"/>
    <s v="Operate"/>
    <n v="2"/>
    <x v="0"/>
    <m/>
    <m/>
    <m/>
    <m/>
    <m/>
    <x v="9"/>
    <m/>
    <x v="0"/>
    <x v="6"/>
    <m/>
    <m/>
    <x v="0"/>
    <x v="0"/>
    <x v="0"/>
    <x v="2"/>
    <x v="2"/>
    <x v="4"/>
    <m/>
    <m/>
    <m/>
    <m/>
    <x v="0"/>
    <m/>
    <m/>
    <m/>
    <m/>
    <x v="0"/>
    <x v="0"/>
    <m/>
    <m/>
  </r>
  <r>
    <n v="98"/>
    <s v="Closed"/>
    <x v="0"/>
    <x v="12"/>
    <d v="2021-05-06T00:00:00"/>
    <x v="19"/>
    <x v="38"/>
    <s v="Ms.Supawinee"/>
    <s v="CQA"/>
    <s v="B022"/>
    <s v="# B022 T-57184GD103H-LW-AMN"/>
    <s v="BMW"/>
    <s v="TFT10.25&quot;"/>
    <x v="0"/>
    <x v="5"/>
    <x v="24"/>
    <s v="FCT +  App by AE"/>
    <s v="Final"/>
    <d v="2021-05-07T00:00:00"/>
    <s v="Stage-2 Vibration under High temp at +85OC and operation Low temp at -40oC and operation"/>
    <x v="8"/>
    <x v="20"/>
    <s v="Operate"/>
    <n v="1"/>
    <x v="20"/>
    <m/>
    <m/>
    <m/>
    <m/>
    <m/>
    <x v="14"/>
    <m/>
    <x v="0"/>
    <x v="0"/>
    <d v="2021-05-07T00:00:00"/>
    <d v="2021-05-07T00:00:00"/>
    <x v="0"/>
    <x v="0"/>
    <x v="0"/>
    <x v="2"/>
    <x v="2"/>
    <x v="4"/>
    <m/>
    <m/>
    <m/>
    <m/>
    <x v="0"/>
    <m/>
    <m/>
    <m/>
    <m/>
    <x v="0"/>
    <x v="0"/>
    <m/>
    <m/>
  </r>
  <r>
    <n v="99"/>
    <s v="Closed"/>
    <x v="0"/>
    <x v="12"/>
    <d v="2021-05-06T00:00:00"/>
    <x v="20"/>
    <x v="39"/>
    <s v="Ms.Supawinee"/>
    <s v="CQA"/>
    <s v="B015"/>
    <s v="# B015 T-55862GD103H-LW-AQN"/>
    <s v="BMW"/>
    <s v="TFT10.25&quot;"/>
    <x v="0"/>
    <x v="5"/>
    <x v="25"/>
    <s v="FCT +  App by AE"/>
    <s v="Final"/>
    <d v="2021-05-08T00:00:00"/>
    <s v="Stage-2 Vibration under High temp at +85OC and operation Low temp at -40oC and operation"/>
    <x v="8"/>
    <x v="20"/>
    <s v="Operate"/>
    <n v="1"/>
    <x v="20"/>
    <m/>
    <m/>
    <m/>
    <m/>
    <m/>
    <x v="15"/>
    <m/>
    <x v="0"/>
    <x v="0"/>
    <d v="2021-05-08T00:00:00"/>
    <d v="2021-05-08T00:00:00"/>
    <x v="0"/>
    <x v="0"/>
    <x v="0"/>
    <x v="2"/>
    <x v="2"/>
    <x v="4"/>
    <m/>
    <m/>
    <m/>
    <m/>
    <x v="0"/>
    <m/>
    <m/>
    <m/>
    <m/>
    <x v="0"/>
    <x v="0"/>
    <m/>
    <m/>
  </r>
  <r>
    <n v="100"/>
    <s v="Closed"/>
    <x v="0"/>
    <x v="12"/>
    <d v="2021-05-06T00:00:00"/>
    <x v="21"/>
    <x v="40"/>
    <s v="Mr.Jenpop"/>
    <s v="PE"/>
    <n v="3086"/>
    <s v="# 3086T-64947G031HU-T-AAN"/>
    <s v="LITE-ON "/>
    <s v="TFT3.1&quot;"/>
    <x v="1"/>
    <x v="7"/>
    <x v="23"/>
    <s v="FCT +  App "/>
    <s v="Final"/>
    <d v="2021-05-17T00:00:00"/>
    <s v="Optical characteristic"/>
    <x v="0"/>
    <x v="0"/>
    <s v="Operate"/>
    <n v="10"/>
    <x v="0"/>
    <m/>
    <m/>
    <m/>
    <m/>
    <m/>
    <x v="15"/>
    <m/>
    <x v="0"/>
    <x v="0"/>
    <d v="2021-05-08T00:00:00"/>
    <d v="2021-05-08T00:00:00"/>
    <x v="0"/>
    <x v="0"/>
    <x v="0"/>
    <x v="2"/>
    <x v="2"/>
    <x v="4"/>
    <m/>
    <m/>
    <m/>
    <m/>
    <x v="0"/>
    <m/>
    <m/>
    <m/>
    <m/>
    <x v="0"/>
    <x v="0"/>
    <m/>
    <m/>
  </r>
  <r>
    <n v="101"/>
    <s v="Closed"/>
    <x v="0"/>
    <x v="13"/>
    <d v="2021-05-07T00:00:00"/>
    <x v="12"/>
    <x v="41"/>
    <s v="Mr.Kullachart K"/>
    <s v="MDL-ES"/>
    <n v="3039"/>
    <s v="# 3039 T-55743GD042H-LW-AMN"/>
    <s v="YZK"/>
    <s v="TFT4.2&quot;"/>
    <x v="0"/>
    <x v="0"/>
    <x v="26"/>
    <s v="FCT +  App "/>
    <s v="Final"/>
    <d v="2021-06-18T00:00:00"/>
    <s v="High temp"/>
    <x v="2"/>
    <x v="5"/>
    <s v="Non Operate"/>
    <n v="10"/>
    <x v="17"/>
    <m/>
    <m/>
    <m/>
    <m/>
    <m/>
    <x v="9"/>
    <m/>
    <x v="0"/>
    <x v="0"/>
    <m/>
    <m/>
    <x v="0"/>
    <x v="0"/>
    <x v="0"/>
    <x v="2"/>
    <x v="2"/>
    <x v="7"/>
    <m/>
    <m/>
    <m/>
    <m/>
    <x v="19"/>
    <m/>
    <m/>
    <d v="2021-06-07T00:00:00"/>
    <m/>
    <x v="0"/>
    <x v="0"/>
    <m/>
    <m/>
  </r>
  <r>
    <n v="102"/>
    <s v="Closed"/>
    <x v="0"/>
    <x v="13"/>
    <d v="2021-05-07T00:00:00"/>
    <x v="12"/>
    <x v="41"/>
    <s v="Mr.Kullachart K"/>
    <s v="MDL-ES"/>
    <n v="3039"/>
    <s v="# 3039 T-55743GD042H-LW-AMN"/>
    <s v="YZK"/>
    <s v="TFT4.2&quot;"/>
    <x v="0"/>
    <x v="0"/>
    <x v="26"/>
    <s v="FCT +  App "/>
    <s v="Final"/>
    <d v="2021-06-18T00:00:00"/>
    <s v="Low temperature"/>
    <x v="3"/>
    <x v="3"/>
    <s v="Non Operate"/>
    <n v="10"/>
    <x v="3"/>
    <m/>
    <m/>
    <m/>
    <m/>
    <m/>
    <x v="9"/>
    <m/>
    <x v="0"/>
    <x v="0"/>
    <m/>
    <m/>
    <x v="0"/>
    <x v="0"/>
    <x v="0"/>
    <x v="2"/>
    <x v="2"/>
    <x v="7"/>
    <m/>
    <m/>
    <m/>
    <m/>
    <x v="19"/>
    <m/>
    <m/>
    <d v="2021-06-07T00:00:00"/>
    <m/>
    <x v="0"/>
    <x v="0"/>
    <m/>
    <m/>
  </r>
  <r>
    <n v="103"/>
    <s v="Closed"/>
    <x v="0"/>
    <x v="13"/>
    <d v="2021-05-07T00:00:00"/>
    <x v="12"/>
    <x v="41"/>
    <s v="Mr.Kullachart K"/>
    <s v="MDL-ES"/>
    <n v="3039"/>
    <s v="# 3039 T-55743GD042H-LW-AMN"/>
    <s v="YZK"/>
    <s v="TFT4.2&quot;"/>
    <x v="0"/>
    <x v="0"/>
    <x v="26"/>
    <s v="FCT +  App "/>
    <s v="Final"/>
    <d v="2021-06-18T00:00:00"/>
    <s v="Hi temp,Hi Humid "/>
    <x v="1"/>
    <x v="1"/>
    <s v="Non Operate"/>
    <n v="10"/>
    <x v="1"/>
    <m/>
    <m/>
    <m/>
    <m/>
    <m/>
    <x v="9"/>
    <m/>
    <x v="0"/>
    <x v="0"/>
    <m/>
    <m/>
    <x v="0"/>
    <x v="0"/>
    <x v="0"/>
    <x v="2"/>
    <x v="2"/>
    <x v="7"/>
    <m/>
    <m/>
    <m/>
    <m/>
    <x v="19"/>
    <m/>
    <m/>
    <d v="2021-06-07T00:00:00"/>
    <m/>
    <x v="0"/>
    <x v="0"/>
    <m/>
    <m/>
  </r>
  <r>
    <n v="104"/>
    <s v="Closed"/>
    <x v="0"/>
    <x v="13"/>
    <d v="2021-05-07T00:00:00"/>
    <x v="12"/>
    <x v="41"/>
    <s v="Mr.Kullachart K"/>
    <s v="MDL-ES"/>
    <n v="3039"/>
    <s v="# 3039 T-55743GD042H-LW-AMN"/>
    <s v="YZK"/>
    <s v="TFT4.2&quot;"/>
    <x v="0"/>
    <x v="0"/>
    <x v="26"/>
    <s v="FCT +  App "/>
    <s v="Final"/>
    <d v="2021-06-18T00:00:00"/>
    <s v="Heat shock"/>
    <x v="4"/>
    <x v="6"/>
    <s v="Non Operate"/>
    <n v="10"/>
    <x v="6"/>
    <m/>
    <m/>
    <m/>
    <m/>
    <m/>
    <x v="9"/>
    <m/>
    <x v="0"/>
    <x v="0"/>
    <m/>
    <m/>
    <x v="0"/>
    <x v="0"/>
    <x v="0"/>
    <x v="2"/>
    <x v="8"/>
    <x v="4"/>
    <m/>
    <m/>
    <m/>
    <m/>
    <x v="0"/>
    <m/>
    <m/>
    <m/>
    <m/>
    <x v="0"/>
    <x v="0"/>
    <m/>
    <m/>
  </r>
  <r>
    <n v="105"/>
    <s v="Closed"/>
    <x v="0"/>
    <x v="13"/>
    <d v="2021-05-07T00:00:00"/>
    <x v="12"/>
    <x v="41"/>
    <s v="Mr.Kullachart K"/>
    <s v="MDL-ES"/>
    <n v="3039"/>
    <s v="# 3039 T-55743GD042H-LW-AMN"/>
    <s v="YZK"/>
    <s v="TFT4.2&quot;"/>
    <x v="0"/>
    <x v="0"/>
    <x v="26"/>
    <s v="FCT +  App "/>
    <s v="Final"/>
    <d v="2021-06-18T00:00:00"/>
    <s v="Vibration"/>
    <x v="8"/>
    <x v="20"/>
    <s v="Non Operate"/>
    <n v="10"/>
    <x v="21"/>
    <m/>
    <m/>
    <m/>
    <m/>
    <m/>
    <x v="9"/>
    <m/>
    <x v="0"/>
    <x v="0"/>
    <m/>
    <d v="2021-05-18T00:00:00"/>
    <x v="0"/>
    <x v="0"/>
    <x v="0"/>
    <x v="2"/>
    <x v="2"/>
    <x v="4"/>
    <m/>
    <m/>
    <m/>
    <m/>
    <x v="0"/>
    <m/>
    <m/>
    <m/>
    <m/>
    <x v="0"/>
    <x v="0"/>
    <m/>
    <m/>
  </r>
  <r>
    <n v="106"/>
    <s v="Closed"/>
    <x v="0"/>
    <x v="14"/>
    <d v="2021-05-10T00:00:00"/>
    <x v="19"/>
    <x v="42"/>
    <s v="Kittiya P."/>
    <s v="IQS"/>
    <s v="B025"/>
    <s v="# B025 T-55860GD103H-LW-ANN"/>
    <s v="BMW"/>
    <s v="TFT10.25&quot;"/>
    <x v="1"/>
    <x v="8"/>
    <x v="27"/>
    <s v="FCT +  App "/>
    <s v="Final"/>
    <d v="2021-06-29T00:00:00"/>
    <s v="Heat shock"/>
    <x v="4"/>
    <x v="6"/>
    <s v="Non Operate"/>
    <n v="3"/>
    <x v="6"/>
    <m/>
    <m/>
    <m/>
    <m/>
    <m/>
    <x v="9"/>
    <m/>
    <x v="0"/>
    <x v="0"/>
    <m/>
    <m/>
    <x v="0"/>
    <x v="0"/>
    <x v="0"/>
    <x v="2"/>
    <x v="2"/>
    <x v="8"/>
    <m/>
    <m/>
    <m/>
    <m/>
    <x v="20"/>
    <m/>
    <m/>
    <d v="2021-06-24T00:00:00"/>
    <m/>
    <x v="0"/>
    <x v="4"/>
    <m/>
    <m/>
  </r>
  <r>
    <n v="107"/>
    <s v="Closed"/>
    <x v="0"/>
    <x v="14"/>
    <d v="2021-05-10T00:00:00"/>
    <x v="19"/>
    <x v="42"/>
    <s v="Kittiya P."/>
    <s v="IQS"/>
    <s v="B025"/>
    <s v="# B025 T-55860GD103H-LW-ANN"/>
    <s v="BMW"/>
    <s v="TFT10.25&quot;"/>
    <x v="1"/>
    <x v="8"/>
    <x v="27"/>
    <s v="FCT +  App "/>
    <s v="Final"/>
    <d v="2021-06-29T00:00:00"/>
    <s v="ON-OFF 200 times"/>
    <x v="5"/>
    <x v="13"/>
    <s v="Operate"/>
    <n v="3"/>
    <x v="13"/>
    <m/>
    <m/>
    <m/>
    <m/>
    <m/>
    <x v="16"/>
    <m/>
    <x v="0"/>
    <x v="0"/>
    <m/>
    <m/>
    <x v="0"/>
    <x v="0"/>
    <x v="0"/>
    <x v="2"/>
    <x v="2"/>
    <x v="8"/>
    <m/>
    <m/>
    <m/>
    <m/>
    <x v="20"/>
    <m/>
    <m/>
    <d v="2021-06-24T00:00:00"/>
    <m/>
    <x v="0"/>
    <x v="4"/>
    <m/>
    <m/>
  </r>
  <r>
    <n v="108"/>
    <s v="Closed"/>
    <x v="0"/>
    <x v="14"/>
    <d v="2021-05-10T00:00:00"/>
    <x v="19"/>
    <x v="42"/>
    <s v="Kittiya P."/>
    <s v="IQS"/>
    <s v="B025"/>
    <s v="# B025 T-55860GD103H-LW-ANN"/>
    <s v="BMW"/>
    <s v="TFT10.25&quot;"/>
    <x v="1"/>
    <x v="8"/>
    <x v="27"/>
    <s v="FCT +  App "/>
    <s v="Final"/>
    <d v="2021-06-29T00:00:00"/>
    <s v="Low Temp  -40℃(OP:12)⇔Low Temp  -40℃(NO OP:12）"/>
    <x v="3"/>
    <x v="3"/>
    <s v="Operate"/>
    <n v="3"/>
    <x v="3"/>
    <m/>
    <m/>
    <m/>
    <m/>
    <m/>
    <x v="16"/>
    <m/>
    <x v="0"/>
    <x v="0"/>
    <m/>
    <m/>
    <x v="0"/>
    <x v="0"/>
    <x v="0"/>
    <x v="2"/>
    <x v="2"/>
    <x v="8"/>
    <m/>
    <m/>
    <m/>
    <m/>
    <x v="20"/>
    <m/>
    <m/>
    <d v="2021-06-24T00:00:00"/>
    <m/>
    <x v="0"/>
    <x v="4"/>
    <m/>
    <m/>
  </r>
  <r>
    <n v="109"/>
    <s v="Closed"/>
    <x v="0"/>
    <x v="14"/>
    <d v="2021-05-10T00:00:00"/>
    <x v="19"/>
    <x v="42"/>
    <s v="Kittiya P."/>
    <s v="IQS"/>
    <s v="B025"/>
    <s v="# B025 T-55860GD103H-LW-ANN"/>
    <s v="BMW"/>
    <s v="TFT10.25&quot;"/>
    <x v="1"/>
    <x v="8"/>
    <x v="27"/>
    <s v="FCT +  App "/>
    <s v="Final"/>
    <d v="2021-06-29T00:00:00"/>
    <s v="Heat shock"/>
    <x v="4"/>
    <x v="6"/>
    <s v="Non Operate"/>
    <n v="3"/>
    <x v="6"/>
    <m/>
    <m/>
    <m/>
    <m/>
    <m/>
    <x v="16"/>
    <m/>
    <x v="0"/>
    <x v="0"/>
    <m/>
    <m/>
    <x v="0"/>
    <x v="0"/>
    <x v="0"/>
    <x v="2"/>
    <x v="2"/>
    <x v="8"/>
    <m/>
    <m/>
    <m/>
    <m/>
    <x v="20"/>
    <m/>
    <m/>
    <d v="2021-06-24T00:00:00"/>
    <m/>
    <x v="0"/>
    <x v="4"/>
    <m/>
    <m/>
  </r>
  <r>
    <n v="110"/>
    <s v="Closed"/>
    <x v="0"/>
    <x v="14"/>
    <d v="2021-05-10T00:00:00"/>
    <x v="19"/>
    <x v="42"/>
    <s v="Kittiya P."/>
    <s v="IQS"/>
    <s v="B025"/>
    <s v="# B025 T-55860GD103H-LW-ANN"/>
    <s v="BMW"/>
    <s v="TFT10.25&quot;"/>
    <x v="1"/>
    <x v="8"/>
    <x v="27"/>
    <s v="FCT +  App "/>
    <s v="Final"/>
    <d v="2021-06-29T00:00:00"/>
    <s v="Vibration"/>
    <x v="8"/>
    <x v="20"/>
    <s v="Non Operate"/>
    <n v="3"/>
    <x v="21"/>
    <m/>
    <m/>
    <m/>
    <m/>
    <m/>
    <x v="16"/>
    <m/>
    <x v="0"/>
    <x v="0"/>
    <m/>
    <m/>
    <x v="0"/>
    <x v="0"/>
    <x v="0"/>
    <x v="2"/>
    <x v="2"/>
    <x v="8"/>
    <m/>
    <m/>
    <m/>
    <m/>
    <x v="20"/>
    <m/>
    <m/>
    <d v="2021-06-24T00:00:00"/>
    <m/>
    <x v="0"/>
    <x v="4"/>
    <m/>
    <m/>
  </r>
  <r>
    <n v="111"/>
    <s v="Closed"/>
    <x v="0"/>
    <x v="14"/>
    <d v="2021-05-10T00:00:00"/>
    <x v="19"/>
    <x v="42"/>
    <s v="Kittiya P."/>
    <s v="IQS"/>
    <s v="B025"/>
    <s v="# B025 T-55860GD103H-LW-ANN"/>
    <s v="BMW"/>
    <s v="TFT10.25&quot;"/>
    <x v="1"/>
    <x v="8"/>
    <x v="27"/>
    <s v="FCT +  App "/>
    <s v="Final"/>
    <d v="2021-06-29T00:00:00"/>
    <s v="Hi temp,Hi Humid "/>
    <x v="1"/>
    <x v="1"/>
    <s v="Operate"/>
    <n v="3"/>
    <x v="1"/>
    <m/>
    <m/>
    <m/>
    <m/>
    <m/>
    <x v="16"/>
    <m/>
    <x v="0"/>
    <x v="0"/>
    <m/>
    <m/>
    <x v="0"/>
    <x v="0"/>
    <x v="0"/>
    <x v="2"/>
    <x v="2"/>
    <x v="8"/>
    <m/>
    <m/>
    <m/>
    <m/>
    <x v="20"/>
    <m/>
    <m/>
    <d v="2021-06-24T00:00:00"/>
    <m/>
    <x v="0"/>
    <x v="4"/>
    <m/>
    <m/>
  </r>
  <r>
    <n v="112"/>
    <s v="Closed"/>
    <x v="0"/>
    <x v="14"/>
    <d v="2021-05-10T00:00:00"/>
    <x v="12"/>
    <x v="43"/>
    <s v="Ms.Thanitapat C."/>
    <s v="AE"/>
    <n v="3083"/>
    <s v="# 3083 T-64874GD026HU-T-ADN"/>
    <s v="HD"/>
    <s v="TFT2.6&quot;"/>
    <x v="0"/>
    <x v="0"/>
    <x v="28"/>
    <s v="Before"/>
    <s v="Final"/>
    <d v="2021-05-22T00:00:00"/>
    <s v="Optical characteristic"/>
    <x v="0"/>
    <x v="0"/>
    <s v="Operate"/>
    <n v="60"/>
    <x v="0"/>
    <m/>
    <m/>
    <m/>
    <m/>
    <m/>
    <x v="9"/>
    <m/>
    <x v="0"/>
    <x v="0"/>
    <d v="2021-05-12T00:00:00"/>
    <d v="2021-05-12T00:00:00"/>
    <x v="2"/>
    <x v="1"/>
    <x v="0"/>
    <x v="4"/>
    <x v="9"/>
    <x v="4"/>
    <m/>
    <m/>
    <m/>
    <m/>
    <x v="0"/>
    <m/>
    <m/>
    <m/>
    <m/>
    <x v="0"/>
    <x v="0"/>
    <m/>
    <m/>
  </r>
  <r>
    <n v="113"/>
    <s v="Closed"/>
    <x v="0"/>
    <x v="14"/>
    <d v="2021-05-10T00:00:00"/>
    <x v="22"/>
    <x v="43"/>
    <s v="Ms.Thanitapat C."/>
    <s v="AE"/>
    <n v="3083"/>
    <s v="# 3083 T-64874GD026HU-T-ADN"/>
    <s v="HD"/>
    <s v="TFT2.6&quot;"/>
    <x v="0"/>
    <x v="0"/>
    <x v="28"/>
    <s v="After"/>
    <s v="Final"/>
    <d v="2021-06-10T00:00:00"/>
    <s v="Optical characteristic"/>
    <x v="0"/>
    <x v="0"/>
    <s v="Operate"/>
    <n v="60"/>
    <x v="0"/>
    <m/>
    <m/>
    <m/>
    <m/>
    <m/>
    <x v="17"/>
    <m/>
    <x v="1"/>
    <x v="0"/>
    <m/>
    <m/>
    <x v="0"/>
    <x v="0"/>
    <x v="0"/>
    <x v="2"/>
    <x v="2"/>
    <x v="4"/>
    <m/>
    <m/>
    <m/>
    <m/>
    <x v="0"/>
    <m/>
    <m/>
    <m/>
    <m/>
    <x v="0"/>
    <x v="0"/>
    <m/>
    <m/>
  </r>
  <r>
    <n v="114"/>
    <s v="Closed"/>
    <x v="0"/>
    <x v="14"/>
    <d v="2021-05-10T00:00:00"/>
    <x v="12"/>
    <x v="44"/>
    <s v="Ms.Suchada"/>
    <s v="SQC"/>
    <n v="3008"/>
    <s v="# 3008 T-55784GD042H-LW-AFN"/>
    <s v="NS"/>
    <s v="TFT4.2&quot;"/>
    <x v="0"/>
    <x v="4"/>
    <x v="29"/>
    <s v="Mat"/>
    <s v="Final"/>
    <d v="2021-05-24T00:00:00"/>
    <s v="Optical characteristic"/>
    <x v="0"/>
    <x v="0"/>
    <s v="Operate"/>
    <n v="6"/>
    <x v="8"/>
    <m/>
    <m/>
    <m/>
    <m/>
    <m/>
    <x v="18"/>
    <m/>
    <x v="0"/>
    <x v="0"/>
    <m/>
    <m/>
    <x v="0"/>
    <x v="0"/>
    <x v="0"/>
    <x v="2"/>
    <x v="10"/>
    <x v="4"/>
    <m/>
    <m/>
    <m/>
    <m/>
    <x v="0"/>
    <m/>
    <m/>
    <m/>
    <m/>
    <x v="0"/>
    <x v="0"/>
    <m/>
    <m/>
  </r>
  <r>
    <n v="115"/>
    <s v="Closed"/>
    <x v="0"/>
    <x v="15"/>
    <d v="2021-05-17T00:00:00"/>
    <x v="23"/>
    <x v="45"/>
    <s v="Ms.Nisarat "/>
    <s v="SQC"/>
    <s v="TN01"/>
    <s v="#TN01 T-70001GD080H-ULW-AEN"/>
    <s v="PASAP"/>
    <s v="TFT8.0&quot;"/>
    <x v="0"/>
    <x v="4"/>
    <x v="30"/>
    <s v="Mat"/>
    <s v="Final"/>
    <d v="2021-05-19T00:00:00"/>
    <s v="Optical characteristic"/>
    <x v="0"/>
    <x v="0"/>
    <s v="Operate"/>
    <n v="6"/>
    <x v="8"/>
    <m/>
    <m/>
    <m/>
    <m/>
    <m/>
    <x v="16"/>
    <m/>
    <x v="0"/>
    <x v="0"/>
    <m/>
    <m/>
    <x v="0"/>
    <x v="0"/>
    <x v="0"/>
    <x v="2"/>
    <x v="8"/>
    <x v="4"/>
    <m/>
    <m/>
    <m/>
    <m/>
    <x v="0"/>
    <m/>
    <m/>
    <m/>
    <m/>
    <x v="0"/>
    <x v="0"/>
    <m/>
    <m/>
  </r>
  <r>
    <n v="116"/>
    <s v="Closed"/>
    <x v="0"/>
    <x v="15"/>
    <d v="2021-05-17T00:00:00"/>
    <x v="23"/>
    <x v="45"/>
    <s v="Ms.Nisarat "/>
    <s v="SQC"/>
    <s v="TN01"/>
    <s v="#TN01 T-70001GD080H-ULW-AEN"/>
    <s v="PASAP"/>
    <s v="TFT8.0&quot;"/>
    <x v="0"/>
    <x v="4"/>
    <x v="30"/>
    <s v="Mat"/>
    <s v="Final"/>
    <d v="2021-05-19T00:00:00"/>
    <s v="Optical characteristic"/>
    <x v="0"/>
    <x v="0"/>
    <s v="Operate"/>
    <n v="6"/>
    <x v="22"/>
    <m/>
    <m/>
    <m/>
    <m/>
    <m/>
    <x v="19"/>
    <m/>
    <x v="0"/>
    <x v="0"/>
    <m/>
    <m/>
    <x v="0"/>
    <x v="0"/>
    <x v="0"/>
    <x v="2"/>
    <x v="8"/>
    <x v="4"/>
    <m/>
    <m/>
    <m/>
    <m/>
    <x v="0"/>
    <m/>
    <m/>
    <m/>
    <m/>
    <x v="0"/>
    <x v="0"/>
    <m/>
    <m/>
  </r>
  <r>
    <n v="117"/>
    <s v="Closed"/>
    <x v="0"/>
    <x v="15"/>
    <d v="2021-05-17T00:00:00"/>
    <x v="23"/>
    <x v="45"/>
    <s v="Ms.Nisarat "/>
    <s v="SQC"/>
    <s v="TN01"/>
    <s v="#TN01 T-70001GD080H-ULW-AEN"/>
    <s v="PASAP"/>
    <s v="TFT8.0&quot;"/>
    <x v="0"/>
    <x v="4"/>
    <x v="30"/>
    <s v="Mat"/>
    <s v="Final"/>
    <d v="2021-05-19T00:00:00"/>
    <s v="Optical characteristic"/>
    <x v="0"/>
    <x v="0"/>
    <s v="Operate"/>
    <n v="6"/>
    <x v="23"/>
    <m/>
    <m/>
    <m/>
    <m/>
    <m/>
    <x v="18"/>
    <m/>
    <x v="0"/>
    <x v="0"/>
    <m/>
    <m/>
    <x v="0"/>
    <x v="0"/>
    <x v="0"/>
    <x v="2"/>
    <x v="7"/>
    <x v="4"/>
    <m/>
    <m/>
    <m/>
    <m/>
    <x v="0"/>
    <m/>
    <m/>
    <m/>
    <m/>
    <x v="0"/>
    <x v="0"/>
    <m/>
    <m/>
  </r>
  <r>
    <n v="118"/>
    <s v="Closed"/>
    <x v="0"/>
    <x v="15"/>
    <d v="2021-05-17T00:00:00"/>
    <x v="24"/>
    <x v="46"/>
    <s v="Mr.Chawarak"/>
    <s v="CQA"/>
    <n v="3014"/>
    <s v="# 3014 T-57010GD042H-LW-ABN"/>
    <s v="NS"/>
    <s v="TFT4.2&quot;"/>
    <x v="0"/>
    <x v="5"/>
    <x v="31"/>
    <s v="FCT +App check"/>
    <s v="Final"/>
    <d v="2021-05-19T00:00:00"/>
    <s v="Optical characteristic"/>
    <x v="0"/>
    <x v="0"/>
    <s v="Operate"/>
    <n v="1"/>
    <x v="8"/>
    <m/>
    <m/>
    <m/>
    <m/>
    <m/>
    <x v="8"/>
    <m/>
    <x v="0"/>
    <x v="7"/>
    <m/>
    <m/>
    <x v="0"/>
    <x v="0"/>
    <x v="0"/>
    <x v="2"/>
    <x v="2"/>
    <x v="4"/>
    <m/>
    <m/>
    <m/>
    <m/>
    <x v="0"/>
    <m/>
    <m/>
    <m/>
    <m/>
    <x v="0"/>
    <x v="0"/>
    <m/>
    <m/>
  </r>
  <r>
    <n v="119"/>
    <s v="Closed"/>
    <x v="0"/>
    <x v="15"/>
    <d v="2021-05-17T00:00:00"/>
    <x v="24"/>
    <x v="47"/>
    <s v="Mr.Watcharapan P."/>
    <s v="MDL-CL-T1L"/>
    <s v="B025"/>
    <s v="# B025 T-55860GD103H-LW-ANN"/>
    <s v="BMW"/>
    <s v="TFT10.25&quot;"/>
    <x v="0"/>
    <x v="1"/>
    <x v="32"/>
    <s v="FCT +  App "/>
    <s v="Final"/>
    <d v="2021-05-18T00:00:00"/>
    <s v="High temp"/>
    <x v="2"/>
    <x v="21"/>
    <s v="Operate"/>
    <n v="2"/>
    <x v="12"/>
    <m/>
    <m/>
    <m/>
    <m/>
    <m/>
    <x v="8"/>
    <m/>
    <x v="0"/>
    <x v="7"/>
    <m/>
    <m/>
    <x v="0"/>
    <x v="0"/>
    <x v="0"/>
    <x v="2"/>
    <x v="2"/>
    <x v="4"/>
    <m/>
    <m/>
    <m/>
    <m/>
    <x v="0"/>
    <m/>
    <m/>
    <m/>
    <m/>
    <x v="0"/>
    <x v="0"/>
    <m/>
    <m/>
  </r>
  <r>
    <n v="120"/>
    <s v="Closed"/>
    <x v="0"/>
    <x v="15"/>
    <d v="2021-05-17T00:00:00"/>
    <x v="24"/>
    <x v="47"/>
    <s v="Mr.Watcharapan P."/>
    <s v="MDL-CL-T1L"/>
    <s v="B025"/>
    <s v="# B025 T-55860GD103H-LW-ANN"/>
    <s v="BMW"/>
    <s v="TFT10.25&quot;"/>
    <x v="0"/>
    <x v="1"/>
    <x v="32"/>
    <s v="FCT +  App "/>
    <s v="Final"/>
    <d v="2021-05-18T00:00:00"/>
    <s v="Room temp :  25oC"/>
    <x v="9"/>
    <x v="22"/>
    <s v="Operate"/>
    <n v="2"/>
    <x v="13"/>
    <m/>
    <m/>
    <m/>
    <m/>
    <m/>
    <x v="8"/>
    <m/>
    <x v="0"/>
    <x v="7"/>
    <m/>
    <m/>
    <x v="0"/>
    <x v="0"/>
    <x v="0"/>
    <x v="2"/>
    <x v="2"/>
    <x v="4"/>
    <m/>
    <m/>
    <m/>
    <m/>
    <x v="0"/>
    <m/>
    <m/>
    <m/>
    <m/>
    <x v="0"/>
    <x v="0"/>
    <m/>
    <m/>
  </r>
  <r>
    <n v="121"/>
    <s v="Closed"/>
    <x v="0"/>
    <x v="15"/>
    <d v="2021-05-17T00:00:00"/>
    <x v="25"/>
    <x v="48"/>
    <s v="Ms.Nipawan M."/>
    <s v="PE-MPT"/>
    <s v="T-364950GD031HU-T-ACN"/>
    <s v="T-364950GD031HU-T-ACN"/>
    <s v="DS"/>
    <s v="TFT3.1&quot;"/>
    <x v="0"/>
    <x v="3"/>
    <x v="20"/>
    <s v="FCT +App check"/>
    <s v="Final"/>
    <d v="2021-08-11T00:00:00"/>
    <s v="Low temperature"/>
    <x v="3"/>
    <x v="3"/>
    <s v="Operate"/>
    <n v="5"/>
    <x v="3"/>
    <m/>
    <m/>
    <m/>
    <m/>
    <m/>
    <x v="20"/>
    <m/>
    <x v="0"/>
    <x v="0"/>
    <m/>
    <m/>
    <x v="0"/>
    <x v="0"/>
    <x v="0"/>
    <x v="2"/>
    <x v="2"/>
    <x v="4"/>
    <m/>
    <m/>
    <m/>
    <m/>
    <x v="21"/>
    <m/>
    <m/>
    <d v="2021-07-07T00:00:00"/>
    <m/>
    <x v="1"/>
    <x v="5"/>
    <m/>
    <m/>
  </r>
  <r>
    <n v="122"/>
    <s v="Closed"/>
    <x v="0"/>
    <x v="15"/>
    <d v="2021-05-17T00:00:00"/>
    <x v="25"/>
    <x v="48"/>
    <s v="Ms.Nipawan M."/>
    <s v="PE-MPT"/>
    <s v="T-364950GD031HU-T-ACN"/>
    <s v="T-364950GD031HU-T-ACN"/>
    <s v="DS"/>
    <s v="TFT3.1&quot;"/>
    <x v="0"/>
    <x v="3"/>
    <x v="20"/>
    <s v="FCT +App check"/>
    <s v="Final"/>
    <d v="2021-08-11T00:00:00"/>
    <s v="High temp"/>
    <x v="2"/>
    <x v="7"/>
    <s v="Operate"/>
    <n v="5"/>
    <x v="7"/>
    <m/>
    <m/>
    <m/>
    <m/>
    <m/>
    <x v="20"/>
    <m/>
    <x v="0"/>
    <x v="0"/>
    <m/>
    <m/>
    <x v="0"/>
    <x v="0"/>
    <x v="0"/>
    <x v="2"/>
    <x v="2"/>
    <x v="4"/>
    <m/>
    <m/>
    <m/>
    <m/>
    <x v="21"/>
    <m/>
    <m/>
    <d v="2021-07-07T00:00:00"/>
    <m/>
    <x v="1"/>
    <x v="5"/>
    <m/>
    <m/>
  </r>
  <r>
    <n v="123"/>
    <s v="Closed"/>
    <x v="0"/>
    <x v="15"/>
    <d v="2021-05-17T00:00:00"/>
    <x v="25"/>
    <x v="48"/>
    <s v="Ms.Nipawan M."/>
    <s v="PE-MPT"/>
    <s v="T-364950GD031HU-T-ACN"/>
    <s v="T-364950GD031HU-T-ACN"/>
    <s v="DS"/>
    <s v="TFT3.1&quot;"/>
    <x v="0"/>
    <x v="3"/>
    <x v="20"/>
    <s v="FCT +App check"/>
    <s v="Final"/>
    <d v="2021-08-11T00:00:00"/>
    <s v="Hi temp,Hi Humid "/>
    <x v="1"/>
    <x v="1"/>
    <s v="Operate"/>
    <n v="5"/>
    <x v="1"/>
    <m/>
    <m/>
    <m/>
    <m/>
    <m/>
    <x v="20"/>
    <m/>
    <x v="0"/>
    <x v="0"/>
    <m/>
    <m/>
    <x v="0"/>
    <x v="0"/>
    <x v="0"/>
    <x v="2"/>
    <x v="2"/>
    <x v="4"/>
    <m/>
    <m/>
    <m/>
    <m/>
    <x v="21"/>
    <m/>
    <m/>
    <d v="2021-07-07T00:00:00"/>
    <m/>
    <x v="1"/>
    <x v="5"/>
    <m/>
    <m/>
  </r>
  <r>
    <n v="124"/>
    <s v="Closed"/>
    <x v="0"/>
    <x v="15"/>
    <d v="2021-05-17T00:00:00"/>
    <x v="25"/>
    <x v="48"/>
    <s v="Ms.Nipawan M."/>
    <s v="PE-MPT"/>
    <s v="T-364950GD031HU-T-ACN"/>
    <s v="T-364950GD031HU-T-ACN"/>
    <s v="DS"/>
    <s v="TFT3.1&quot;"/>
    <x v="0"/>
    <x v="3"/>
    <x v="20"/>
    <s v="FCT +App check"/>
    <s v="Final"/>
    <d v="2021-08-11T00:00:00"/>
    <s v="Heat shock"/>
    <x v="4"/>
    <x v="8"/>
    <s v="Non Operate"/>
    <n v="5"/>
    <x v="4"/>
    <m/>
    <m/>
    <m/>
    <m/>
    <m/>
    <x v="20"/>
    <m/>
    <x v="0"/>
    <x v="0"/>
    <m/>
    <m/>
    <x v="0"/>
    <x v="0"/>
    <x v="0"/>
    <x v="2"/>
    <x v="2"/>
    <x v="4"/>
    <m/>
    <m/>
    <m/>
    <m/>
    <x v="21"/>
    <m/>
    <m/>
    <d v="2021-07-07T00:00:00"/>
    <m/>
    <x v="1"/>
    <x v="5"/>
    <m/>
    <m/>
  </r>
  <r>
    <n v="125"/>
    <s v="Closed"/>
    <x v="0"/>
    <x v="16"/>
    <d v="2021-05-18T00:00:00"/>
    <x v="25"/>
    <x v="49"/>
    <s v="Mr.Attachai S."/>
    <s v="IQC"/>
    <n v="3062"/>
    <s v="# 3062 T-64874GD026HU-T-AAN"/>
    <s v="HD"/>
    <s v="TFT2.6&quot;"/>
    <x v="1"/>
    <x v="7"/>
    <x v="23"/>
    <s v="FCT +  App "/>
    <s v="Final"/>
    <d v="2021-05-22T00:00:00"/>
    <s v="Optical characteristic"/>
    <x v="0"/>
    <x v="0"/>
    <s v="Operate"/>
    <n v="5"/>
    <x v="0"/>
    <m/>
    <m/>
    <m/>
    <m/>
    <m/>
    <x v="21"/>
    <m/>
    <x v="0"/>
    <x v="8"/>
    <m/>
    <d v="2021-05-21T00:00:00"/>
    <x v="0"/>
    <x v="0"/>
    <x v="0"/>
    <x v="2"/>
    <x v="2"/>
    <x v="4"/>
    <m/>
    <m/>
    <m/>
    <m/>
    <x v="0"/>
    <m/>
    <m/>
    <m/>
    <m/>
    <x v="0"/>
    <x v="0"/>
    <m/>
    <m/>
  </r>
  <r>
    <n v="126"/>
    <s v="Closed"/>
    <x v="0"/>
    <x v="16"/>
    <d v="2021-05-18T00:00:00"/>
    <x v="22"/>
    <x v="50"/>
    <s v="Ms.Sirintip "/>
    <s v="IQC"/>
    <n v="3020"/>
    <s v="# 3020 T-57166GD077H-T-ADN"/>
    <s v="Gentex"/>
    <s v="TFT7.7&quot;"/>
    <x v="1"/>
    <x v="7"/>
    <x v="23"/>
    <s v="FCT +  App "/>
    <s v="Final"/>
    <d v="2021-07-23T00:00:00"/>
    <s v="Optical characteristic"/>
    <x v="0"/>
    <x v="0"/>
    <s v="Operate"/>
    <n v="2"/>
    <x v="24"/>
    <m/>
    <m/>
    <m/>
    <m/>
    <m/>
    <x v="22"/>
    <m/>
    <x v="2"/>
    <x v="0"/>
    <m/>
    <m/>
    <x v="0"/>
    <x v="0"/>
    <x v="0"/>
    <x v="2"/>
    <x v="2"/>
    <x v="4"/>
    <m/>
    <m/>
    <m/>
    <m/>
    <x v="0"/>
    <m/>
    <m/>
    <m/>
    <m/>
    <x v="0"/>
    <x v="0"/>
    <m/>
    <m/>
  </r>
  <r>
    <n v="127"/>
    <s v="Closed"/>
    <x v="0"/>
    <x v="16"/>
    <d v="2021-05-18T00:00:00"/>
    <x v="22"/>
    <x v="51"/>
    <s v="Ms.Sirintip "/>
    <s v="IQC"/>
    <n v="3040"/>
    <s v="# 3040 T-57217GD027H-T-ADN"/>
    <s v="NS"/>
    <s v="TFT2.7&quot;"/>
    <x v="1"/>
    <x v="7"/>
    <x v="23"/>
    <s v="FCT +  App "/>
    <s v="Final"/>
    <d v="2021-06-08T00:00:00"/>
    <s v="Optical characteristic"/>
    <x v="0"/>
    <x v="0"/>
    <s v="Operate"/>
    <n v="2"/>
    <x v="0"/>
    <m/>
    <m/>
    <m/>
    <m/>
    <m/>
    <x v="23"/>
    <m/>
    <x v="3"/>
    <x v="0"/>
    <m/>
    <m/>
    <x v="0"/>
    <x v="0"/>
    <x v="0"/>
    <x v="2"/>
    <x v="2"/>
    <x v="4"/>
    <m/>
    <m/>
    <m/>
    <m/>
    <x v="0"/>
    <m/>
    <m/>
    <m/>
    <m/>
    <x v="0"/>
    <x v="0"/>
    <m/>
    <m/>
  </r>
  <r>
    <n v="128"/>
    <s v="Closed"/>
    <x v="0"/>
    <x v="16"/>
    <d v="2021-05-18T00:00:00"/>
    <x v="22"/>
    <x v="52"/>
    <s v="Ms.Sirintip "/>
    <s v="IQC"/>
    <n v="3060"/>
    <s v="# 3060 T-357578GD018HU-T-ABN"/>
    <s v="Panasonic"/>
    <s v="TFT1.8&quot;"/>
    <x v="1"/>
    <x v="7"/>
    <x v="23"/>
    <s v="FCT +  App "/>
    <s v="Final"/>
    <d v="2021-06-15T00:00:00"/>
    <s v="Optical characteristic"/>
    <x v="0"/>
    <x v="0"/>
    <s v="Operate"/>
    <n v="4"/>
    <x v="0"/>
    <m/>
    <m/>
    <m/>
    <m/>
    <m/>
    <x v="23"/>
    <m/>
    <x v="3"/>
    <x v="0"/>
    <m/>
    <m/>
    <x v="0"/>
    <x v="0"/>
    <x v="0"/>
    <x v="2"/>
    <x v="2"/>
    <x v="4"/>
    <m/>
    <m/>
    <m/>
    <m/>
    <x v="22"/>
    <m/>
    <m/>
    <m/>
    <m/>
    <x v="0"/>
    <x v="0"/>
    <m/>
    <m/>
  </r>
  <r>
    <n v="129"/>
    <s v="Closed"/>
    <x v="0"/>
    <x v="17"/>
    <d v="2021-05-20T00:00:00"/>
    <x v="26"/>
    <x v="53"/>
    <s v="Ms.Wijitra"/>
    <s v="AE"/>
    <n v="3008"/>
    <s v="# 3008 T-55784GD042H-LW-AFN"/>
    <s v="NS"/>
    <s v="TFT4.2&quot;"/>
    <x v="0"/>
    <x v="3"/>
    <x v="33"/>
    <s v="FCT +App check"/>
    <s v="Final"/>
    <d v="2021-06-21T00:00:00"/>
    <s v="High temp"/>
    <x v="2"/>
    <x v="5"/>
    <s v="Non Operate"/>
    <n v="6"/>
    <x v="19"/>
    <m/>
    <m/>
    <m/>
    <m/>
    <m/>
    <x v="24"/>
    <m/>
    <x v="0"/>
    <x v="0"/>
    <m/>
    <m/>
    <x v="0"/>
    <x v="0"/>
    <x v="0"/>
    <x v="2"/>
    <x v="2"/>
    <x v="4"/>
    <m/>
    <m/>
    <m/>
    <m/>
    <x v="13"/>
    <m/>
    <m/>
    <d v="2021-06-16T00:00:00"/>
    <m/>
    <x v="0"/>
    <x v="0"/>
    <m/>
    <m/>
  </r>
  <r>
    <n v="130"/>
    <s v="Closed"/>
    <x v="0"/>
    <x v="17"/>
    <d v="2021-05-20T00:00:00"/>
    <x v="26"/>
    <x v="53"/>
    <s v="Ms.Wijitra"/>
    <s v="AE"/>
    <n v="3008"/>
    <s v="# 3008 T-55784GD042H-LW-AFN"/>
    <s v="NS"/>
    <s v="TFT4.2&quot;"/>
    <x v="0"/>
    <x v="3"/>
    <x v="33"/>
    <s v="FCT +App check"/>
    <s v="Final"/>
    <d v="2021-06-21T00:00:00"/>
    <s v="Low temperature"/>
    <x v="3"/>
    <x v="3"/>
    <s v="Non Operate"/>
    <n v="6"/>
    <x v="3"/>
    <m/>
    <m/>
    <m/>
    <m/>
    <m/>
    <x v="24"/>
    <m/>
    <x v="0"/>
    <x v="0"/>
    <m/>
    <m/>
    <x v="0"/>
    <x v="0"/>
    <x v="0"/>
    <x v="2"/>
    <x v="2"/>
    <x v="4"/>
    <m/>
    <m/>
    <m/>
    <m/>
    <x v="13"/>
    <m/>
    <m/>
    <d v="2021-06-16T00:00:00"/>
    <m/>
    <x v="0"/>
    <x v="0"/>
    <m/>
    <m/>
  </r>
  <r>
    <n v="131"/>
    <s v="Closed"/>
    <x v="0"/>
    <x v="17"/>
    <d v="2021-05-20T00:00:00"/>
    <x v="26"/>
    <x v="53"/>
    <s v="Ms.Wijitra"/>
    <s v="AE"/>
    <n v="3008"/>
    <s v="# 3008 T-55784GD042H-LW-AFN"/>
    <s v="NS"/>
    <s v="TFT4.2&quot;"/>
    <x v="0"/>
    <x v="3"/>
    <x v="33"/>
    <s v="FCT +App check"/>
    <s v="Final"/>
    <d v="2021-06-21T00:00:00"/>
    <s v="Hi temp,Hi Humid "/>
    <x v="1"/>
    <x v="1"/>
    <s v="Non Operate"/>
    <n v="6"/>
    <x v="9"/>
    <m/>
    <m/>
    <m/>
    <m/>
    <m/>
    <x v="24"/>
    <m/>
    <x v="0"/>
    <x v="0"/>
    <m/>
    <m/>
    <x v="0"/>
    <x v="0"/>
    <x v="0"/>
    <x v="2"/>
    <x v="2"/>
    <x v="4"/>
    <m/>
    <m/>
    <m/>
    <m/>
    <x v="13"/>
    <m/>
    <m/>
    <d v="2021-06-16T00:00:00"/>
    <m/>
    <x v="0"/>
    <x v="0"/>
    <m/>
    <m/>
  </r>
  <r>
    <n v="132"/>
    <s v="Closed"/>
    <x v="0"/>
    <x v="17"/>
    <d v="2021-05-20T00:00:00"/>
    <x v="26"/>
    <x v="53"/>
    <s v="Ms.Wijitra"/>
    <s v="AE"/>
    <n v="3008"/>
    <s v="# 3008 T-55784GD042H-LW-AFN"/>
    <s v="NS"/>
    <s v="TFT4.2&quot;"/>
    <x v="0"/>
    <x v="3"/>
    <x v="33"/>
    <s v="FCT +App check"/>
    <s v="Final"/>
    <d v="2021-06-21T00:00:00"/>
    <s v="Heat shock"/>
    <x v="4"/>
    <x v="6"/>
    <s v="Non Operate"/>
    <n v="6"/>
    <x v="6"/>
    <m/>
    <m/>
    <m/>
    <m/>
    <m/>
    <x v="24"/>
    <m/>
    <x v="0"/>
    <x v="0"/>
    <m/>
    <m/>
    <x v="0"/>
    <x v="0"/>
    <x v="0"/>
    <x v="2"/>
    <x v="2"/>
    <x v="4"/>
    <m/>
    <m/>
    <m/>
    <m/>
    <x v="13"/>
    <m/>
    <m/>
    <d v="2021-06-16T00:00:00"/>
    <m/>
    <x v="0"/>
    <x v="0"/>
    <m/>
    <m/>
  </r>
  <r>
    <n v="133"/>
    <s v="Closed"/>
    <x v="0"/>
    <x v="17"/>
    <d v="2021-05-20T00:00:00"/>
    <x v="26"/>
    <x v="53"/>
    <s v="Ms.Wijitra"/>
    <s v="AE"/>
    <n v="3008"/>
    <s v="# 3008 T-55784GD042H-LW-AFN"/>
    <s v="NS"/>
    <s v="TFT4.2&quot;"/>
    <x v="0"/>
    <x v="3"/>
    <x v="33"/>
    <s v="App check"/>
    <s v="FCT1"/>
    <d v="2021-06-21T00:00:00"/>
    <s v="Low temp :  -20oC1hr&gt;&gt;&gt;&gt;&gt;G Test 1 time"/>
    <x v="3"/>
    <x v="17"/>
    <s v="Non Operate"/>
    <n v="10"/>
    <x v="12"/>
    <m/>
    <m/>
    <m/>
    <m/>
    <m/>
    <x v="24"/>
    <m/>
    <x v="4"/>
    <x v="0"/>
    <m/>
    <m/>
    <x v="0"/>
    <x v="0"/>
    <x v="0"/>
    <x v="2"/>
    <x v="2"/>
    <x v="4"/>
    <m/>
    <m/>
    <m/>
    <m/>
    <x v="0"/>
    <m/>
    <m/>
    <m/>
    <m/>
    <x v="0"/>
    <x v="0"/>
    <m/>
    <m/>
  </r>
  <r>
    <n v="134"/>
    <s v="Closed"/>
    <x v="0"/>
    <x v="17"/>
    <d v="2021-05-20T00:00:00"/>
    <x v="27"/>
    <x v="54"/>
    <s v="Ms.Wijitra"/>
    <s v="AE"/>
    <n v="7125"/>
    <s v="# 7125 T-55669GD027Z-LW-AIN"/>
    <s v="Visteon"/>
    <s v="TFT2.7&quot;"/>
    <x v="0"/>
    <x v="3"/>
    <x v="34"/>
    <s v="FCT +App check"/>
    <s v="Final"/>
    <d v="2021-09-02T00:00:00"/>
    <s v="High temp"/>
    <x v="2"/>
    <x v="5"/>
    <s v="Operate"/>
    <n v="3"/>
    <x v="17"/>
    <m/>
    <m/>
    <m/>
    <m/>
    <m/>
    <x v="23"/>
    <m/>
    <x v="0"/>
    <x v="0"/>
    <m/>
    <m/>
    <x v="0"/>
    <x v="0"/>
    <x v="0"/>
    <x v="2"/>
    <x v="2"/>
    <x v="4"/>
    <m/>
    <m/>
    <m/>
    <m/>
    <x v="23"/>
    <m/>
    <m/>
    <d v="2021-06-26T00:00:00"/>
    <m/>
    <x v="0"/>
    <x v="6"/>
    <m/>
    <m/>
  </r>
  <r>
    <n v="135"/>
    <s v="Closed"/>
    <x v="0"/>
    <x v="17"/>
    <d v="2021-05-20T00:00:00"/>
    <x v="27"/>
    <x v="54"/>
    <s v="Ms.Wijitra"/>
    <s v="AE"/>
    <n v="7125"/>
    <s v="# 7125 T-55669GD027Z-LW-AIN"/>
    <s v="Visteon"/>
    <s v="TFT2.7&quot;"/>
    <x v="0"/>
    <x v="3"/>
    <x v="34"/>
    <s v="FCT +App check"/>
    <s v="Final"/>
    <d v="2021-09-02T00:00:00"/>
    <s v="Low temperature"/>
    <x v="3"/>
    <x v="3"/>
    <s v="Operate"/>
    <n v="3"/>
    <x v="3"/>
    <m/>
    <m/>
    <m/>
    <m/>
    <m/>
    <x v="23"/>
    <m/>
    <x v="0"/>
    <x v="0"/>
    <m/>
    <m/>
    <x v="0"/>
    <x v="0"/>
    <x v="0"/>
    <x v="2"/>
    <x v="2"/>
    <x v="4"/>
    <m/>
    <m/>
    <m/>
    <m/>
    <x v="23"/>
    <m/>
    <m/>
    <d v="2021-06-26T00:00:00"/>
    <m/>
    <x v="0"/>
    <x v="6"/>
    <m/>
    <m/>
  </r>
  <r>
    <n v="136"/>
    <s v="Closed"/>
    <x v="0"/>
    <x v="17"/>
    <d v="2021-05-20T00:00:00"/>
    <x v="27"/>
    <x v="54"/>
    <s v="Ms.Wijitra"/>
    <s v="AE"/>
    <n v="7125"/>
    <s v="# 7125 T-55669GD027Z-LW-AIN"/>
    <s v="Visteon"/>
    <s v="TFT2.7&quot;"/>
    <x v="0"/>
    <x v="3"/>
    <x v="34"/>
    <s v="FCT +App check"/>
    <s v="Final"/>
    <d v="2021-09-02T00:00:00"/>
    <s v="Hi temp,Hi Humid "/>
    <x v="1"/>
    <x v="1"/>
    <s v="Operate"/>
    <n v="3"/>
    <x v="9"/>
    <m/>
    <m/>
    <m/>
    <m/>
    <m/>
    <x v="23"/>
    <m/>
    <x v="0"/>
    <x v="0"/>
    <m/>
    <m/>
    <x v="0"/>
    <x v="0"/>
    <x v="0"/>
    <x v="2"/>
    <x v="2"/>
    <x v="4"/>
    <m/>
    <m/>
    <m/>
    <m/>
    <x v="23"/>
    <m/>
    <m/>
    <d v="2021-06-26T00:00:00"/>
    <m/>
    <x v="0"/>
    <x v="6"/>
    <m/>
    <m/>
  </r>
  <r>
    <n v="137"/>
    <s v="Closed"/>
    <x v="0"/>
    <x v="17"/>
    <d v="2021-05-20T00:00:00"/>
    <x v="27"/>
    <x v="54"/>
    <s v="Ms.Wijitra"/>
    <s v="AE"/>
    <n v="7125"/>
    <s v="# 7125 T-55669GD027Z-LW-AIN"/>
    <s v="Visteon"/>
    <s v="TFT2.7&quot;"/>
    <x v="0"/>
    <x v="3"/>
    <x v="34"/>
    <s v="FCT +App check"/>
    <s v="Final"/>
    <d v="2021-09-02T00:00:00"/>
    <s v="Heat shock"/>
    <x v="4"/>
    <x v="6"/>
    <s v="Non Operate"/>
    <n v="3"/>
    <x v="6"/>
    <m/>
    <m/>
    <m/>
    <m/>
    <m/>
    <x v="23"/>
    <m/>
    <x v="0"/>
    <x v="0"/>
    <m/>
    <m/>
    <x v="0"/>
    <x v="0"/>
    <x v="0"/>
    <x v="2"/>
    <x v="2"/>
    <x v="4"/>
    <m/>
    <m/>
    <m/>
    <m/>
    <x v="23"/>
    <m/>
    <m/>
    <d v="2021-06-26T00:00:00"/>
    <m/>
    <x v="0"/>
    <x v="7"/>
    <m/>
    <m/>
  </r>
  <r>
    <n v="138"/>
    <s v="Closed"/>
    <x v="0"/>
    <x v="16"/>
    <d v="2021-05-18T00:00:00"/>
    <x v="22"/>
    <x v="55"/>
    <s v="Ms.Sirintip "/>
    <s v="IQC"/>
    <n v="3063"/>
    <s v="# 3063 T-57273GD086H-T-AFN"/>
    <s v="Gentex"/>
    <s v="TFT8.6&quot;"/>
    <x v="1"/>
    <x v="7"/>
    <x v="23"/>
    <s v="FCT +  App "/>
    <s v="Final"/>
    <d v="2021-07-23T00:00:00"/>
    <s v="Optical characteristic"/>
    <x v="0"/>
    <x v="0"/>
    <s v="Operate"/>
    <n v="4"/>
    <x v="24"/>
    <m/>
    <m/>
    <m/>
    <m/>
    <m/>
    <x v="22"/>
    <m/>
    <x v="2"/>
    <x v="0"/>
    <m/>
    <m/>
    <x v="0"/>
    <x v="0"/>
    <x v="0"/>
    <x v="2"/>
    <x v="2"/>
    <x v="4"/>
    <m/>
    <m/>
    <m/>
    <m/>
    <x v="0"/>
    <m/>
    <m/>
    <m/>
    <m/>
    <x v="0"/>
    <x v="0"/>
    <m/>
    <m/>
  </r>
  <r>
    <n v="139"/>
    <s v="Closed"/>
    <x v="0"/>
    <x v="16"/>
    <d v="2021-05-18T00:00:00"/>
    <x v="22"/>
    <x v="56"/>
    <s v="Ms.Sirintip "/>
    <s v="IQC"/>
    <n v="3008"/>
    <s v="# 3008 T-55784GD042H-LW-AFN"/>
    <s v="NS"/>
    <s v="TFT4.2&quot;"/>
    <x v="1"/>
    <x v="7"/>
    <x v="23"/>
    <s v="FCT +  App "/>
    <s v="Final"/>
    <d v="2021-07-23T00:00:00"/>
    <s v="Optical characteristic"/>
    <x v="0"/>
    <x v="0"/>
    <s v="Operate"/>
    <n v="5"/>
    <x v="24"/>
    <m/>
    <m/>
    <m/>
    <m/>
    <m/>
    <x v="22"/>
    <m/>
    <x v="2"/>
    <x v="0"/>
    <m/>
    <m/>
    <x v="0"/>
    <x v="0"/>
    <x v="0"/>
    <x v="2"/>
    <x v="2"/>
    <x v="4"/>
    <m/>
    <m/>
    <m/>
    <m/>
    <x v="0"/>
    <m/>
    <m/>
    <m/>
    <m/>
    <x v="0"/>
    <x v="0"/>
    <m/>
    <m/>
  </r>
  <r>
    <n v="140"/>
    <s v="Closed"/>
    <x v="0"/>
    <x v="17"/>
    <d v="2021-05-20T00:00:00"/>
    <x v="22"/>
    <x v="57"/>
    <s v="Ms.Sirintip "/>
    <s v="IQC"/>
    <n v="3035"/>
    <s v="# 3035 T-55874GD042H-LW-AHN"/>
    <s v="NS"/>
    <s v="TFT4.2&quot;"/>
    <x v="1"/>
    <x v="7"/>
    <x v="23"/>
    <s v="FCT +  App "/>
    <s v="Final"/>
    <d v="2021-07-23T00:00:00"/>
    <s v="Optical characteristic"/>
    <x v="0"/>
    <x v="0"/>
    <s v="Operate"/>
    <n v="2"/>
    <x v="24"/>
    <m/>
    <m/>
    <m/>
    <m/>
    <m/>
    <x v="22"/>
    <m/>
    <x v="2"/>
    <x v="0"/>
    <m/>
    <m/>
    <x v="0"/>
    <x v="0"/>
    <x v="0"/>
    <x v="2"/>
    <x v="2"/>
    <x v="4"/>
    <m/>
    <m/>
    <m/>
    <m/>
    <x v="0"/>
    <m/>
    <m/>
    <m/>
    <m/>
    <x v="0"/>
    <x v="0"/>
    <m/>
    <m/>
  </r>
  <r>
    <n v="141"/>
    <s v="Closed"/>
    <x v="0"/>
    <x v="17"/>
    <d v="2021-05-20T00:00:00"/>
    <x v="22"/>
    <x v="58"/>
    <s v="Ms.Sirintip "/>
    <s v="IQC"/>
    <n v="3001"/>
    <s v="# 3001 T-55741GD033H-T-ACN"/>
    <s v="Gentex"/>
    <s v="TFT3.3&quot;"/>
    <x v="1"/>
    <x v="7"/>
    <x v="23"/>
    <s v="FCT +  App "/>
    <s v="Final"/>
    <d v="2021-06-18T00:00:00"/>
    <s v="Optical characteristic"/>
    <x v="0"/>
    <x v="0"/>
    <s v="Operate"/>
    <n v="2"/>
    <x v="22"/>
    <m/>
    <m/>
    <m/>
    <m/>
    <m/>
    <x v="23"/>
    <m/>
    <x v="3"/>
    <x v="0"/>
    <m/>
    <m/>
    <x v="0"/>
    <x v="0"/>
    <x v="0"/>
    <x v="2"/>
    <x v="2"/>
    <x v="4"/>
    <m/>
    <m/>
    <m/>
    <m/>
    <x v="0"/>
    <m/>
    <m/>
    <m/>
    <m/>
    <x v="0"/>
    <x v="0"/>
    <m/>
    <m/>
  </r>
  <r>
    <n v="142"/>
    <s v="Closed"/>
    <x v="0"/>
    <x v="17"/>
    <d v="2021-05-20T00:00:00"/>
    <x v="22"/>
    <x v="59"/>
    <s v="Ms.Sirintip "/>
    <s v="IQC"/>
    <n v="3044"/>
    <s v="# 3044 T-55972GD035H-LW-AGN"/>
    <s v="PSA"/>
    <s v="TFT3.5&quot;"/>
    <x v="1"/>
    <x v="7"/>
    <x v="23"/>
    <s v="FCT +  App "/>
    <s v="Final"/>
    <d v="2021-07-23T00:00:00"/>
    <s v="Optical characteristic"/>
    <x v="0"/>
    <x v="0"/>
    <s v="Operate"/>
    <n v="4"/>
    <x v="24"/>
    <m/>
    <m/>
    <m/>
    <m/>
    <m/>
    <x v="22"/>
    <m/>
    <x v="2"/>
    <x v="0"/>
    <m/>
    <m/>
    <x v="0"/>
    <x v="0"/>
    <x v="0"/>
    <x v="2"/>
    <x v="2"/>
    <x v="4"/>
    <m/>
    <m/>
    <m/>
    <m/>
    <x v="0"/>
    <m/>
    <m/>
    <m/>
    <m/>
    <x v="0"/>
    <x v="0"/>
    <m/>
    <m/>
  </r>
  <r>
    <n v="143"/>
    <s v="Closed"/>
    <x v="0"/>
    <x v="18"/>
    <d v="2021-05-19T00:00:00"/>
    <x v="28"/>
    <x v="60"/>
    <s v="Mr.Karn"/>
    <s v="PE-MPT"/>
    <n v="3008"/>
    <s v="# 3008 T-55784GD042H-LW-AFN"/>
    <s v="NS"/>
    <s v="TFT4.2&quot;"/>
    <x v="0"/>
    <x v="2"/>
    <x v="35"/>
    <s v="FCT +App check"/>
    <s v="Final"/>
    <d v="2021-09-28T00:00:00"/>
    <s v="High temp"/>
    <x v="2"/>
    <x v="5"/>
    <s v="Operate"/>
    <n v="5"/>
    <x v="17"/>
    <m/>
    <m/>
    <m/>
    <m/>
    <m/>
    <x v="25"/>
    <m/>
    <x v="0"/>
    <x v="0"/>
    <m/>
    <m/>
    <x v="0"/>
    <x v="0"/>
    <x v="0"/>
    <x v="2"/>
    <x v="2"/>
    <x v="4"/>
    <m/>
    <m/>
    <m/>
    <m/>
    <x v="21"/>
    <m/>
    <m/>
    <d v="2021-07-05T00:00:00"/>
    <m/>
    <x v="0"/>
    <x v="8"/>
    <d v="2021-08-24T00:00:00"/>
    <d v="2021-09-21T00:00:00"/>
  </r>
  <r>
    <n v="144"/>
    <s v="Closed"/>
    <x v="0"/>
    <x v="18"/>
    <d v="2021-05-19T00:00:00"/>
    <x v="28"/>
    <x v="60"/>
    <s v="Mr.Karn"/>
    <s v="PE-MPT"/>
    <n v="3008"/>
    <s v="# 3008 T-55784GD042H-LW-AFN"/>
    <s v="NS"/>
    <s v="TFT4.2&quot;"/>
    <x v="0"/>
    <x v="2"/>
    <x v="35"/>
    <s v="FCT +App check"/>
    <s v="Final"/>
    <d v="2021-09-28T00:00:00"/>
    <s v="High temp"/>
    <x v="2"/>
    <x v="23"/>
    <s v="Non Operate"/>
    <n v="5"/>
    <x v="19"/>
    <m/>
    <m/>
    <m/>
    <m/>
    <m/>
    <x v="25"/>
    <m/>
    <x v="0"/>
    <x v="0"/>
    <m/>
    <m/>
    <x v="0"/>
    <x v="0"/>
    <x v="0"/>
    <x v="2"/>
    <x v="2"/>
    <x v="4"/>
    <m/>
    <m/>
    <m/>
    <m/>
    <x v="21"/>
    <m/>
    <m/>
    <d v="2021-07-05T00:00:00"/>
    <m/>
    <x v="0"/>
    <x v="8"/>
    <d v="2021-08-24T00:00:00"/>
    <d v="2021-09-21T00:00:00"/>
  </r>
  <r>
    <n v="145"/>
    <s v="Closed"/>
    <x v="0"/>
    <x v="18"/>
    <d v="2021-05-19T00:00:00"/>
    <x v="28"/>
    <x v="60"/>
    <s v="Mr.Karn"/>
    <s v="PE-MPT"/>
    <n v="3008"/>
    <s v="# 3008 T-55784GD042H-LW-AFN"/>
    <s v="NS"/>
    <s v="TFT4.2&quot;"/>
    <x v="0"/>
    <x v="2"/>
    <x v="35"/>
    <s v="FCT +App check"/>
    <s v="Final"/>
    <d v="2021-09-28T00:00:00"/>
    <s v="Low temperature"/>
    <x v="3"/>
    <x v="3"/>
    <s v="Non Operate"/>
    <n v="5"/>
    <x v="3"/>
    <m/>
    <m/>
    <m/>
    <m/>
    <m/>
    <x v="25"/>
    <m/>
    <x v="0"/>
    <x v="0"/>
    <m/>
    <m/>
    <x v="0"/>
    <x v="0"/>
    <x v="0"/>
    <x v="2"/>
    <x v="2"/>
    <x v="4"/>
    <m/>
    <m/>
    <m/>
    <m/>
    <x v="21"/>
    <m/>
    <m/>
    <d v="2021-07-05T00:00:00"/>
    <m/>
    <x v="0"/>
    <x v="8"/>
    <d v="2021-08-24T00:00:00"/>
    <d v="2021-09-21T00:00:00"/>
  </r>
  <r>
    <n v="146"/>
    <s v="Closed"/>
    <x v="0"/>
    <x v="18"/>
    <d v="2021-05-19T00:00:00"/>
    <x v="28"/>
    <x v="60"/>
    <s v="Mr.Karn"/>
    <s v="PE-MPT"/>
    <n v="3008"/>
    <s v="# 3008 T-55784GD042H-LW-AFN"/>
    <s v="NS"/>
    <s v="TFT4.2&quot;"/>
    <x v="0"/>
    <x v="2"/>
    <x v="35"/>
    <s v="FCT +App check"/>
    <s v="Final"/>
    <d v="2021-09-28T00:00:00"/>
    <s v="Hi temp,Hi Humid "/>
    <x v="1"/>
    <x v="1"/>
    <s v="Operate"/>
    <n v="5"/>
    <x v="9"/>
    <m/>
    <m/>
    <m/>
    <m/>
    <m/>
    <x v="25"/>
    <m/>
    <x v="0"/>
    <x v="0"/>
    <m/>
    <m/>
    <x v="0"/>
    <x v="0"/>
    <x v="0"/>
    <x v="2"/>
    <x v="2"/>
    <x v="4"/>
    <m/>
    <m/>
    <m/>
    <m/>
    <x v="21"/>
    <m/>
    <m/>
    <d v="2021-07-05T00:00:00"/>
    <m/>
    <x v="0"/>
    <x v="8"/>
    <d v="2021-08-24T00:00:00"/>
    <d v="2021-09-21T00:00:00"/>
  </r>
  <r>
    <n v="147"/>
    <s v="Closed"/>
    <x v="0"/>
    <x v="18"/>
    <d v="2021-05-19T00:00:00"/>
    <x v="28"/>
    <x v="60"/>
    <s v="Mr.Karn"/>
    <s v="PE-MPT"/>
    <n v="3008"/>
    <s v="# 3008 T-55784GD042H-LW-AFN"/>
    <s v="NS"/>
    <s v="TFT4.2&quot;"/>
    <x v="0"/>
    <x v="2"/>
    <x v="35"/>
    <s v="FCT +App check"/>
    <s v="Final"/>
    <d v="2021-09-28T00:00:00"/>
    <s v="Heat shock"/>
    <x v="4"/>
    <x v="6"/>
    <s v="Non Operate"/>
    <n v="5"/>
    <x v="6"/>
    <m/>
    <m/>
    <m/>
    <m/>
    <m/>
    <x v="25"/>
    <m/>
    <x v="0"/>
    <x v="0"/>
    <m/>
    <m/>
    <x v="0"/>
    <x v="0"/>
    <x v="0"/>
    <x v="2"/>
    <x v="2"/>
    <x v="9"/>
    <m/>
    <m/>
    <m/>
    <m/>
    <x v="21"/>
    <m/>
    <m/>
    <d v="2021-07-05T00:00:00"/>
    <m/>
    <x v="0"/>
    <x v="8"/>
    <m/>
    <m/>
  </r>
  <r>
    <n v="148"/>
    <s v="Closed"/>
    <x v="0"/>
    <x v="18"/>
    <d v="2021-05-19T00:00:00"/>
    <x v="28"/>
    <x v="60"/>
    <s v="Mr.Karn"/>
    <s v="PE-MPT"/>
    <n v="3008"/>
    <s v="# 3008 T-55784GD042H-LW-AFN"/>
    <s v="NS"/>
    <s v="TFT4.2&quot;"/>
    <x v="0"/>
    <x v="2"/>
    <x v="35"/>
    <s v="FCT +App check"/>
    <s v="Final"/>
    <d v="2021-07-12T00:00:00"/>
    <s v="Vibration '2G、10～100Hz、2h, ±X,Y,Z"/>
    <x v="8"/>
    <x v="20"/>
    <s v="Non Operate"/>
    <n v="2"/>
    <x v="21"/>
    <m/>
    <m/>
    <m/>
    <m/>
    <m/>
    <x v="25"/>
    <m/>
    <x v="5"/>
    <x v="0"/>
    <m/>
    <m/>
    <x v="0"/>
    <x v="0"/>
    <x v="0"/>
    <x v="2"/>
    <x v="2"/>
    <x v="4"/>
    <m/>
    <m/>
    <m/>
    <m/>
    <x v="0"/>
    <m/>
    <m/>
    <m/>
    <m/>
    <x v="0"/>
    <x v="0"/>
    <m/>
    <m/>
  </r>
  <r>
    <n v="149"/>
    <s v="Closed"/>
    <x v="0"/>
    <x v="18"/>
    <d v="2021-05-19T00:00:00"/>
    <x v="28"/>
    <x v="60"/>
    <s v="Mr.Karn"/>
    <s v="PE-MPT"/>
    <n v="3008"/>
    <s v="# 3008 T-55784GD042H-LW-AFN"/>
    <s v="NS"/>
    <s v="TFT4.2&quot;"/>
    <x v="0"/>
    <x v="2"/>
    <x v="35"/>
    <s v="FCT +App check"/>
    <s v="Final"/>
    <d v="2021-07-12T00:00:00"/>
    <s v="ESD Test 150pF R330ohm ±10kV _x000a_3times/Display center"/>
    <x v="7"/>
    <x v="16"/>
    <s v="Non Operate"/>
    <n v="3"/>
    <x v="18"/>
    <m/>
    <m/>
    <m/>
    <m/>
    <m/>
    <x v="25"/>
    <m/>
    <x v="6"/>
    <x v="0"/>
    <m/>
    <m/>
    <x v="0"/>
    <x v="0"/>
    <x v="0"/>
    <x v="2"/>
    <x v="2"/>
    <x v="4"/>
    <m/>
    <m/>
    <m/>
    <m/>
    <x v="0"/>
    <m/>
    <m/>
    <m/>
    <m/>
    <x v="0"/>
    <x v="0"/>
    <m/>
    <m/>
  </r>
  <r>
    <n v="150"/>
    <s v="Closed"/>
    <x v="0"/>
    <x v="19"/>
    <d v="2021-05-21T00:00:00"/>
    <x v="29"/>
    <x v="61"/>
    <s v="Mr.Chawarak"/>
    <s v="CQA"/>
    <n v="3014"/>
    <s v="# 3014 T-57010GD042H-LW-ABN"/>
    <s v="NS"/>
    <s v="TFT4.2&quot;"/>
    <x v="0"/>
    <x v="5"/>
    <x v="31"/>
    <s v="FCT +App check"/>
    <s v="Final"/>
    <d v="2021-05-27T00:00:00"/>
    <s v="Optical characteristic  evaluate claim product. Customer claim about TFT backlight Claim product No. :Q2100503"/>
    <x v="0"/>
    <x v="0"/>
    <s v="Operate"/>
    <n v="1"/>
    <x v="8"/>
    <m/>
    <m/>
    <m/>
    <m/>
    <m/>
    <x v="24"/>
    <m/>
    <x v="0"/>
    <x v="9"/>
    <m/>
    <m/>
    <x v="0"/>
    <x v="0"/>
    <x v="0"/>
    <x v="2"/>
    <x v="2"/>
    <x v="4"/>
    <m/>
    <m/>
    <m/>
    <m/>
    <x v="0"/>
    <m/>
    <m/>
    <m/>
    <m/>
    <x v="0"/>
    <x v="0"/>
    <m/>
    <m/>
  </r>
  <r>
    <n v="151"/>
    <s v="Closed"/>
    <x v="0"/>
    <x v="20"/>
    <d v="2021-05-25T00:00:00"/>
    <x v="22"/>
    <x v="62"/>
    <s v="Ms.Suwaphit"/>
    <s v="CQA"/>
    <n v="3028"/>
    <s v="T-51750GD065J-LW-BJN"/>
    <s v="STD"/>
    <s v="TFT6.5&quot;"/>
    <x v="0"/>
    <x v="5"/>
    <x v="14"/>
    <s v="FCT check flicker +App check"/>
    <s v="Final"/>
    <d v="2021-06-04T00:00:00"/>
    <s v="High temp"/>
    <x v="2"/>
    <x v="5"/>
    <s v="Operate"/>
    <n v="3"/>
    <x v="12"/>
    <m/>
    <m/>
    <m/>
    <m/>
    <m/>
    <x v="17"/>
    <m/>
    <x v="0"/>
    <x v="10"/>
    <m/>
    <m/>
    <x v="0"/>
    <x v="0"/>
    <x v="0"/>
    <x v="2"/>
    <x v="2"/>
    <x v="4"/>
    <m/>
    <m/>
    <m/>
    <m/>
    <x v="0"/>
    <m/>
    <m/>
    <m/>
    <m/>
    <x v="0"/>
    <x v="0"/>
    <m/>
    <m/>
  </r>
  <r>
    <n v="152"/>
    <s v="Closed"/>
    <x v="0"/>
    <x v="20"/>
    <d v="2021-05-25T00:00:00"/>
    <x v="22"/>
    <x v="62"/>
    <s v="Ms.Suwaphit"/>
    <s v="CQA"/>
    <n v="3028"/>
    <s v="T-51750GD065J-LW-BJN"/>
    <s v="STD"/>
    <s v="TFT6.5&quot;"/>
    <x v="0"/>
    <x v="5"/>
    <x v="14"/>
    <s v="FCT check flicker +App check"/>
    <s v="Final"/>
    <d v="2021-06-04T00:00:00"/>
    <s v="Low temperature"/>
    <x v="3"/>
    <x v="12"/>
    <s v="Operate"/>
    <n v="3"/>
    <x v="12"/>
    <m/>
    <m/>
    <m/>
    <m/>
    <m/>
    <x v="26"/>
    <m/>
    <x v="0"/>
    <x v="11"/>
    <m/>
    <m/>
    <x v="0"/>
    <x v="0"/>
    <x v="0"/>
    <x v="2"/>
    <x v="2"/>
    <x v="4"/>
    <m/>
    <m/>
    <m/>
    <m/>
    <x v="0"/>
    <m/>
    <m/>
    <m/>
    <m/>
    <x v="0"/>
    <x v="0"/>
    <m/>
    <m/>
  </r>
  <r>
    <n v="153"/>
    <s v="Closed"/>
    <x v="0"/>
    <x v="20"/>
    <d v="2021-05-25T00:00:00"/>
    <x v="22"/>
    <x v="62"/>
    <s v="Ms.Suwaphit"/>
    <s v="CQA"/>
    <n v="3028"/>
    <s v="T-51750GD065J-LW-BJN"/>
    <s v="STD"/>
    <s v="TFT6.5&quot;"/>
    <x v="0"/>
    <x v="5"/>
    <x v="14"/>
    <s v="FCT check flicker +App check"/>
    <s v="Final"/>
    <d v="2021-06-04T00:00:00"/>
    <s v="ON-OFF 200 times"/>
    <x v="5"/>
    <x v="13"/>
    <s v="Operate"/>
    <n v="3"/>
    <x v="13"/>
    <m/>
    <m/>
    <m/>
    <m/>
    <m/>
    <x v="27"/>
    <m/>
    <x v="4"/>
    <x v="0"/>
    <m/>
    <m/>
    <x v="0"/>
    <x v="0"/>
    <x v="0"/>
    <x v="2"/>
    <x v="2"/>
    <x v="4"/>
    <m/>
    <m/>
    <m/>
    <m/>
    <x v="0"/>
    <m/>
    <m/>
    <m/>
    <m/>
    <x v="0"/>
    <x v="0"/>
    <m/>
    <m/>
  </r>
  <r>
    <n v="154"/>
    <s v="Closed"/>
    <x v="0"/>
    <x v="20"/>
    <d v="2021-05-25T00:00:00"/>
    <x v="30"/>
    <x v="63"/>
    <s v="Ms.Nipawan M."/>
    <s v="PE"/>
    <s v=" -"/>
    <s v="T-57653GD018HU-T-ADN"/>
    <s v="DS TOYOTA"/>
    <s v="TFT1.8&quot;"/>
    <x v="1"/>
    <x v="7"/>
    <x v="23"/>
    <s v="FCT +  App "/>
    <s v="Final"/>
    <d v="2021-06-04T00:00:00"/>
    <s v="Optical characteristic"/>
    <x v="0"/>
    <x v="0"/>
    <s v="Operate"/>
    <n v="16"/>
    <x v="0"/>
    <m/>
    <m/>
    <m/>
    <m/>
    <m/>
    <x v="22"/>
    <m/>
    <x v="7"/>
    <x v="0"/>
    <m/>
    <m/>
    <x v="0"/>
    <x v="0"/>
    <x v="0"/>
    <x v="2"/>
    <x v="2"/>
    <x v="4"/>
    <m/>
    <m/>
    <m/>
    <m/>
    <x v="0"/>
    <m/>
    <m/>
    <m/>
    <m/>
    <x v="0"/>
    <x v="0"/>
    <m/>
    <m/>
  </r>
  <r>
    <n v="155"/>
    <s v="Closed"/>
    <x v="0"/>
    <x v="21"/>
    <d v="2021-05-27T00:00:00"/>
    <x v="30"/>
    <x v="64"/>
    <s v="Ms.Somruetai"/>
    <s v="SQC"/>
    <n v="3081"/>
    <s v="TCG121XGLPAPNN-AN20-T (364013AB)"/>
    <s v="SKC"/>
    <s v="TFT12.1&quot;"/>
    <x v="0"/>
    <x v="4"/>
    <x v="36"/>
    <s v="  App "/>
    <s v="Mat"/>
    <d v="2021-06-15T00:00:00"/>
    <s v="Hi temp,Hi Humid "/>
    <x v="1"/>
    <x v="11"/>
    <s v="Non Operate"/>
    <n v="1"/>
    <x v="14"/>
    <m/>
    <m/>
    <m/>
    <m/>
    <m/>
    <x v="22"/>
    <m/>
    <x v="0"/>
    <x v="0"/>
    <m/>
    <m/>
    <x v="0"/>
    <x v="2"/>
    <x v="0"/>
    <x v="2"/>
    <x v="2"/>
    <x v="8"/>
    <m/>
    <m/>
    <m/>
    <m/>
    <x v="24"/>
    <m/>
    <m/>
    <m/>
    <m/>
    <x v="0"/>
    <x v="0"/>
    <m/>
    <m/>
  </r>
  <r>
    <n v="156"/>
    <s v="Closed"/>
    <x v="0"/>
    <x v="21"/>
    <d v="2021-05-27T00:00:00"/>
    <x v="30"/>
    <x v="65"/>
    <s v="Mr.Kullachart K"/>
    <s v="MDL-ES"/>
    <n v="3061"/>
    <s v="# 3061 T-57568GD018HU-T-ACN"/>
    <s v="NS"/>
    <s v="TFT1.8&quot;"/>
    <x v="0"/>
    <x v="0"/>
    <x v="37"/>
    <s v="App check by Requestor"/>
    <s v="Final"/>
    <d v="2021-06-07T00:00:00"/>
    <s v="High temp"/>
    <x v="2"/>
    <x v="9"/>
    <s v="Non Operate"/>
    <n v="5"/>
    <x v="5"/>
    <m/>
    <m/>
    <m/>
    <m/>
    <m/>
    <x v="17"/>
    <m/>
    <x v="0"/>
    <x v="0"/>
    <m/>
    <m/>
    <x v="0"/>
    <x v="0"/>
    <x v="0"/>
    <x v="2"/>
    <x v="11"/>
    <x v="4"/>
    <m/>
    <m/>
    <m/>
    <m/>
    <x v="0"/>
    <m/>
    <m/>
    <m/>
    <m/>
    <x v="0"/>
    <x v="0"/>
    <m/>
    <m/>
  </r>
  <r>
    <n v="157"/>
    <s v="Closed"/>
    <x v="0"/>
    <x v="21"/>
    <d v="2021-05-27T00:00:00"/>
    <x v="30"/>
    <x v="65"/>
    <s v="Mr.Kullachart K"/>
    <s v="MDL-ES"/>
    <n v="3061"/>
    <s v="# 3061 T-57568GD018HU-T-ACN"/>
    <s v="NS"/>
    <s v="TFT1.8&quot;"/>
    <x v="0"/>
    <x v="0"/>
    <x v="37"/>
    <s v="App check by Requestor"/>
    <s v="Final"/>
    <d v="2021-06-07T00:00:00"/>
    <s v="Low temperature"/>
    <x v="3"/>
    <x v="17"/>
    <s v="Non Operate"/>
    <n v="5"/>
    <x v="25"/>
    <m/>
    <m/>
    <m/>
    <m/>
    <m/>
    <x v="17"/>
    <m/>
    <x v="0"/>
    <x v="0"/>
    <m/>
    <m/>
    <x v="0"/>
    <x v="0"/>
    <x v="0"/>
    <x v="2"/>
    <x v="11"/>
    <x v="4"/>
    <m/>
    <m/>
    <m/>
    <m/>
    <x v="0"/>
    <m/>
    <m/>
    <m/>
    <m/>
    <x v="0"/>
    <x v="0"/>
    <m/>
    <m/>
  </r>
  <r>
    <n v="158"/>
    <s v="Closed"/>
    <x v="0"/>
    <x v="21"/>
    <d v="2021-05-27T00:00:00"/>
    <x v="30"/>
    <x v="65"/>
    <s v="Mr.Kullachart K"/>
    <s v="MDL-ES"/>
    <n v="3061"/>
    <s v="# 3061 T-57568GD018HU-T-ACN"/>
    <s v="NS"/>
    <s v="TFT1.8&quot;"/>
    <x v="0"/>
    <x v="0"/>
    <x v="37"/>
    <s v="App check by Requestor"/>
    <s v="Final"/>
    <d v="2021-06-07T00:00:00"/>
    <s v="Heat shock"/>
    <x v="4"/>
    <x v="18"/>
    <s v="Non Operate"/>
    <n v="5"/>
    <x v="10"/>
    <m/>
    <m/>
    <m/>
    <m/>
    <m/>
    <x v="17"/>
    <m/>
    <x v="0"/>
    <x v="0"/>
    <m/>
    <m/>
    <x v="0"/>
    <x v="0"/>
    <x v="0"/>
    <x v="2"/>
    <x v="11"/>
    <x v="4"/>
    <m/>
    <m/>
    <m/>
    <m/>
    <x v="0"/>
    <m/>
    <m/>
    <m/>
    <m/>
    <x v="0"/>
    <x v="0"/>
    <m/>
    <m/>
  </r>
  <r>
    <n v="159"/>
    <s v="Closed"/>
    <x v="0"/>
    <x v="21"/>
    <d v="2021-05-27T00:00:00"/>
    <x v="30"/>
    <x v="65"/>
    <s v="Mr.Kullachart K"/>
    <s v="MDL-ES"/>
    <n v="3061"/>
    <s v="# 3061 T-57568GD018HU-T-ACN"/>
    <s v="NS"/>
    <s v="TFT1.8&quot;"/>
    <x v="0"/>
    <x v="0"/>
    <x v="37"/>
    <s v="App check by Requestor"/>
    <s v="Final"/>
    <d v="2021-06-07T00:00:00"/>
    <s v="Hi temp,Hi Humid "/>
    <x v="1"/>
    <x v="1"/>
    <s v="Non Operate"/>
    <n v="5"/>
    <x v="1"/>
    <m/>
    <m/>
    <m/>
    <m/>
    <m/>
    <x v="17"/>
    <m/>
    <x v="0"/>
    <x v="0"/>
    <m/>
    <m/>
    <x v="0"/>
    <x v="0"/>
    <x v="0"/>
    <x v="2"/>
    <x v="11"/>
    <x v="4"/>
    <m/>
    <m/>
    <m/>
    <m/>
    <x v="0"/>
    <m/>
    <m/>
    <m/>
    <m/>
    <x v="0"/>
    <x v="0"/>
    <m/>
    <m/>
  </r>
  <r>
    <n v="160"/>
    <s v="Closed"/>
    <x v="0"/>
    <x v="22"/>
    <d v="2021-05-28T00:00:00"/>
    <x v="31"/>
    <x v="66"/>
    <s v="Ms.Tipakorn S."/>
    <s v="CQA"/>
    <n v="3044"/>
    <s v="# 3044 T-55972GD035H-LW-AGN"/>
    <s v="YZK"/>
    <s v="TFT3.5&quot;"/>
    <x v="0"/>
    <x v="5"/>
    <x v="38"/>
    <s v="FCT  + App check"/>
    <s v="Final"/>
    <d v="2021-06-02T00:00:00"/>
    <s v="High temp"/>
    <x v="2"/>
    <x v="5"/>
    <s v="Operate"/>
    <n v="1"/>
    <x v="12"/>
    <m/>
    <m/>
    <m/>
    <m/>
    <m/>
    <x v="27"/>
    <m/>
    <x v="0"/>
    <x v="12"/>
    <m/>
    <m/>
    <x v="0"/>
    <x v="0"/>
    <x v="0"/>
    <x v="2"/>
    <x v="2"/>
    <x v="4"/>
    <m/>
    <m/>
    <m/>
    <m/>
    <x v="0"/>
    <m/>
    <m/>
    <m/>
    <m/>
    <x v="0"/>
    <x v="0"/>
    <m/>
    <m/>
  </r>
  <r>
    <n v="161"/>
    <s v="Closed"/>
    <x v="0"/>
    <x v="22"/>
    <d v="2021-05-28T00:00:00"/>
    <x v="31"/>
    <x v="66"/>
    <s v="Ms.Tipakorn S."/>
    <s v="CQA"/>
    <n v="3044"/>
    <s v="# 3044 T-55972GD035H-LW-AGN"/>
    <s v="YZK"/>
    <s v="TFT3.5&quot;"/>
    <x v="0"/>
    <x v="5"/>
    <x v="38"/>
    <s v="FCT  + App check"/>
    <s v="Final"/>
    <d v="2021-06-02T00:00:00"/>
    <s v="Low temperature"/>
    <x v="3"/>
    <x v="12"/>
    <s v="Operate"/>
    <n v="1"/>
    <x v="12"/>
    <m/>
    <m/>
    <m/>
    <m/>
    <m/>
    <x v="27"/>
    <m/>
    <x v="0"/>
    <x v="12"/>
    <m/>
    <m/>
    <x v="0"/>
    <x v="0"/>
    <x v="0"/>
    <x v="2"/>
    <x v="2"/>
    <x v="4"/>
    <m/>
    <m/>
    <m/>
    <m/>
    <x v="0"/>
    <m/>
    <m/>
    <m/>
    <m/>
    <x v="0"/>
    <x v="0"/>
    <m/>
    <m/>
  </r>
  <r>
    <n v="162"/>
    <s v="Closed"/>
    <x v="0"/>
    <x v="22"/>
    <d v="2021-05-28T00:00:00"/>
    <x v="31"/>
    <x v="66"/>
    <s v="Ms.Tipakorn S."/>
    <s v="CQA"/>
    <n v="3044"/>
    <s v="# 3044 T-55972GD035H-LW-AGN"/>
    <s v="YZK"/>
    <s v="TFT3.5&quot;"/>
    <x v="0"/>
    <x v="5"/>
    <x v="38"/>
    <s v="FCT  + App check"/>
    <s v="Final"/>
    <d v="2021-06-02T00:00:00"/>
    <s v="ON-OFF 200 times"/>
    <x v="5"/>
    <x v="13"/>
    <s v="Operate"/>
    <n v="1"/>
    <x v="13"/>
    <m/>
    <m/>
    <m/>
    <m/>
    <m/>
    <x v="27"/>
    <m/>
    <x v="8"/>
    <x v="0"/>
    <m/>
    <m/>
    <x v="0"/>
    <x v="0"/>
    <x v="0"/>
    <x v="2"/>
    <x v="2"/>
    <x v="4"/>
    <m/>
    <m/>
    <m/>
    <m/>
    <x v="0"/>
    <m/>
    <m/>
    <m/>
    <m/>
    <x v="0"/>
    <x v="0"/>
    <m/>
    <m/>
  </r>
  <r>
    <n v="163"/>
    <s v="Closed"/>
    <x v="0"/>
    <x v="22"/>
    <d v="2021-05-28T00:00:00"/>
    <x v="31"/>
    <x v="67"/>
    <s v="Mr.Chanakarn"/>
    <s v="MDL"/>
    <s v="B025"/>
    <s v="# B025 T-55860GD103H-LW-ANN"/>
    <s v="BMW"/>
    <s v="TFT10.25&quot;"/>
    <x v="0"/>
    <x v="1"/>
    <x v="39"/>
    <s v="App check by Requestor"/>
    <s v="Final"/>
    <d v="2021-05-31T00:00:00"/>
    <s v="Hi temp,Hi Humid "/>
    <x v="1"/>
    <x v="1"/>
    <s v="Operate"/>
    <n v="2"/>
    <x v="1"/>
    <m/>
    <m/>
    <m/>
    <m/>
    <m/>
    <x v="22"/>
    <m/>
    <x v="0"/>
    <x v="0"/>
    <d v="2021-05-29T00:00:00"/>
    <m/>
    <x v="3"/>
    <x v="0"/>
    <x v="0"/>
    <x v="2"/>
    <x v="2"/>
    <x v="4"/>
    <m/>
    <m/>
    <m/>
    <m/>
    <x v="0"/>
    <m/>
    <m/>
    <m/>
    <m/>
    <x v="0"/>
    <x v="0"/>
    <m/>
    <m/>
  </r>
  <r>
    <n v="164"/>
    <s v="Closed"/>
    <x v="0"/>
    <x v="23"/>
    <d v="2021-05-29T00:00:00"/>
    <x v="32"/>
    <x v="68"/>
    <s v="Ms.Sirintip "/>
    <s v="IQC"/>
    <n v="7126"/>
    <s v="# 7126 T-55709GD080HU-LW-AEN"/>
    <s v="YZK"/>
    <s v="TFT8.0&quot;"/>
    <x v="1"/>
    <x v="7"/>
    <x v="23"/>
    <s v="FCT +  App "/>
    <s v="Final"/>
    <d v="2021-06-07T00:00:00"/>
    <s v="Optical characteristic"/>
    <x v="0"/>
    <x v="0"/>
    <s v="Operate"/>
    <n v="2"/>
    <x v="0"/>
    <m/>
    <m/>
    <m/>
    <m/>
    <m/>
    <x v="28"/>
    <m/>
    <x v="9"/>
    <x v="0"/>
    <m/>
    <m/>
    <x v="0"/>
    <x v="0"/>
    <x v="0"/>
    <x v="2"/>
    <x v="2"/>
    <x v="4"/>
    <m/>
    <m/>
    <m/>
    <m/>
    <x v="0"/>
    <m/>
    <m/>
    <m/>
    <m/>
    <x v="0"/>
    <x v="0"/>
    <m/>
    <m/>
  </r>
  <r>
    <n v="165"/>
    <s v="Closed"/>
    <x v="0"/>
    <x v="23"/>
    <d v="2021-05-29T00:00:00"/>
    <x v="32"/>
    <x v="69"/>
    <s v="Ms.Sirintip "/>
    <s v="IQC"/>
    <n v="3011"/>
    <s v="# 3011 T-56056GD042H-LW-ACN"/>
    <s v="YZK"/>
    <s v="TFT4.2&quot;"/>
    <x v="1"/>
    <x v="7"/>
    <x v="23"/>
    <s v="FCT +  App "/>
    <s v="Final"/>
    <d v="2021-06-01T00:00:00"/>
    <s v="Optical characteristic"/>
    <x v="0"/>
    <x v="0"/>
    <s v="Operate"/>
    <n v="2"/>
    <x v="0"/>
    <m/>
    <m/>
    <m/>
    <m/>
    <m/>
    <x v="28"/>
    <m/>
    <x v="10"/>
    <x v="0"/>
    <m/>
    <m/>
    <x v="0"/>
    <x v="0"/>
    <x v="0"/>
    <x v="2"/>
    <x v="2"/>
    <x v="4"/>
    <m/>
    <m/>
    <m/>
    <m/>
    <x v="0"/>
    <m/>
    <m/>
    <m/>
    <m/>
    <x v="0"/>
    <x v="0"/>
    <m/>
    <m/>
  </r>
  <r>
    <n v="166"/>
    <s v="Closed"/>
    <x v="0"/>
    <x v="23"/>
    <d v="2021-05-29T00:00:00"/>
    <x v="32"/>
    <x v="70"/>
    <s v="Ms.Sirintip "/>
    <s v="IQC"/>
    <n v="3062"/>
    <s v="# 3062 T-64874GD026HU-T-AAN"/>
    <s v="HD"/>
    <s v="TFT2.6&quot;"/>
    <x v="1"/>
    <x v="7"/>
    <x v="23"/>
    <s v="FCT +  App "/>
    <s v="Final"/>
    <d v="2021-06-18T00:00:00"/>
    <s v="Optical characteristic"/>
    <x v="0"/>
    <x v="0"/>
    <s v="Operate"/>
    <n v="2"/>
    <x v="0"/>
    <m/>
    <m/>
    <m/>
    <m/>
    <m/>
    <x v="28"/>
    <m/>
    <x v="9"/>
    <x v="0"/>
    <m/>
    <m/>
    <x v="0"/>
    <x v="0"/>
    <x v="0"/>
    <x v="2"/>
    <x v="2"/>
    <x v="4"/>
    <m/>
    <m/>
    <m/>
    <m/>
    <x v="0"/>
    <m/>
    <m/>
    <m/>
    <m/>
    <x v="0"/>
    <x v="0"/>
    <m/>
    <m/>
  </r>
  <r>
    <n v="167"/>
    <s v="Closed"/>
    <x v="0"/>
    <x v="23"/>
    <d v="2021-05-29T00:00:00"/>
    <x v="32"/>
    <x v="71"/>
    <s v="Ms.Sirintip "/>
    <s v="IQC"/>
    <n v="3061"/>
    <s v="# 3061 T-57568GD018HU-T-ACN"/>
    <s v="NS"/>
    <s v="TFT1.8&quot;"/>
    <x v="1"/>
    <x v="7"/>
    <x v="23"/>
    <s v="FCT +  App "/>
    <s v="Final"/>
    <d v="2021-06-01T00:00:00"/>
    <s v="Optical characteristic"/>
    <x v="0"/>
    <x v="0"/>
    <s v="Operate"/>
    <n v="1"/>
    <x v="0"/>
    <m/>
    <m/>
    <m/>
    <m/>
    <m/>
    <x v="28"/>
    <m/>
    <x v="10"/>
    <x v="0"/>
    <m/>
    <m/>
    <x v="0"/>
    <x v="0"/>
    <x v="0"/>
    <x v="2"/>
    <x v="2"/>
    <x v="4"/>
    <m/>
    <m/>
    <m/>
    <m/>
    <x v="0"/>
    <m/>
    <m/>
    <m/>
    <m/>
    <x v="0"/>
    <x v="0"/>
    <m/>
    <m/>
  </r>
  <r>
    <n v="168"/>
    <s v="Closed"/>
    <x v="0"/>
    <x v="23"/>
    <d v="2021-05-29T00:00:00"/>
    <x v="32"/>
    <x v="72"/>
    <s v="Ms.Sirintip "/>
    <s v="IQC"/>
    <n v="3018"/>
    <s v="# 3018 T-55998GD018HU-T-ADN"/>
    <s v="NS"/>
    <s v="TFT1.8&quot;"/>
    <x v="1"/>
    <x v="7"/>
    <x v="23"/>
    <s v="FCT +  App "/>
    <s v="Final"/>
    <d v="2021-06-18T00:00:00"/>
    <s v="Optical characteristic"/>
    <x v="0"/>
    <x v="0"/>
    <s v="Operate"/>
    <n v="2"/>
    <x v="22"/>
    <m/>
    <m/>
    <m/>
    <m/>
    <m/>
    <x v="28"/>
    <m/>
    <x v="11"/>
    <x v="0"/>
    <m/>
    <m/>
    <x v="0"/>
    <x v="0"/>
    <x v="0"/>
    <x v="2"/>
    <x v="2"/>
    <x v="4"/>
    <m/>
    <m/>
    <m/>
    <m/>
    <x v="0"/>
    <m/>
    <m/>
    <m/>
    <m/>
    <x v="0"/>
    <x v="0"/>
    <m/>
    <m/>
  </r>
  <r>
    <n v="169"/>
    <s v="Closed"/>
    <x v="0"/>
    <x v="23"/>
    <d v="2021-05-29T00:00:00"/>
    <x v="32"/>
    <x v="73"/>
    <s v="Ms.Sirintip "/>
    <s v="IQC"/>
    <n v="3060"/>
    <s v="# 3060 T-357578GD018HU-T-ABN"/>
    <s v="Panasonic"/>
    <s v="TFT1.8&quot;"/>
    <x v="1"/>
    <x v="7"/>
    <x v="23"/>
    <s v="FCT +  App "/>
    <s v="Final"/>
    <d v="2021-06-19T00:00:00"/>
    <s v="Optical characteristic"/>
    <x v="0"/>
    <x v="0"/>
    <s v="Operate"/>
    <n v="1"/>
    <x v="0"/>
    <m/>
    <m/>
    <m/>
    <m/>
    <m/>
    <x v="28"/>
    <m/>
    <x v="11"/>
    <x v="0"/>
    <m/>
    <m/>
    <x v="0"/>
    <x v="0"/>
    <x v="0"/>
    <x v="2"/>
    <x v="2"/>
    <x v="4"/>
    <m/>
    <m/>
    <m/>
    <m/>
    <x v="0"/>
    <m/>
    <m/>
    <m/>
    <m/>
    <x v="0"/>
    <x v="0"/>
    <m/>
    <m/>
  </r>
  <r>
    <n v="170"/>
    <s v="Closed"/>
    <x v="0"/>
    <x v="23"/>
    <d v="2021-05-29T00:00:00"/>
    <x v="32"/>
    <x v="74"/>
    <s v="Ms.Sirintip "/>
    <s v="IQC"/>
    <n v="3048"/>
    <s v="# 3048 T-55931GD018HU-T-AKN"/>
    <s v="STD"/>
    <s v="TFT1.8&quot;"/>
    <x v="1"/>
    <x v="7"/>
    <x v="23"/>
    <s v="FCT +  App "/>
    <s v="Final"/>
    <d v="2021-06-18T00:00:00"/>
    <s v="Optical characteristic"/>
    <x v="0"/>
    <x v="0"/>
    <s v="Operate"/>
    <n v="2"/>
    <x v="0"/>
    <m/>
    <m/>
    <m/>
    <m/>
    <m/>
    <x v="28"/>
    <m/>
    <x v="11"/>
    <x v="0"/>
    <m/>
    <m/>
    <x v="0"/>
    <x v="0"/>
    <x v="0"/>
    <x v="2"/>
    <x v="2"/>
    <x v="4"/>
    <m/>
    <m/>
    <m/>
    <m/>
    <x v="0"/>
    <m/>
    <m/>
    <m/>
    <m/>
    <x v="0"/>
    <x v="0"/>
    <m/>
    <m/>
  </r>
  <r>
    <n v="171"/>
    <s v="Closed"/>
    <x v="0"/>
    <x v="23"/>
    <d v="2021-05-29T00:00:00"/>
    <x v="32"/>
    <x v="75"/>
    <s v="Ms.Sirintip "/>
    <s v="IQC"/>
    <n v="3057"/>
    <s v="# 3057 T-57630GD018HU-T-ABN"/>
    <s v="STD"/>
    <s v="TFT1.8&quot;"/>
    <x v="1"/>
    <x v="7"/>
    <x v="23"/>
    <s v="FCT +  App "/>
    <s v="Final"/>
    <d v="2021-06-04T00:00:00"/>
    <s v="Optical characteristic"/>
    <x v="0"/>
    <x v="0"/>
    <s v="Operate"/>
    <n v="1"/>
    <x v="0"/>
    <m/>
    <m/>
    <m/>
    <m/>
    <m/>
    <x v="28"/>
    <m/>
    <x v="11"/>
    <x v="0"/>
    <m/>
    <m/>
    <x v="0"/>
    <x v="0"/>
    <x v="0"/>
    <x v="2"/>
    <x v="2"/>
    <x v="4"/>
    <m/>
    <m/>
    <m/>
    <m/>
    <x v="0"/>
    <m/>
    <m/>
    <m/>
    <m/>
    <x v="0"/>
    <x v="0"/>
    <m/>
    <m/>
  </r>
  <r>
    <n v="172"/>
    <s v="Closed"/>
    <x v="0"/>
    <x v="23"/>
    <d v="2021-05-29T00:00:00"/>
    <x v="32"/>
    <x v="76"/>
    <s v="Ms.Sirintip "/>
    <s v="IQC"/>
    <n v="3040"/>
    <s v="# 3040 T-57217GD027H-T-ADN"/>
    <s v="NS"/>
    <s v="TFT1.8&quot;"/>
    <x v="1"/>
    <x v="7"/>
    <x v="23"/>
    <s v="FCT +  App "/>
    <s v="Final"/>
    <d v="2021-06-18T00:00:00"/>
    <s v="Optical characteristic"/>
    <x v="0"/>
    <x v="0"/>
    <s v="Operate"/>
    <n v="2"/>
    <x v="0"/>
    <m/>
    <m/>
    <m/>
    <m/>
    <m/>
    <x v="28"/>
    <m/>
    <x v="11"/>
    <x v="0"/>
    <m/>
    <m/>
    <x v="0"/>
    <x v="0"/>
    <x v="0"/>
    <x v="2"/>
    <x v="2"/>
    <x v="4"/>
    <m/>
    <m/>
    <m/>
    <m/>
    <x v="0"/>
    <m/>
    <m/>
    <m/>
    <m/>
    <x v="0"/>
    <x v="0"/>
    <m/>
    <m/>
  </r>
  <r>
    <n v="173"/>
    <s v="Closed"/>
    <x v="0"/>
    <x v="23"/>
    <d v="2021-05-29T00:00:00"/>
    <x v="32"/>
    <x v="77"/>
    <s v="Ms.Sirintip "/>
    <s v="IQC"/>
    <n v="7107"/>
    <s v="# 7107 T-55652GD042H-LW-APN"/>
    <s v="DS"/>
    <s v="TFT4.2&quot;"/>
    <x v="1"/>
    <x v="7"/>
    <x v="23"/>
    <s v="FCT +  App "/>
    <s v="Final"/>
    <d v="2021-06-18T00:00:00"/>
    <s v="Optical characteristic"/>
    <x v="0"/>
    <x v="0"/>
    <s v="Operate"/>
    <n v="1"/>
    <x v="0"/>
    <m/>
    <m/>
    <m/>
    <m/>
    <m/>
    <x v="28"/>
    <m/>
    <x v="11"/>
    <x v="0"/>
    <m/>
    <m/>
    <x v="0"/>
    <x v="0"/>
    <x v="0"/>
    <x v="2"/>
    <x v="2"/>
    <x v="4"/>
    <m/>
    <m/>
    <m/>
    <m/>
    <x v="0"/>
    <m/>
    <m/>
    <m/>
    <m/>
    <x v="0"/>
    <x v="0"/>
    <m/>
    <m/>
  </r>
  <r>
    <n v="174"/>
    <s v="Closed"/>
    <x v="0"/>
    <x v="23"/>
    <d v="2021-05-29T00:00:00"/>
    <x v="32"/>
    <x v="78"/>
    <s v="Ms.Sirintip "/>
    <s v="IQC"/>
    <n v="3051"/>
    <s v="# 3051 T-56056GD042H-LW-ADN"/>
    <s v="YZK"/>
    <s v="TFT4.2&quot;"/>
    <x v="1"/>
    <x v="7"/>
    <x v="23"/>
    <s v="FCT +  App "/>
    <s v="Final"/>
    <d v="2021-06-01T00:00:00"/>
    <s v="Optical characteristic"/>
    <x v="0"/>
    <x v="0"/>
    <s v="Operate"/>
    <n v="4"/>
    <x v="0"/>
    <m/>
    <m/>
    <m/>
    <m/>
    <m/>
    <x v="28"/>
    <m/>
    <x v="11"/>
    <x v="0"/>
    <m/>
    <m/>
    <x v="0"/>
    <x v="0"/>
    <x v="0"/>
    <x v="2"/>
    <x v="2"/>
    <x v="4"/>
    <m/>
    <m/>
    <m/>
    <m/>
    <x v="0"/>
    <m/>
    <m/>
    <m/>
    <m/>
    <x v="0"/>
    <x v="0"/>
    <m/>
    <m/>
  </r>
  <r>
    <n v="175"/>
    <s v="Closed"/>
    <x v="0"/>
    <x v="23"/>
    <d v="2021-05-29T00:00:00"/>
    <x v="32"/>
    <x v="79"/>
    <s v="Ms.Sirintip "/>
    <s v="IQC"/>
    <n v="3005"/>
    <s v="# 3005 T-55743GD042H-LW-AKN"/>
    <s v="YZK"/>
    <s v="TFT4.2&quot;"/>
    <x v="1"/>
    <x v="7"/>
    <x v="23"/>
    <s v="FCT +  App "/>
    <s v="Final"/>
    <d v="2021-06-01T00:00:00"/>
    <s v="Optical characteristic"/>
    <x v="0"/>
    <x v="0"/>
    <s v="Operate"/>
    <n v="2"/>
    <x v="0"/>
    <m/>
    <m/>
    <m/>
    <m/>
    <m/>
    <x v="28"/>
    <m/>
    <x v="11"/>
    <x v="0"/>
    <m/>
    <m/>
    <x v="0"/>
    <x v="0"/>
    <x v="0"/>
    <x v="2"/>
    <x v="2"/>
    <x v="4"/>
    <m/>
    <m/>
    <m/>
    <m/>
    <x v="0"/>
    <m/>
    <m/>
    <m/>
    <m/>
    <x v="0"/>
    <x v="0"/>
    <m/>
    <m/>
  </r>
  <r>
    <n v="176"/>
    <s v="Closed"/>
    <x v="0"/>
    <x v="23"/>
    <d v="2021-05-29T00:00:00"/>
    <x v="32"/>
    <x v="80"/>
    <s v="Ms.Sirintip "/>
    <s v="IQC"/>
    <n v="3060"/>
    <s v="# 3060 T-357578GD018HU-T-ABN"/>
    <s v="Panasonic"/>
    <s v="TFT1.8&quot;"/>
    <x v="1"/>
    <x v="7"/>
    <x v="23"/>
    <s v="FCT +  App "/>
    <s v="Final"/>
    <d v="2021-06-18T00:00:00"/>
    <s v="Optical characteristic"/>
    <x v="0"/>
    <x v="0"/>
    <s v="Operate"/>
    <n v="4"/>
    <x v="0"/>
    <m/>
    <m/>
    <m/>
    <m/>
    <m/>
    <x v="28"/>
    <m/>
    <x v="11"/>
    <x v="0"/>
    <m/>
    <m/>
    <x v="0"/>
    <x v="0"/>
    <x v="0"/>
    <x v="2"/>
    <x v="2"/>
    <x v="4"/>
    <m/>
    <m/>
    <m/>
    <m/>
    <x v="0"/>
    <m/>
    <m/>
    <m/>
    <m/>
    <x v="0"/>
    <x v="0"/>
    <m/>
    <m/>
  </r>
  <r>
    <n v="177"/>
    <s v="Closed"/>
    <x v="0"/>
    <x v="23"/>
    <d v="2021-05-29T00:00:00"/>
    <x v="32"/>
    <x v="81"/>
    <s v="Ms.Sirintip "/>
    <s v="IQC"/>
    <n v="3006"/>
    <s v="# 3006 T-55906GD018HU-T-AHN"/>
    <s v="YZK"/>
    <s v="TFT1.8&quot;"/>
    <x v="1"/>
    <x v="7"/>
    <x v="23"/>
    <s v="FCT +  App "/>
    <s v="Final"/>
    <d v="2021-06-14T00:00:00"/>
    <s v="Optical characteristic"/>
    <x v="0"/>
    <x v="0"/>
    <s v="Operate"/>
    <n v="1"/>
    <x v="0"/>
    <m/>
    <m/>
    <m/>
    <m/>
    <m/>
    <x v="28"/>
    <m/>
    <x v="11"/>
    <x v="0"/>
    <m/>
    <m/>
    <x v="0"/>
    <x v="0"/>
    <x v="0"/>
    <x v="2"/>
    <x v="2"/>
    <x v="4"/>
    <m/>
    <m/>
    <m/>
    <m/>
    <x v="0"/>
    <m/>
    <m/>
    <m/>
    <m/>
    <x v="0"/>
    <x v="0"/>
    <m/>
    <m/>
  </r>
  <r>
    <n v="178"/>
    <s v="Closed"/>
    <x v="0"/>
    <x v="23"/>
    <d v="2021-05-29T00:00:00"/>
    <x v="32"/>
    <x v="82"/>
    <s v="Ms.Sirintip "/>
    <s v="IQC"/>
    <n v="3013"/>
    <s v="# 3013 T-55906GD018HU-T-AIN"/>
    <s v="YZK"/>
    <s v="TFT1.8&quot;"/>
    <x v="1"/>
    <x v="7"/>
    <x v="23"/>
    <s v="FCT +  App "/>
    <s v="Final"/>
    <d v="2021-06-07T00:00:00"/>
    <s v="Optical characteristic"/>
    <x v="0"/>
    <x v="0"/>
    <s v="Operate"/>
    <n v="1"/>
    <x v="0"/>
    <m/>
    <m/>
    <m/>
    <m/>
    <m/>
    <x v="28"/>
    <m/>
    <x v="11"/>
    <x v="0"/>
    <m/>
    <m/>
    <x v="0"/>
    <x v="0"/>
    <x v="0"/>
    <x v="2"/>
    <x v="2"/>
    <x v="4"/>
    <m/>
    <m/>
    <m/>
    <m/>
    <x v="0"/>
    <m/>
    <m/>
    <m/>
    <m/>
    <x v="0"/>
    <x v="0"/>
    <m/>
    <m/>
  </r>
  <r>
    <n v="179"/>
    <s v="Closed"/>
    <x v="0"/>
    <x v="23"/>
    <d v="2021-05-29T00:00:00"/>
    <x v="32"/>
    <x v="83"/>
    <s v="Ms.Sirintip "/>
    <s v="IQC"/>
    <n v="3040"/>
    <s v="# 3040 T-57217GD027H-T-ADN"/>
    <s v="NS"/>
    <s v="TFT1.8&quot;"/>
    <x v="1"/>
    <x v="7"/>
    <x v="23"/>
    <s v="FCT +  App "/>
    <s v="Final"/>
    <d v="2021-06-18T00:00:00"/>
    <s v="Optical characteristic"/>
    <x v="0"/>
    <x v="0"/>
    <s v="Operate"/>
    <n v="2"/>
    <x v="0"/>
    <m/>
    <m/>
    <m/>
    <m/>
    <m/>
    <x v="28"/>
    <m/>
    <x v="11"/>
    <x v="0"/>
    <m/>
    <m/>
    <x v="0"/>
    <x v="0"/>
    <x v="0"/>
    <x v="2"/>
    <x v="2"/>
    <x v="4"/>
    <m/>
    <m/>
    <m/>
    <m/>
    <x v="0"/>
    <m/>
    <m/>
    <m/>
    <m/>
    <x v="0"/>
    <x v="0"/>
    <m/>
    <m/>
  </r>
  <r>
    <n v="180"/>
    <s v="Closed"/>
    <x v="0"/>
    <x v="23"/>
    <d v="2021-05-29T00:00:00"/>
    <x v="32"/>
    <x v="84"/>
    <s v="Ms.Sirintip "/>
    <s v="IQC"/>
    <n v="3058"/>
    <s v="# 3058 T-55998GD018HU-T-AGN"/>
    <s v="DS"/>
    <s v="TFT1.8&quot;"/>
    <x v="1"/>
    <x v="7"/>
    <x v="23"/>
    <s v="FCT +  App "/>
    <s v="Final"/>
    <d v="2021-06-18T00:00:00"/>
    <s v="Optical characteristic"/>
    <x v="0"/>
    <x v="0"/>
    <s v="Operate"/>
    <n v="1"/>
    <x v="0"/>
    <m/>
    <m/>
    <m/>
    <m/>
    <m/>
    <x v="28"/>
    <m/>
    <x v="11"/>
    <x v="0"/>
    <m/>
    <m/>
    <x v="0"/>
    <x v="0"/>
    <x v="0"/>
    <x v="2"/>
    <x v="2"/>
    <x v="4"/>
    <m/>
    <m/>
    <m/>
    <m/>
    <x v="0"/>
    <m/>
    <m/>
    <m/>
    <m/>
    <x v="0"/>
    <x v="0"/>
    <m/>
    <m/>
  </r>
  <r>
    <n v="181"/>
    <s v="Closed"/>
    <x v="0"/>
    <x v="23"/>
    <d v="2021-05-29T00:00:00"/>
    <x v="32"/>
    <x v="85"/>
    <s v="Ms.Sirintip "/>
    <s v="IQC"/>
    <n v="3048"/>
    <s v="# 3048 T-55931GD018HU-T-AKN"/>
    <s v="STD"/>
    <s v="TFT1.8&quot;"/>
    <x v="1"/>
    <x v="7"/>
    <x v="23"/>
    <s v="FCT +  App "/>
    <s v="Final"/>
    <d v="2021-06-18T00:00:00"/>
    <s v="Optical characteristic"/>
    <x v="0"/>
    <x v="0"/>
    <s v="Operate"/>
    <n v="2"/>
    <x v="0"/>
    <m/>
    <m/>
    <m/>
    <m/>
    <m/>
    <x v="28"/>
    <m/>
    <x v="11"/>
    <x v="0"/>
    <m/>
    <m/>
    <x v="0"/>
    <x v="0"/>
    <x v="0"/>
    <x v="2"/>
    <x v="2"/>
    <x v="4"/>
    <m/>
    <m/>
    <m/>
    <m/>
    <x v="0"/>
    <m/>
    <m/>
    <m/>
    <m/>
    <x v="0"/>
    <x v="0"/>
    <m/>
    <m/>
  </r>
  <r>
    <n v="182"/>
    <s v="Closed"/>
    <x v="0"/>
    <x v="23"/>
    <d v="2021-05-29T00:00:00"/>
    <x v="32"/>
    <x v="86"/>
    <s v="Ms.Sirintip "/>
    <s v="IQC"/>
    <n v="3061"/>
    <s v="# 3061 T-57568GD018HU-T-ACN"/>
    <s v="NS"/>
    <s v="TFT1.8&quot;"/>
    <x v="1"/>
    <x v="7"/>
    <x v="23"/>
    <s v="FCT +  App "/>
    <s v="Final"/>
    <d v="2021-06-04T00:00:00"/>
    <s v="Optical characteristic"/>
    <x v="0"/>
    <x v="0"/>
    <s v="Operate"/>
    <n v="3"/>
    <x v="0"/>
    <m/>
    <m/>
    <m/>
    <m/>
    <m/>
    <x v="28"/>
    <m/>
    <x v="11"/>
    <x v="0"/>
    <m/>
    <m/>
    <x v="0"/>
    <x v="0"/>
    <x v="0"/>
    <x v="2"/>
    <x v="2"/>
    <x v="4"/>
    <m/>
    <m/>
    <m/>
    <m/>
    <x v="0"/>
    <m/>
    <m/>
    <m/>
    <m/>
    <x v="0"/>
    <x v="0"/>
    <m/>
    <m/>
  </r>
  <r>
    <n v="183"/>
    <s v="Closed"/>
    <x v="0"/>
    <x v="23"/>
    <d v="2021-05-29T00:00:00"/>
    <x v="32"/>
    <x v="87"/>
    <s v="Ms.Sirintip "/>
    <s v="IQC"/>
    <n v="3049"/>
    <s v="# 3049 T-55931GD018HU-T-AKN"/>
    <s v="STD"/>
    <s v="TFT1.8&quot;"/>
    <x v="1"/>
    <x v="7"/>
    <x v="23"/>
    <s v="FCT +  App "/>
    <s v="Final"/>
    <d v="2021-06-18T00:00:00"/>
    <s v="Optical characteristic"/>
    <x v="0"/>
    <x v="0"/>
    <s v="Operate"/>
    <n v="4"/>
    <x v="0"/>
    <m/>
    <m/>
    <m/>
    <m/>
    <m/>
    <x v="28"/>
    <m/>
    <x v="11"/>
    <x v="0"/>
    <m/>
    <m/>
    <x v="0"/>
    <x v="0"/>
    <x v="0"/>
    <x v="2"/>
    <x v="2"/>
    <x v="4"/>
    <m/>
    <m/>
    <m/>
    <m/>
    <x v="0"/>
    <m/>
    <m/>
    <m/>
    <m/>
    <x v="0"/>
    <x v="0"/>
    <m/>
    <m/>
  </r>
  <r>
    <n v="184"/>
    <s v="Closed"/>
    <x v="0"/>
    <x v="23"/>
    <d v="2021-05-29T00:00:00"/>
    <x v="32"/>
    <x v="88"/>
    <s v="Ms.Sirintip "/>
    <s v="IQC"/>
    <n v="3011"/>
    <s v="# 3011 T-56056GD042H-LW-ACN"/>
    <s v="YZK"/>
    <s v="TFT4.2&quot;"/>
    <x v="1"/>
    <x v="7"/>
    <x v="23"/>
    <s v="FCT +  App "/>
    <s v="Final"/>
    <d v="2021-06-01T00:00:00"/>
    <s v="Optical characteristic"/>
    <x v="0"/>
    <x v="0"/>
    <s v="Operate"/>
    <n v="2"/>
    <x v="0"/>
    <m/>
    <m/>
    <m/>
    <m/>
    <m/>
    <x v="28"/>
    <m/>
    <x v="0"/>
    <x v="0"/>
    <m/>
    <m/>
    <x v="0"/>
    <x v="0"/>
    <x v="0"/>
    <x v="2"/>
    <x v="2"/>
    <x v="4"/>
    <m/>
    <m/>
    <m/>
    <m/>
    <x v="0"/>
    <m/>
    <m/>
    <m/>
    <m/>
    <x v="0"/>
    <x v="0"/>
    <m/>
    <m/>
  </r>
  <r>
    <n v="185"/>
    <s v="Closed"/>
    <x v="0"/>
    <x v="23"/>
    <d v="2021-05-29T00:00:00"/>
    <x v="32"/>
    <x v="89"/>
    <s v="Ms.Sirintip "/>
    <s v="IQC"/>
    <n v="3011"/>
    <s v="# 3011 T-56056GD042H-LW-ACN"/>
    <s v="YZK"/>
    <s v="TFT4.2&quot;"/>
    <x v="1"/>
    <x v="7"/>
    <x v="23"/>
    <s v="FCT +  App "/>
    <s v="Final"/>
    <d v="2021-06-01T00:00:00"/>
    <s v="Optical characteristic"/>
    <x v="0"/>
    <x v="0"/>
    <s v="Operate"/>
    <n v="1"/>
    <x v="0"/>
    <m/>
    <m/>
    <m/>
    <m/>
    <m/>
    <x v="28"/>
    <m/>
    <x v="0"/>
    <x v="0"/>
    <m/>
    <m/>
    <x v="0"/>
    <x v="0"/>
    <x v="0"/>
    <x v="2"/>
    <x v="2"/>
    <x v="4"/>
    <m/>
    <m/>
    <m/>
    <m/>
    <x v="0"/>
    <m/>
    <m/>
    <m/>
    <m/>
    <x v="0"/>
    <x v="0"/>
    <m/>
    <m/>
  </r>
  <r>
    <n v="186"/>
    <s v="Closed"/>
    <x v="0"/>
    <x v="23"/>
    <d v="2021-05-29T00:00:00"/>
    <x v="32"/>
    <x v="90"/>
    <s v="Mr.Chawarak"/>
    <s v="CQA"/>
    <n v="3061"/>
    <s v="# 3061 T-57568GD018HU-T-ACN"/>
    <s v="NS"/>
    <s v="TFT1.8&quot;"/>
    <x v="0"/>
    <x v="5"/>
    <x v="40"/>
    <s v="FCT  + App check"/>
    <s v="Final"/>
    <d v="2021-06-04T00:00:00"/>
    <s v="High temp"/>
    <x v="2"/>
    <x v="2"/>
    <s v="Operate"/>
    <n v="1"/>
    <x v="2"/>
    <m/>
    <m/>
    <m/>
    <m/>
    <m/>
    <x v="28"/>
    <m/>
    <x v="0"/>
    <x v="13"/>
    <m/>
    <m/>
    <x v="0"/>
    <x v="0"/>
    <x v="0"/>
    <x v="2"/>
    <x v="2"/>
    <x v="4"/>
    <m/>
    <m/>
    <m/>
    <m/>
    <x v="0"/>
    <m/>
    <m/>
    <m/>
    <m/>
    <x v="0"/>
    <x v="0"/>
    <m/>
    <m/>
  </r>
  <r>
    <n v="187"/>
    <s v="Closed"/>
    <x v="0"/>
    <x v="23"/>
    <d v="2021-05-29T00:00:00"/>
    <x v="32"/>
    <x v="90"/>
    <s v="Mr.Chawarak"/>
    <s v="CQA"/>
    <n v="3061"/>
    <s v="# 3061 T-57568GD018HU-T-ACN"/>
    <s v="NS"/>
    <s v="TFT1.8&quot;"/>
    <x v="0"/>
    <x v="5"/>
    <x v="40"/>
    <s v="FCT  + App check"/>
    <s v="Final"/>
    <d v="2021-06-04T00:00:00"/>
    <s v="Low temperature"/>
    <x v="3"/>
    <x v="3"/>
    <s v="Operate"/>
    <n v="1"/>
    <x v="12"/>
    <m/>
    <m/>
    <m/>
    <m/>
    <m/>
    <x v="28"/>
    <m/>
    <x v="0"/>
    <x v="14"/>
    <m/>
    <m/>
    <x v="0"/>
    <x v="0"/>
    <x v="0"/>
    <x v="2"/>
    <x v="2"/>
    <x v="4"/>
    <m/>
    <m/>
    <m/>
    <m/>
    <x v="0"/>
    <m/>
    <m/>
    <m/>
    <m/>
    <x v="0"/>
    <x v="0"/>
    <m/>
    <m/>
  </r>
  <r>
    <n v="188"/>
    <s v="Closed"/>
    <x v="0"/>
    <x v="24"/>
    <d v="2021-05-31T00:00:00"/>
    <x v="33"/>
    <x v="91"/>
    <s v="Mr.Chanakarn"/>
    <s v="MDL"/>
    <n v="3078"/>
    <s v="# 3078 T-55784GD042H-LW-AFN"/>
    <s v="NS"/>
    <s v="TFT4.2&quot;"/>
    <x v="0"/>
    <x v="1"/>
    <x v="41"/>
    <s v="FCT +App check+ESD Gun+Resistance"/>
    <s v="Final"/>
    <d v="2021-07-11T00:00:00"/>
    <s v="High temp"/>
    <x v="2"/>
    <x v="23"/>
    <s v="Non Operate"/>
    <n v="12"/>
    <x v="19"/>
    <m/>
    <m/>
    <m/>
    <m/>
    <m/>
    <x v="25"/>
    <m/>
    <x v="0"/>
    <x v="0"/>
    <m/>
    <m/>
    <x v="0"/>
    <x v="0"/>
    <x v="0"/>
    <x v="2"/>
    <x v="2"/>
    <x v="10"/>
    <m/>
    <m/>
    <m/>
    <m/>
    <x v="25"/>
    <m/>
    <m/>
    <d v="2021-07-06T00:00:00"/>
    <m/>
    <x v="0"/>
    <x v="0"/>
    <m/>
    <m/>
  </r>
  <r>
    <n v="189"/>
    <s v="Closed"/>
    <x v="0"/>
    <x v="24"/>
    <d v="2021-05-31T00:00:00"/>
    <x v="33"/>
    <x v="91"/>
    <s v="Mr.Chanakarn"/>
    <s v="MDL"/>
    <n v="3078"/>
    <s v="# 3078 T-55784GD042H-LW-AFN"/>
    <s v="NS"/>
    <s v="TFT4.2&quot;"/>
    <x v="0"/>
    <x v="1"/>
    <x v="41"/>
    <s v="FCT +App check+ESD Gun+Resistance"/>
    <s v="Final"/>
    <d v="2021-07-11T00:00:00"/>
    <s v="Low temperature"/>
    <x v="3"/>
    <x v="3"/>
    <s v="Non Operate"/>
    <n v="12"/>
    <x v="3"/>
    <m/>
    <m/>
    <m/>
    <m/>
    <m/>
    <x v="25"/>
    <m/>
    <x v="0"/>
    <x v="0"/>
    <m/>
    <m/>
    <x v="0"/>
    <x v="0"/>
    <x v="0"/>
    <x v="2"/>
    <x v="2"/>
    <x v="10"/>
    <m/>
    <m/>
    <m/>
    <m/>
    <x v="25"/>
    <m/>
    <m/>
    <d v="2021-07-06T00:00:00"/>
    <m/>
    <x v="0"/>
    <x v="0"/>
    <m/>
    <m/>
  </r>
  <r>
    <n v="190"/>
    <s v="Closed"/>
    <x v="0"/>
    <x v="24"/>
    <d v="2021-05-31T00:00:00"/>
    <x v="33"/>
    <x v="91"/>
    <s v="Mr.Chanakarn"/>
    <s v="MDL"/>
    <n v="3078"/>
    <s v="# 3078 T-55784GD042H-LW-AFN"/>
    <s v="NS"/>
    <s v="TFT4.2&quot;"/>
    <x v="0"/>
    <x v="1"/>
    <x v="41"/>
    <s v="FCT +App check+ESD Gun+Resistance"/>
    <s v="Final"/>
    <d v="2021-07-11T00:00:00"/>
    <s v="Hi temp,Hi Humid "/>
    <x v="1"/>
    <x v="1"/>
    <s v="Non Operate"/>
    <n v="12"/>
    <x v="9"/>
    <m/>
    <m/>
    <m/>
    <m/>
    <m/>
    <x v="25"/>
    <m/>
    <x v="0"/>
    <x v="0"/>
    <m/>
    <m/>
    <x v="0"/>
    <x v="0"/>
    <x v="0"/>
    <x v="2"/>
    <x v="2"/>
    <x v="10"/>
    <m/>
    <m/>
    <m/>
    <m/>
    <x v="25"/>
    <m/>
    <m/>
    <d v="2021-07-06T00:00:00"/>
    <m/>
    <x v="0"/>
    <x v="0"/>
    <m/>
    <m/>
  </r>
  <r>
    <n v="191"/>
    <s v="Closed"/>
    <x v="0"/>
    <x v="24"/>
    <d v="2021-05-31T00:00:00"/>
    <x v="33"/>
    <x v="91"/>
    <s v="Mr.Chanakarn"/>
    <s v="MDL"/>
    <n v="3078"/>
    <s v="# 3078 T-55784GD042H-LW-AFN"/>
    <s v="NS"/>
    <s v="TFT4.2&quot;"/>
    <x v="0"/>
    <x v="1"/>
    <x v="41"/>
    <s v="FCT +App check+ESD Gun+Resistance"/>
    <s v="Final"/>
    <d v="2021-07-11T00:00:00"/>
    <s v="Heat shock"/>
    <x v="4"/>
    <x v="6"/>
    <s v="Non Operate"/>
    <n v="12"/>
    <x v="6"/>
    <m/>
    <m/>
    <m/>
    <m/>
    <m/>
    <x v="25"/>
    <m/>
    <x v="0"/>
    <x v="0"/>
    <m/>
    <m/>
    <x v="0"/>
    <x v="0"/>
    <x v="0"/>
    <x v="2"/>
    <x v="2"/>
    <x v="10"/>
    <m/>
    <m/>
    <m/>
    <m/>
    <x v="25"/>
    <m/>
    <m/>
    <d v="2021-07-06T00:00:00"/>
    <m/>
    <x v="0"/>
    <x v="0"/>
    <m/>
    <m/>
  </r>
  <r>
    <n v="192"/>
    <s v="Closed"/>
    <x v="0"/>
    <x v="24"/>
    <d v="2021-05-31T00:00:00"/>
    <x v="33"/>
    <x v="91"/>
    <s v="Mr.Chanakarn"/>
    <s v="MDL"/>
    <n v="3078"/>
    <s v="# 3078 T-55784GD042H-LW-AFN"/>
    <s v="NS"/>
    <s v="TFT4.2&quot;"/>
    <x v="0"/>
    <x v="1"/>
    <x v="41"/>
    <s v="FCT +App check+ESD Gun+Resistance"/>
    <s v="Final"/>
    <d v="2021-07-11T00:00:00"/>
    <s v="Room temp :  25oC"/>
    <x v="9"/>
    <x v="22"/>
    <s v="Non Operate"/>
    <n v="12"/>
    <x v="13"/>
    <m/>
    <m/>
    <m/>
    <m/>
    <m/>
    <x v="25"/>
    <m/>
    <x v="0"/>
    <x v="0"/>
    <m/>
    <m/>
    <x v="0"/>
    <x v="0"/>
    <x v="0"/>
    <x v="2"/>
    <x v="2"/>
    <x v="10"/>
    <m/>
    <m/>
    <m/>
    <m/>
    <x v="25"/>
    <m/>
    <m/>
    <d v="2021-07-06T00:00:00"/>
    <m/>
    <x v="0"/>
    <x v="0"/>
    <m/>
    <m/>
  </r>
  <r>
    <n v="193"/>
    <s v="Closed"/>
    <x v="0"/>
    <x v="14"/>
    <d v="2021-05-10T00:00:00"/>
    <x v="12"/>
    <x v="92"/>
    <s v="Ms.Sangjan"/>
    <s v="QE"/>
    <n v="3039"/>
    <s v="# 3039 T-55743GD042H-LW-AMN"/>
    <s v="YZK"/>
    <s v="TFT4.2&quot;"/>
    <x v="1"/>
    <x v="6"/>
    <x v="42"/>
    <s v="FCT +App "/>
    <s v="Final"/>
    <d v="2021-10-11T00:00:00"/>
    <s v="Low temperature"/>
    <x v="3"/>
    <x v="3"/>
    <s v="Non Operate"/>
    <n v="3"/>
    <x v="3"/>
    <m/>
    <m/>
    <m/>
    <m/>
    <m/>
    <x v="13"/>
    <m/>
    <x v="0"/>
    <x v="0"/>
    <m/>
    <m/>
    <x v="0"/>
    <x v="0"/>
    <x v="0"/>
    <x v="2"/>
    <x v="2"/>
    <x v="11"/>
    <m/>
    <m/>
    <m/>
    <m/>
    <x v="22"/>
    <m/>
    <m/>
    <m/>
    <m/>
    <x v="0"/>
    <x v="0"/>
    <m/>
    <m/>
  </r>
  <r>
    <n v="194"/>
    <s v="Closed"/>
    <x v="0"/>
    <x v="14"/>
    <d v="2021-05-10T00:00:00"/>
    <x v="12"/>
    <x v="92"/>
    <s v="Ms.Sangjan"/>
    <s v="QE"/>
    <n v="3039"/>
    <s v="# 3039 T-55743GD042H-LW-AMN"/>
    <s v="YZK"/>
    <s v="TFT4.2&quot;"/>
    <x v="1"/>
    <x v="6"/>
    <x v="42"/>
    <s v="FCT +App "/>
    <s v="Final"/>
    <d v="2021-10-11T00:00:00"/>
    <s v="High temp"/>
    <x v="2"/>
    <x v="5"/>
    <s v="Non Operate"/>
    <n v="3"/>
    <x v="17"/>
    <m/>
    <m/>
    <m/>
    <m/>
    <m/>
    <x v="13"/>
    <m/>
    <x v="0"/>
    <x v="0"/>
    <m/>
    <m/>
    <x v="0"/>
    <x v="0"/>
    <x v="0"/>
    <x v="2"/>
    <x v="2"/>
    <x v="11"/>
    <m/>
    <m/>
    <m/>
    <m/>
    <x v="22"/>
    <m/>
    <m/>
    <m/>
    <m/>
    <x v="0"/>
    <x v="0"/>
    <m/>
    <m/>
  </r>
  <r>
    <n v="195"/>
    <s v="Closed"/>
    <x v="0"/>
    <x v="14"/>
    <d v="2021-05-10T00:00:00"/>
    <x v="12"/>
    <x v="92"/>
    <s v="Ms.Sangjan"/>
    <s v="QE"/>
    <n v="3039"/>
    <s v="# 3039 T-55743GD042H-LW-AMN"/>
    <s v="YZK"/>
    <s v="TFT4.2&quot;"/>
    <x v="1"/>
    <x v="6"/>
    <x v="42"/>
    <s v="FCT +App "/>
    <s v="Final"/>
    <d v="2021-10-11T00:00:00"/>
    <s v="Heat shock"/>
    <x v="4"/>
    <x v="6"/>
    <s v="Non Operate"/>
    <n v="3"/>
    <x v="6"/>
    <m/>
    <m/>
    <m/>
    <m/>
    <m/>
    <x v="13"/>
    <m/>
    <x v="0"/>
    <x v="0"/>
    <m/>
    <m/>
    <x v="0"/>
    <x v="0"/>
    <x v="0"/>
    <x v="2"/>
    <x v="12"/>
    <x v="4"/>
    <m/>
    <m/>
    <m/>
    <m/>
    <x v="0"/>
    <m/>
    <m/>
    <m/>
    <m/>
    <x v="0"/>
    <x v="0"/>
    <m/>
    <m/>
  </r>
  <r>
    <n v="196"/>
    <s v="Closed"/>
    <x v="0"/>
    <x v="25"/>
    <d v="2021-05-30T00:00:00"/>
    <x v="34"/>
    <x v="93"/>
    <s v="Ms.Sangjan"/>
    <s v="QE"/>
    <n v="7126"/>
    <s v="# 7126 T-55709GD080HU-LW-AEN"/>
    <s v="YZK"/>
    <s v="TFT8.0&quot;"/>
    <x v="1"/>
    <x v="6"/>
    <x v="42"/>
    <s v="FCT +App "/>
    <s v="Final"/>
    <d v="2021-10-11T00:00:00"/>
    <s v="High temp"/>
    <x v="2"/>
    <x v="5"/>
    <s v="Non Operate"/>
    <n v="3"/>
    <x v="17"/>
    <m/>
    <m/>
    <m/>
    <m/>
    <m/>
    <x v="29"/>
    <m/>
    <x v="0"/>
    <x v="0"/>
    <m/>
    <m/>
    <x v="0"/>
    <x v="0"/>
    <x v="0"/>
    <x v="2"/>
    <x v="2"/>
    <x v="12"/>
    <m/>
    <m/>
    <m/>
    <m/>
    <x v="26"/>
    <m/>
    <m/>
    <m/>
    <m/>
    <x v="0"/>
    <x v="0"/>
    <m/>
    <m/>
  </r>
  <r>
    <n v="197"/>
    <s v="Closed"/>
    <x v="0"/>
    <x v="25"/>
    <d v="2021-05-30T00:00:00"/>
    <x v="34"/>
    <x v="93"/>
    <s v="Ms.Sangjan"/>
    <s v="QE"/>
    <n v="7126"/>
    <s v="# 7126 T-55709GD080HU-LW-AEN"/>
    <s v="YZK"/>
    <s v="TFT8.0&quot;"/>
    <x v="1"/>
    <x v="6"/>
    <x v="42"/>
    <s v="FCT +App "/>
    <s v="Final"/>
    <d v="2021-10-11T00:00:00"/>
    <s v="Low temperature"/>
    <x v="3"/>
    <x v="3"/>
    <s v="Non Operate"/>
    <n v="3"/>
    <x v="3"/>
    <m/>
    <m/>
    <m/>
    <m/>
    <m/>
    <x v="29"/>
    <m/>
    <x v="0"/>
    <x v="0"/>
    <m/>
    <m/>
    <x v="0"/>
    <x v="0"/>
    <x v="0"/>
    <x v="2"/>
    <x v="2"/>
    <x v="12"/>
    <m/>
    <m/>
    <m/>
    <m/>
    <x v="26"/>
    <m/>
    <m/>
    <m/>
    <m/>
    <x v="0"/>
    <x v="0"/>
    <m/>
    <m/>
  </r>
  <r>
    <n v="198"/>
    <s v="Closed"/>
    <x v="0"/>
    <x v="25"/>
    <d v="2021-05-30T00:00:00"/>
    <x v="34"/>
    <x v="93"/>
    <s v="Ms.Sangjan"/>
    <s v="QE"/>
    <n v="7126"/>
    <s v="# 7126 T-55709GD080HU-LW-AEN"/>
    <s v="YZK"/>
    <s v="TFT8.0&quot;"/>
    <x v="1"/>
    <x v="6"/>
    <x v="42"/>
    <s v="FCT +App "/>
    <s v="Final"/>
    <d v="2021-10-11T00:00:00"/>
    <s v="Heat shock"/>
    <x v="4"/>
    <x v="6"/>
    <s v="Non Operate"/>
    <n v="3"/>
    <x v="6"/>
    <m/>
    <m/>
    <m/>
    <m/>
    <m/>
    <x v="29"/>
    <m/>
    <x v="0"/>
    <x v="0"/>
    <m/>
    <m/>
    <x v="0"/>
    <x v="0"/>
    <x v="0"/>
    <x v="2"/>
    <x v="13"/>
    <x v="4"/>
    <m/>
    <m/>
    <m/>
    <m/>
    <x v="0"/>
    <m/>
    <m/>
    <m/>
    <m/>
    <x v="0"/>
    <x v="0"/>
    <m/>
    <m/>
  </r>
  <r>
    <n v="199"/>
    <s v="Closed"/>
    <x v="0"/>
    <x v="26"/>
    <d v="2021-06-04T00:00:00"/>
    <x v="35"/>
    <x v="94"/>
    <s v="Ms.Wijitra"/>
    <s v="AE"/>
    <n v="7127"/>
    <s v="# 7127 T-55702GD057Z-LW-ANN"/>
    <s v="Continental"/>
    <s v="TFT5.7&quot;"/>
    <x v="0"/>
    <x v="3"/>
    <x v="43"/>
    <s v="FCT +App check+Optical"/>
    <s v="Final"/>
    <d v="2021-10-12T00:00:00"/>
    <s v="High temp"/>
    <x v="2"/>
    <x v="5"/>
    <s v="Operate"/>
    <n v="3"/>
    <x v="17"/>
    <m/>
    <m/>
    <m/>
    <m/>
    <m/>
    <x v="30"/>
    <m/>
    <x v="0"/>
    <x v="0"/>
    <m/>
    <m/>
    <x v="0"/>
    <x v="0"/>
    <x v="0"/>
    <x v="2"/>
    <x v="2"/>
    <x v="4"/>
    <m/>
    <m/>
    <m/>
    <m/>
    <x v="0"/>
    <d v="2021-07-05T00:00:00"/>
    <m/>
    <d v="2021-07-19T00:00:00"/>
    <m/>
    <x v="2"/>
    <x v="9"/>
    <m/>
    <m/>
  </r>
  <r>
    <n v="200"/>
    <s v="Closed"/>
    <x v="0"/>
    <x v="26"/>
    <d v="2021-06-04T00:00:00"/>
    <x v="35"/>
    <x v="94"/>
    <s v="Ms.Wijitra"/>
    <s v="AE"/>
    <n v="7127"/>
    <s v="# 7127 T-55702GD057Z-LW-ANN"/>
    <s v="Continental"/>
    <s v="TFT5.7&quot;"/>
    <x v="0"/>
    <x v="3"/>
    <x v="43"/>
    <s v="FCT +App check+Optical"/>
    <s v="Final"/>
    <d v="2021-10-12T00:00:00"/>
    <s v="Low temperature"/>
    <x v="3"/>
    <x v="3"/>
    <s v="Operate"/>
    <n v="3"/>
    <x v="11"/>
    <m/>
    <m/>
    <m/>
    <m/>
    <m/>
    <x v="30"/>
    <m/>
    <x v="0"/>
    <x v="0"/>
    <m/>
    <m/>
    <x v="0"/>
    <x v="0"/>
    <x v="0"/>
    <x v="2"/>
    <x v="2"/>
    <x v="4"/>
    <m/>
    <m/>
    <m/>
    <m/>
    <x v="0"/>
    <d v="2021-07-05T00:00:00"/>
    <m/>
    <d v="2021-07-19T00:00:00"/>
    <m/>
    <x v="2"/>
    <x v="9"/>
    <m/>
    <m/>
  </r>
  <r>
    <n v="201"/>
    <s v="Closed"/>
    <x v="0"/>
    <x v="26"/>
    <d v="2021-06-04T00:00:00"/>
    <x v="35"/>
    <x v="94"/>
    <s v="Ms.Wijitra"/>
    <s v="AE"/>
    <n v="7127"/>
    <s v="# 7127 T-55702GD057Z-LW-ANN"/>
    <s v="Continental"/>
    <s v="TFT5.7&quot;"/>
    <x v="0"/>
    <x v="3"/>
    <x v="43"/>
    <s v="FCT +App check+Optical"/>
    <s v="Final"/>
    <d v="2021-10-12T00:00:00"/>
    <s v="Hi temp,Hi Humid "/>
    <x v="1"/>
    <x v="1"/>
    <s v="Operate"/>
    <n v="3"/>
    <x v="9"/>
    <m/>
    <m/>
    <m/>
    <m/>
    <m/>
    <x v="30"/>
    <m/>
    <x v="0"/>
    <x v="0"/>
    <m/>
    <m/>
    <x v="0"/>
    <x v="0"/>
    <x v="0"/>
    <x v="2"/>
    <x v="2"/>
    <x v="4"/>
    <m/>
    <m/>
    <m/>
    <m/>
    <x v="0"/>
    <d v="2021-07-05T00:00:00"/>
    <m/>
    <d v="2021-07-19T00:00:00"/>
    <m/>
    <x v="2"/>
    <x v="9"/>
    <m/>
    <m/>
  </r>
  <r>
    <n v="202"/>
    <s v="Closed"/>
    <x v="0"/>
    <x v="26"/>
    <d v="2021-06-04T00:00:00"/>
    <x v="35"/>
    <x v="94"/>
    <s v="Ms.Wijitra"/>
    <s v="AE"/>
    <n v="7127"/>
    <s v="# 7127 T-55702GD057Z-LW-ANN"/>
    <s v="Continental"/>
    <s v="TFT5.7&quot;"/>
    <x v="0"/>
    <x v="3"/>
    <x v="43"/>
    <s v="FCT +App check+Optical"/>
    <s v="Final"/>
    <d v="2021-10-12T00:00:00"/>
    <s v="Heat shock"/>
    <x v="4"/>
    <x v="6"/>
    <s v="Non Operate"/>
    <n v="3"/>
    <x v="6"/>
    <m/>
    <m/>
    <m/>
    <m/>
    <m/>
    <x v="30"/>
    <m/>
    <x v="0"/>
    <x v="0"/>
    <m/>
    <m/>
    <x v="0"/>
    <x v="0"/>
    <x v="0"/>
    <x v="2"/>
    <x v="2"/>
    <x v="4"/>
    <m/>
    <m/>
    <m/>
    <m/>
    <x v="27"/>
    <m/>
    <m/>
    <d v="2021-07-04T00:00:00"/>
    <m/>
    <x v="3"/>
    <x v="10"/>
    <m/>
    <m/>
  </r>
  <r>
    <n v="203"/>
    <s v="Closed"/>
    <x v="0"/>
    <x v="26"/>
    <d v="2021-06-04T00:00:00"/>
    <x v="36"/>
    <x v="95"/>
    <s v="Mr.Karn"/>
    <s v="PE-MPT"/>
    <n v="7093"/>
    <s v="# 7093 T-55620GD057JU-LW-AAN"/>
    <s v="STD"/>
    <s v="TFT5.7&quot;"/>
    <x v="0"/>
    <x v="2"/>
    <x v="44"/>
    <s v="FCT +App check+Optical"/>
    <s v="Final"/>
    <d v="2021-08-25T00:00:00"/>
    <s v="High temp"/>
    <x v="2"/>
    <x v="24"/>
    <s v="Operate"/>
    <n v="4"/>
    <x v="2"/>
    <m/>
    <m/>
    <m/>
    <m/>
    <m/>
    <x v="31"/>
    <m/>
    <x v="0"/>
    <x v="0"/>
    <m/>
    <m/>
    <x v="0"/>
    <x v="0"/>
    <x v="0"/>
    <x v="2"/>
    <x v="2"/>
    <x v="4"/>
    <m/>
    <m/>
    <m/>
    <m/>
    <x v="28"/>
    <m/>
    <m/>
    <d v="2021-07-23T00:00:00"/>
    <m/>
    <x v="0"/>
    <x v="11"/>
    <m/>
    <m/>
  </r>
  <r>
    <n v="204"/>
    <s v="Closed"/>
    <x v="0"/>
    <x v="26"/>
    <d v="2021-06-04T00:00:00"/>
    <x v="36"/>
    <x v="95"/>
    <s v="Mr.Karn"/>
    <s v="PE-MPT"/>
    <n v="7093"/>
    <s v="# 7093 T-55620GD057JU-LW-AAN"/>
    <s v="STD"/>
    <s v="TFT5.7&quot;"/>
    <x v="0"/>
    <x v="2"/>
    <x v="44"/>
    <s v="FCT +App check+Optical"/>
    <s v="Final"/>
    <d v="2021-08-25T00:00:00"/>
    <s v="Low temperature"/>
    <x v="3"/>
    <x v="17"/>
    <s v="Operate"/>
    <n v="4"/>
    <x v="11"/>
    <m/>
    <m/>
    <m/>
    <m/>
    <m/>
    <x v="31"/>
    <m/>
    <x v="0"/>
    <x v="0"/>
    <m/>
    <m/>
    <x v="0"/>
    <x v="0"/>
    <x v="0"/>
    <x v="2"/>
    <x v="2"/>
    <x v="4"/>
    <m/>
    <m/>
    <m/>
    <m/>
    <x v="28"/>
    <m/>
    <m/>
    <d v="2021-07-23T00:00:00"/>
    <m/>
    <x v="0"/>
    <x v="11"/>
    <m/>
    <m/>
  </r>
  <r>
    <n v="205"/>
    <s v="Closed"/>
    <x v="0"/>
    <x v="26"/>
    <d v="2021-06-04T00:00:00"/>
    <x v="36"/>
    <x v="95"/>
    <s v="Mr.Karn"/>
    <s v="PE-MPT"/>
    <n v="7093"/>
    <s v="# 7093 T-55620GD057JU-LW-AAN"/>
    <s v="STD"/>
    <s v="TFT5.7&quot;"/>
    <x v="0"/>
    <x v="2"/>
    <x v="44"/>
    <s v="FCT +App check+Optical"/>
    <s v="Final"/>
    <d v="2021-07-28T00:00:00"/>
    <s v="Heat shock"/>
    <x v="4"/>
    <x v="25"/>
    <s v="Non Operate"/>
    <n v="4"/>
    <x v="4"/>
    <m/>
    <m/>
    <m/>
    <m/>
    <m/>
    <x v="31"/>
    <m/>
    <x v="0"/>
    <x v="0"/>
    <m/>
    <m/>
    <x v="0"/>
    <x v="0"/>
    <x v="0"/>
    <x v="2"/>
    <x v="2"/>
    <x v="4"/>
    <m/>
    <m/>
    <m/>
    <m/>
    <x v="27"/>
    <m/>
    <d v="2021-07-13T00:00:00"/>
    <m/>
    <m/>
    <x v="0"/>
    <x v="12"/>
    <m/>
    <m/>
  </r>
  <r>
    <n v="206"/>
    <s v="Closed"/>
    <x v="0"/>
    <x v="26"/>
    <d v="2021-06-04T00:00:00"/>
    <x v="36"/>
    <x v="95"/>
    <s v="Mr.Karn"/>
    <s v="PE-MPT"/>
    <n v="7093"/>
    <s v="# 7093 T-55620GD057JU-LW-AAN"/>
    <s v="STD"/>
    <s v="TFT5.7&quot;"/>
    <x v="0"/>
    <x v="2"/>
    <x v="44"/>
    <s v="FCT +App check+Optical"/>
    <s v="Final"/>
    <d v="2021-07-28T00:00:00"/>
    <s v="ESD Test 150pF R330ohm ±10kV _x000a_3times/Display center"/>
    <x v="7"/>
    <x v="16"/>
    <s v="Non Operate"/>
    <n v="4"/>
    <x v="18"/>
    <m/>
    <m/>
    <m/>
    <m/>
    <m/>
    <x v="31"/>
    <m/>
    <x v="12"/>
    <x v="0"/>
    <m/>
    <m/>
    <x v="0"/>
    <x v="0"/>
    <x v="0"/>
    <x v="2"/>
    <x v="2"/>
    <x v="4"/>
    <m/>
    <m/>
    <m/>
    <m/>
    <x v="0"/>
    <m/>
    <m/>
    <m/>
    <m/>
    <x v="0"/>
    <x v="0"/>
    <m/>
    <m/>
  </r>
  <r>
    <n v="207"/>
    <s v="Closed"/>
    <x v="0"/>
    <x v="26"/>
    <d v="2021-06-04T00:00:00"/>
    <x v="36"/>
    <x v="95"/>
    <s v="Mr.Karn"/>
    <s v="PE-MPT"/>
    <n v="7093"/>
    <s v="# 7093 T-55620GD057JU-LW-AAN"/>
    <s v="STD"/>
    <s v="TFT5.7&quot;"/>
    <x v="0"/>
    <x v="2"/>
    <x v="44"/>
    <s v="FCT +App check+Optical"/>
    <s v="Final"/>
    <d v="2021-07-28T00:00:00"/>
    <s v="Optical characteristic"/>
    <x v="0"/>
    <x v="0"/>
    <s v="Operate"/>
    <n v="2"/>
    <x v="18"/>
    <m/>
    <m/>
    <m/>
    <m/>
    <m/>
    <x v="31"/>
    <m/>
    <x v="12"/>
    <x v="0"/>
    <m/>
    <m/>
    <x v="0"/>
    <x v="0"/>
    <x v="0"/>
    <x v="2"/>
    <x v="2"/>
    <x v="4"/>
    <m/>
    <m/>
    <m/>
    <m/>
    <x v="0"/>
    <m/>
    <m/>
    <m/>
    <m/>
    <x v="0"/>
    <x v="0"/>
    <m/>
    <m/>
  </r>
  <r>
    <n v="208"/>
    <s v="Closed"/>
    <x v="0"/>
    <x v="26"/>
    <d v="2021-06-04T00:00:00"/>
    <x v="35"/>
    <x v="96"/>
    <s v="Ms.Wijitra"/>
    <s v="AE"/>
    <n v="7126"/>
    <s v="# 7126 T-55709GD080HU-LW-AEN"/>
    <s v="YZK"/>
    <s v="TFT8.0&quot;"/>
    <x v="0"/>
    <x v="3"/>
    <x v="45"/>
    <s v="FCT +App check+Optical"/>
    <s v="Final"/>
    <d v="2021-07-14T00:00:00"/>
    <s v="High temp"/>
    <x v="2"/>
    <x v="5"/>
    <s v="Non Operate"/>
    <n v="6"/>
    <x v="17"/>
    <m/>
    <m/>
    <m/>
    <m/>
    <m/>
    <x v="32"/>
    <m/>
    <x v="0"/>
    <x v="0"/>
    <m/>
    <m/>
    <x v="0"/>
    <x v="0"/>
    <x v="0"/>
    <x v="2"/>
    <x v="2"/>
    <x v="4"/>
    <m/>
    <m/>
    <m/>
    <m/>
    <x v="29"/>
    <m/>
    <m/>
    <d v="2021-07-07T00:00:00"/>
    <m/>
    <x v="0"/>
    <x v="0"/>
    <m/>
    <m/>
  </r>
  <r>
    <n v="209"/>
    <s v="Closed"/>
    <x v="0"/>
    <x v="26"/>
    <d v="2021-06-04T00:00:00"/>
    <x v="35"/>
    <x v="96"/>
    <s v="Ms.Wijitra"/>
    <s v="AE"/>
    <n v="7126"/>
    <s v="# 7126 T-55709GD080HU-LW-AEN"/>
    <s v="YZK"/>
    <s v="TFT8.0&quot;"/>
    <x v="0"/>
    <x v="3"/>
    <x v="45"/>
    <s v="FCT +App check+Optical"/>
    <s v="Final"/>
    <d v="2021-07-14T00:00:00"/>
    <s v="Low temperature"/>
    <x v="3"/>
    <x v="3"/>
    <s v="Non Operate"/>
    <n v="6"/>
    <x v="3"/>
    <m/>
    <m/>
    <m/>
    <m/>
    <m/>
    <x v="32"/>
    <m/>
    <x v="0"/>
    <x v="0"/>
    <m/>
    <m/>
    <x v="0"/>
    <x v="0"/>
    <x v="0"/>
    <x v="2"/>
    <x v="2"/>
    <x v="4"/>
    <m/>
    <m/>
    <m/>
    <m/>
    <x v="29"/>
    <m/>
    <m/>
    <d v="2021-07-07T00:00:00"/>
    <m/>
    <x v="0"/>
    <x v="0"/>
    <m/>
    <m/>
  </r>
  <r>
    <n v="210"/>
    <s v="Closed"/>
    <x v="0"/>
    <x v="26"/>
    <d v="2021-06-04T00:00:00"/>
    <x v="35"/>
    <x v="96"/>
    <s v="Ms.Wijitra"/>
    <s v="AE"/>
    <n v="7126"/>
    <s v="# 7126 T-55709GD080HU-LW-AEN"/>
    <s v="YZK"/>
    <s v="TFT8.0&quot;"/>
    <x v="0"/>
    <x v="3"/>
    <x v="45"/>
    <s v="FCT +App check+Optical"/>
    <s v="Final"/>
    <d v="2021-07-14T00:00:00"/>
    <s v="Hi temp,Hi Humid "/>
    <x v="1"/>
    <x v="1"/>
    <s v="Non Operate"/>
    <n v="6"/>
    <x v="1"/>
    <m/>
    <m/>
    <m/>
    <m/>
    <m/>
    <x v="32"/>
    <m/>
    <x v="0"/>
    <x v="0"/>
    <m/>
    <m/>
    <x v="0"/>
    <x v="0"/>
    <x v="0"/>
    <x v="2"/>
    <x v="2"/>
    <x v="4"/>
    <m/>
    <m/>
    <m/>
    <m/>
    <x v="29"/>
    <m/>
    <m/>
    <d v="2021-07-07T00:00:00"/>
    <m/>
    <x v="0"/>
    <x v="0"/>
    <m/>
    <m/>
  </r>
  <r>
    <n v="211"/>
    <s v="Closed"/>
    <x v="0"/>
    <x v="26"/>
    <d v="2021-06-04T00:00:00"/>
    <x v="35"/>
    <x v="96"/>
    <s v="Ms.Wijitra"/>
    <s v="AE"/>
    <n v="7126"/>
    <s v="# 7126 T-55709GD080HU-LW-AEN"/>
    <s v="YZK"/>
    <s v="TFT8.0&quot;"/>
    <x v="0"/>
    <x v="3"/>
    <x v="45"/>
    <s v="FCT +App check+Optical"/>
    <s v="Final"/>
    <d v="2021-07-14T00:00:00"/>
    <s v="Heat shock"/>
    <x v="4"/>
    <x v="6"/>
    <s v="Non Operate"/>
    <n v="6"/>
    <x v="6"/>
    <m/>
    <m/>
    <m/>
    <m/>
    <m/>
    <x v="32"/>
    <m/>
    <x v="0"/>
    <x v="0"/>
    <m/>
    <m/>
    <x v="0"/>
    <x v="0"/>
    <x v="0"/>
    <x v="2"/>
    <x v="2"/>
    <x v="4"/>
    <m/>
    <m/>
    <m/>
    <m/>
    <x v="29"/>
    <m/>
    <m/>
    <d v="2021-07-07T00:00:00"/>
    <m/>
    <x v="0"/>
    <x v="0"/>
    <m/>
    <m/>
  </r>
  <r>
    <n v="212"/>
    <s v="Closed"/>
    <x v="0"/>
    <x v="27"/>
    <d v="2021-06-07T00:00:00"/>
    <x v="37"/>
    <x v="97"/>
    <s v="Ms.Sirintip "/>
    <s v="IQC"/>
    <n v="3013"/>
    <s v="# 3013 T-55906GD018HU-T-AIN"/>
    <s v="YZK"/>
    <s v="TFT1.8&quot;"/>
    <x v="1"/>
    <x v="7"/>
    <x v="23"/>
    <s v="FCT +  App "/>
    <s v="Final"/>
    <d v="2021-07-21T00:00:00"/>
    <s v="Optical characteristic"/>
    <x v="0"/>
    <x v="0"/>
    <s v="Operate"/>
    <n v="2"/>
    <x v="0"/>
    <m/>
    <m/>
    <m/>
    <m/>
    <m/>
    <x v="33"/>
    <m/>
    <x v="0"/>
    <x v="0"/>
    <m/>
    <m/>
    <x v="0"/>
    <x v="0"/>
    <x v="0"/>
    <x v="2"/>
    <x v="2"/>
    <x v="4"/>
    <m/>
    <m/>
    <m/>
    <m/>
    <x v="30"/>
    <m/>
    <m/>
    <d v="2021-07-27T00:00:00"/>
    <m/>
    <x v="0"/>
    <x v="0"/>
    <m/>
    <m/>
  </r>
  <r>
    <n v="213"/>
    <s v="Closed"/>
    <x v="0"/>
    <x v="28"/>
    <d v="2021-06-08T00:00:00"/>
    <x v="38"/>
    <x v="98"/>
    <s v="Ms.Panisara"/>
    <s v="PE-MPT"/>
    <n v="357653"/>
    <s v="T-57653GD018HU-T-A CN"/>
    <s v="DS TOYOTA"/>
    <s v="TFT1.8&quot;"/>
    <x v="0"/>
    <x v="0"/>
    <x v="46"/>
    <s v="App check by Requestor"/>
    <s v="Final"/>
    <d v="2021-06-14T00:00:00"/>
    <s v="High temp"/>
    <x v="2"/>
    <x v="9"/>
    <s v="Non Operate"/>
    <n v="5"/>
    <x v="5"/>
    <m/>
    <m/>
    <m/>
    <m/>
    <m/>
    <x v="30"/>
    <m/>
    <x v="0"/>
    <x v="0"/>
    <m/>
    <m/>
    <x v="0"/>
    <x v="0"/>
    <x v="0"/>
    <x v="2"/>
    <x v="14"/>
    <x v="4"/>
    <m/>
    <m/>
    <m/>
    <m/>
    <x v="0"/>
    <m/>
    <m/>
    <m/>
    <m/>
    <x v="0"/>
    <x v="0"/>
    <m/>
    <m/>
  </r>
  <r>
    <n v="214"/>
    <s v="Closed"/>
    <x v="0"/>
    <x v="28"/>
    <d v="2021-06-08T00:00:00"/>
    <x v="38"/>
    <x v="98"/>
    <s v="Ms.Panisara"/>
    <s v="PE-MPT"/>
    <n v="357653"/>
    <s v="T-57653GD018HU-T-A CN"/>
    <s v="DS TOYOTA"/>
    <s v="TFT1.8&quot;"/>
    <x v="0"/>
    <x v="0"/>
    <x v="46"/>
    <s v="App check by Requestor"/>
    <s v="Final"/>
    <d v="2021-06-14T00:00:00"/>
    <s v="Low temperature"/>
    <x v="3"/>
    <x v="3"/>
    <s v="Non Operate"/>
    <n v="5"/>
    <x v="3"/>
    <m/>
    <m/>
    <m/>
    <m/>
    <m/>
    <x v="30"/>
    <m/>
    <x v="0"/>
    <x v="0"/>
    <m/>
    <m/>
    <x v="0"/>
    <x v="0"/>
    <x v="0"/>
    <x v="2"/>
    <x v="14"/>
    <x v="4"/>
    <m/>
    <m/>
    <m/>
    <m/>
    <x v="0"/>
    <m/>
    <m/>
    <m/>
    <m/>
    <x v="0"/>
    <x v="0"/>
    <m/>
    <m/>
  </r>
  <r>
    <n v="215"/>
    <s v="Closed"/>
    <x v="0"/>
    <x v="28"/>
    <d v="2021-06-08T00:00:00"/>
    <x v="38"/>
    <x v="98"/>
    <s v="Ms.Panisara"/>
    <s v="PE-MPT"/>
    <n v="357653"/>
    <s v="T-57653GD018HU-T-A CN"/>
    <s v="DS TOYOTA"/>
    <s v="TFT1.8&quot;"/>
    <x v="0"/>
    <x v="0"/>
    <x v="46"/>
    <s v="App check by Requestor"/>
    <s v="Final"/>
    <d v="2021-06-14T00:00:00"/>
    <s v="Hi temp,Hi Humid "/>
    <x v="1"/>
    <x v="1"/>
    <s v="Non Operate"/>
    <n v="5"/>
    <x v="1"/>
    <m/>
    <m/>
    <m/>
    <m/>
    <m/>
    <x v="30"/>
    <m/>
    <x v="0"/>
    <x v="0"/>
    <m/>
    <m/>
    <x v="0"/>
    <x v="0"/>
    <x v="0"/>
    <x v="2"/>
    <x v="14"/>
    <x v="4"/>
    <m/>
    <m/>
    <m/>
    <m/>
    <x v="0"/>
    <m/>
    <m/>
    <m/>
    <m/>
    <x v="0"/>
    <x v="0"/>
    <m/>
    <m/>
  </r>
  <r>
    <n v="216"/>
    <s v="Closed"/>
    <x v="0"/>
    <x v="28"/>
    <d v="2021-06-08T00:00:00"/>
    <x v="38"/>
    <x v="98"/>
    <s v="Ms.Panisara"/>
    <s v="PE-MPT"/>
    <n v="357653"/>
    <s v="T-57653GD018HU-T-A CN"/>
    <s v="DS TOYOTA"/>
    <s v="TFT1.8&quot;"/>
    <x v="0"/>
    <x v="0"/>
    <x v="46"/>
    <s v="App check by Requestor"/>
    <s v="Final"/>
    <d v="2021-06-14T00:00:00"/>
    <s v="Heat shock"/>
    <x v="4"/>
    <x v="6"/>
    <s v="Non Operate"/>
    <n v="5"/>
    <x v="6"/>
    <m/>
    <m/>
    <m/>
    <m/>
    <m/>
    <x v="30"/>
    <m/>
    <x v="0"/>
    <x v="0"/>
    <m/>
    <m/>
    <x v="0"/>
    <x v="0"/>
    <x v="0"/>
    <x v="2"/>
    <x v="14"/>
    <x v="4"/>
    <m/>
    <m/>
    <m/>
    <m/>
    <x v="0"/>
    <m/>
    <m/>
    <m/>
    <m/>
    <x v="0"/>
    <x v="0"/>
    <m/>
    <m/>
  </r>
  <r>
    <n v="217"/>
    <s v="Closed"/>
    <x v="0"/>
    <x v="28"/>
    <d v="2021-06-08T00:00:00"/>
    <x v="38"/>
    <x v="99"/>
    <s v="Ms.Panisara"/>
    <s v="PE-MPT"/>
    <n v="364947"/>
    <s v="T-64947GD031HU-T-AAN"/>
    <s v="LITE-ON "/>
    <s v="TFT3.1&quot;"/>
    <x v="0"/>
    <x v="0"/>
    <x v="46"/>
    <s v="App check by Requestor"/>
    <s v="Final"/>
    <d v="2021-06-14T00:00:00"/>
    <s v="High temp"/>
    <x v="2"/>
    <x v="9"/>
    <s v="Non Operate"/>
    <n v="5"/>
    <x v="5"/>
    <m/>
    <m/>
    <m/>
    <m/>
    <m/>
    <x v="30"/>
    <m/>
    <x v="0"/>
    <x v="0"/>
    <m/>
    <m/>
    <x v="0"/>
    <x v="0"/>
    <x v="0"/>
    <x v="2"/>
    <x v="14"/>
    <x v="4"/>
    <m/>
    <m/>
    <m/>
    <m/>
    <x v="0"/>
    <m/>
    <m/>
    <m/>
    <m/>
    <x v="0"/>
    <x v="0"/>
    <m/>
    <m/>
  </r>
  <r>
    <n v="218"/>
    <s v="Closed"/>
    <x v="0"/>
    <x v="28"/>
    <d v="2021-06-08T00:00:00"/>
    <x v="38"/>
    <x v="99"/>
    <s v="Ms.Panisara"/>
    <s v="PE-MPT"/>
    <n v="364947"/>
    <s v="T-64947GD031HU-T-AAN"/>
    <s v="LITE-ON "/>
    <s v="TFT3.1&quot;"/>
    <x v="0"/>
    <x v="0"/>
    <x v="46"/>
    <s v="App check by Requestor"/>
    <s v="Final"/>
    <d v="2021-06-14T00:00:00"/>
    <s v="Low temperature"/>
    <x v="3"/>
    <x v="3"/>
    <s v="Non Operate"/>
    <n v="5"/>
    <x v="3"/>
    <m/>
    <m/>
    <m/>
    <m/>
    <m/>
    <x v="30"/>
    <m/>
    <x v="0"/>
    <x v="0"/>
    <m/>
    <m/>
    <x v="0"/>
    <x v="0"/>
    <x v="0"/>
    <x v="2"/>
    <x v="14"/>
    <x v="4"/>
    <m/>
    <m/>
    <m/>
    <m/>
    <x v="0"/>
    <m/>
    <m/>
    <m/>
    <m/>
    <x v="0"/>
    <x v="0"/>
    <m/>
    <m/>
  </r>
  <r>
    <n v="219"/>
    <s v="Closed"/>
    <x v="0"/>
    <x v="28"/>
    <d v="2021-06-08T00:00:00"/>
    <x v="38"/>
    <x v="99"/>
    <s v="Ms.Panisara"/>
    <s v="PE-MPT"/>
    <n v="364947"/>
    <s v="T-64947GD031HU-T-AAN"/>
    <s v="LITE-ON "/>
    <s v="TFT3.1&quot;"/>
    <x v="0"/>
    <x v="0"/>
    <x v="46"/>
    <s v="App check by Requestor"/>
    <s v="Final"/>
    <d v="2021-06-14T00:00:00"/>
    <s v="Hi temp,Hi Humid "/>
    <x v="1"/>
    <x v="1"/>
    <s v="Non Operate"/>
    <n v="5"/>
    <x v="1"/>
    <m/>
    <m/>
    <m/>
    <m/>
    <m/>
    <x v="30"/>
    <m/>
    <x v="0"/>
    <x v="0"/>
    <m/>
    <m/>
    <x v="0"/>
    <x v="0"/>
    <x v="0"/>
    <x v="2"/>
    <x v="14"/>
    <x v="4"/>
    <m/>
    <m/>
    <m/>
    <m/>
    <x v="0"/>
    <m/>
    <m/>
    <m/>
    <m/>
    <x v="0"/>
    <x v="0"/>
    <m/>
    <m/>
  </r>
  <r>
    <n v="220"/>
    <s v="Closed"/>
    <x v="0"/>
    <x v="28"/>
    <d v="2021-06-08T00:00:00"/>
    <x v="38"/>
    <x v="99"/>
    <s v="Ms.Panisara"/>
    <s v="PE-MPT"/>
    <n v="364947"/>
    <s v="T-64947GD031HU-T-AAN"/>
    <s v="LITE-ON "/>
    <s v="TFT3.1&quot;"/>
    <x v="0"/>
    <x v="0"/>
    <x v="46"/>
    <s v="App check by Requestor"/>
    <s v="Final"/>
    <d v="2021-06-14T00:00:00"/>
    <s v="Heat shock"/>
    <x v="4"/>
    <x v="6"/>
    <s v="Non Operate"/>
    <n v="5"/>
    <x v="6"/>
    <m/>
    <m/>
    <m/>
    <m/>
    <m/>
    <x v="30"/>
    <m/>
    <x v="0"/>
    <x v="0"/>
    <m/>
    <m/>
    <x v="0"/>
    <x v="0"/>
    <x v="0"/>
    <x v="2"/>
    <x v="14"/>
    <x v="4"/>
    <m/>
    <m/>
    <m/>
    <m/>
    <x v="0"/>
    <m/>
    <m/>
    <m/>
    <m/>
    <x v="0"/>
    <x v="0"/>
    <m/>
    <m/>
  </r>
  <r>
    <n v="221"/>
    <s v="Closed"/>
    <x v="0"/>
    <x v="29"/>
    <d v="2021-06-09T00:00:00"/>
    <x v="39"/>
    <x v="100"/>
    <s v="Ms.Wijitra"/>
    <s v="AE"/>
    <n v="3061"/>
    <s v="# 3061 T-57568GD018HU-T-ACN"/>
    <s v="NS"/>
    <s v="TFT1.8&quot;"/>
    <x v="0"/>
    <x v="3"/>
    <x v="47"/>
    <s v="FCT +App check+Optical"/>
    <s v="Final"/>
    <d v="2021-07-16T00:00:00"/>
    <s v="High temp"/>
    <x v="2"/>
    <x v="2"/>
    <s v="Non Operate"/>
    <n v="6"/>
    <x v="5"/>
    <m/>
    <m/>
    <m/>
    <m/>
    <m/>
    <x v="34"/>
    <m/>
    <x v="0"/>
    <x v="0"/>
    <m/>
    <m/>
    <x v="0"/>
    <x v="0"/>
    <x v="0"/>
    <x v="2"/>
    <x v="2"/>
    <x v="4"/>
    <m/>
    <m/>
    <m/>
    <m/>
    <x v="31"/>
    <m/>
    <m/>
    <d v="2021-07-12T00:00:00"/>
    <m/>
    <x v="0"/>
    <x v="0"/>
    <m/>
    <m/>
  </r>
  <r>
    <n v="222"/>
    <s v="Closed"/>
    <x v="0"/>
    <x v="29"/>
    <d v="2021-06-09T00:00:00"/>
    <x v="39"/>
    <x v="100"/>
    <s v="Ms.Wijitra"/>
    <s v="AE"/>
    <n v="3061"/>
    <s v="# 3061 T-57568GD018HU-T-ACN"/>
    <s v="NS"/>
    <s v="TFT1.8&quot;"/>
    <x v="0"/>
    <x v="3"/>
    <x v="47"/>
    <s v="FCT +App check+Optical"/>
    <s v="Final"/>
    <d v="2021-07-16T00:00:00"/>
    <s v="Low temperature"/>
    <x v="3"/>
    <x v="3"/>
    <s v="Non Operate"/>
    <n v="6"/>
    <x v="3"/>
    <m/>
    <m/>
    <m/>
    <m/>
    <m/>
    <x v="34"/>
    <m/>
    <x v="0"/>
    <x v="0"/>
    <m/>
    <m/>
    <x v="0"/>
    <x v="0"/>
    <x v="0"/>
    <x v="2"/>
    <x v="2"/>
    <x v="4"/>
    <m/>
    <m/>
    <m/>
    <m/>
    <x v="31"/>
    <m/>
    <m/>
    <d v="2021-07-12T00:00:00"/>
    <m/>
    <x v="0"/>
    <x v="0"/>
    <m/>
    <m/>
  </r>
  <r>
    <n v="223"/>
    <s v="Closed"/>
    <x v="0"/>
    <x v="29"/>
    <d v="2021-06-09T00:00:00"/>
    <x v="39"/>
    <x v="100"/>
    <s v="Ms.Wijitra"/>
    <s v="AE"/>
    <n v="3061"/>
    <s v="# 3061 T-57568GD018HU-T-ACN"/>
    <s v="NS"/>
    <s v="TFT1.8&quot;"/>
    <x v="0"/>
    <x v="3"/>
    <x v="47"/>
    <s v="FCT +App check+Optical"/>
    <s v="Final"/>
    <d v="2021-07-16T00:00:00"/>
    <s v="Hi temp,Hi Humid "/>
    <x v="1"/>
    <x v="1"/>
    <s v="Non Operate"/>
    <n v="6"/>
    <x v="9"/>
    <m/>
    <m/>
    <m/>
    <m/>
    <m/>
    <x v="34"/>
    <m/>
    <x v="0"/>
    <x v="0"/>
    <m/>
    <m/>
    <x v="0"/>
    <x v="0"/>
    <x v="0"/>
    <x v="2"/>
    <x v="2"/>
    <x v="4"/>
    <m/>
    <m/>
    <m/>
    <m/>
    <x v="31"/>
    <m/>
    <m/>
    <d v="2021-07-12T00:00:00"/>
    <m/>
    <x v="0"/>
    <x v="0"/>
    <m/>
    <m/>
  </r>
  <r>
    <n v="224"/>
    <s v="Closed"/>
    <x v="0"/>
    <x v="29"/>
    <d v="2021-06-09T00:00:00"/>
    <x v="39"/>
    <x v="100"/>
    <s v="Ms.Wijitra"/>
    <s v="AE"/>
    <n v="3061"/>
    <s v="# 3061 T-57568GD018HU-T-ACN"/>
    <s v="NS"/>
    <s v="TFT1.8&quot;"/>
    <x v="0"/>
    <x v="3"/>
    <x v="47"/>
    <s v="FCT +App check+Optical"/>
    <s v="Final"/>
    <d v="2021-07-16T00:00:00"/>
    <s v="Heat shock"/>
    <x v="4"/>
    <x v="6"/>
    <s v="Non Operate"/>
    <n v="6"/>
    <x v="6"/>
    <m/>
    <m/>
    <m/>
    <m/>
    <m/>
    <x v="34"/>
    <m/>
    <x v="0"/>
    <x v="0"/>
    <m/>
    <m/>
    <x v="0"/>
    <x v="0"/>
    <x v="0"/>
    <x v="2"/>
    <x v="2"/>
    <x v="4"/>
    <m/>
    <m/>
    <m/>
    <m/>
    <x v="31"/>
    <m/>
    <m/>
    <d v="2021-07-12T00:00:00"/>
    <m/>
    <x v="0"/>
    <x v="0"/>
    <m/>
    <m/>
  </r>
  <r>
    <n v="225"/>
    <s v="Closed"/>
    <x v="0"/>
    <x v="29"/>
    <d v="2021-06-09T00:00:00"/>
    <x v="39"/>
    <x v="101"/>
    <s v="Mr.Watcharapan P."/>
    <s v="MDL-CL-T1L"/>
    <s v="B023"/>
    <s v="# B023 T-55865GD103H-LW-AHN"/>
    <s v="BMW"/>
    <s v="TFT10.25&quot;"/>
    <x v="0"/>
    <x v="1"/>
    <x v="48"/>
    <s v="FCT +  App "/>
    <s v="Final"/>
    <d v="2021-06-18T00:00:00"/>
    <s v="High temp"/>
    <x v="2"/>
    <x v="21"/>
    <s v="Operate"/>
    <n v="2"/>
    <x v="12"/>
    <m/>
    <m/>
    <m/>
    <m/>
    <m/>
    <x v="30"/>
    <m/>
    <x v="0"/>
    <x v="15"/>
    <m/>
    <m/>
    <x v="0"/>
    <x v="0"/>
    <x v="0"/>
    <x v="2"/>
    <x v="2"/>
    <x v="4"/>
    <m/>
    <m/>
    <m/>
    <m/>
    <x v="0"/>
    <m/>
    <m/>
    <m/>
    <m/>
    <x v="0"/>
    <x v="0"/>
    <m/>
    <m/>
  </r>
  <r>
    <n v="226"/>
    <s v="Closed"/>
    <x v="0"/>
    <x v="29"/>
    <d v="2021-06-09T00:00:00"/>
    <x v="39"/>
    <x v="101"/>
    <s v="Mr.Watcharapan P."/>
    <s v="MDL-CL-T1L"/>
    <s v="B023"/>
    <s v="# B023 T-55865GD103H-LW-AHN"/>
    <s v="BMW"/>
    <s v="TFT10.25&quot;"/>
    <x v="0"/>
    <x v="1"/>
    <x v="48"/>
    <s v="FCT +  App "/>
    <s v="Final"/>
    <d v="2021-06-18T00:00:00"/>
    <s v="Room temp :  25oC"/>
    <x v="9"/>
    <x v="22"/>
    <s v="Operate"/>
    <n v="2"/>
    <x v="13"/>
    <m/>
    <m/>
    <m/>
    <m/>
    <m/>
    <x v="30"/>
    <m/>
    <x v="0"/>
    <x v="15"/>
    <m/>
    <m/>
    <x v="0"/>
    <x v="0"/>
    <x v="0"/>
    <x v="2"/>
    <x v="2"/>
    <x v="4"/>
    <m/>
    <m/>
    <m/>
    <m/>
    <x v="0"/>
    <m/>
    <m/>
    <m/>
    <m/>
    <x v="0"/>
    <x v="0"/>
    <m/>
    <m/>
  </r>
  <r>
    <n v="227"/>
    <s v="Closed"/>
    <x v="0"/>
    <x v="30"/>
    <d v="2021-06-11T00:00:00"/>
    <x v="37"/>
    <x v="102"/>
    <s v="Ms.Nisarat "/>
    <s v="SQC"/>
    <n v="3031"/>
    <s v="# 3031 T-51750GD065J-LW-BHN"/>
    <s v="STD"/>
    <s v="TFT6.5&quot;"/>
    <x v="0"/>
    <x v="4"/>
    <x v="49"/>
    <s v="App "/>
    <s v="Final"/>
    <d v="2021-06-22T00:00:00"/>
    <s v="High temp"/>
    <x v="2"/>
    <x v="24"/>
    <s v="Non Operate"/>
    <n v="4"/>
    <x v="25"/>
    <m/>
    <m/>
    <m/>
    <m/>
    <m/>
    <x v="35"/>
    <m/>
    <x v="0"/>
    <x v="0"/>
    <m/>
    <m/>
    <x v="4"/>
    <x v="0"/>
    <x v="1"/>
    <x v="5"/>
    <x v="2"/>
    <x v="4"/>
    <m/>
    <m/>
    <m/>
    <m/>
    <x v="0"/>
    <m/>
    <m/>
    <m/>
    <m/>
    <x v="0"/>
    <x v="0"/>
    <m/>
    <m/>
  </r>
  <r>
    <n v="228"/>
    <s v="Closed"/>
    <x v="0"/>
    <x v="30"/>
    <d v="2021-06-11T00:00:00"/>
    <x v="39"/>
    <x v="103"/>
    <s v="Mr.Yutthapol T."/>
    <s v="PE"/>
    <n v="3089"/>
    <s v="# 3089 T-57657GD026HU-T-AAN"/>
    <s v="NS"/>
    <s v="TFT2.6&quot;"/>
    <x v="1"/>
    <x v="7"/>
    <x v="23"/>
    <s v="FCT +  App "/>
    <s v="Final"/>
    <d v="2021-06-23T00:00:00"/>
    <s v="Optical characteristic"/>
    <x v="0"/>
    <x v="0"/>
    <s v="Operate"/>
    <n v="12"/>
    <x v="26"/>
    <m/>
    <m/>
    <m/>
    <m/>
    <m/>
    <x v="36"/>
    <m/>
    <x v="9"/>
    <x v="0"/>
    <m/>
    <m/>
    <x v="0"/>
    <x v="0"/>
    <x v="0"/>
    <x v="2"/>
    <x v="2"/>
    <x v="4"/>
    <m/>
    <m/>
    <m/>
    <m/>
    <x v="0"/>
    <m/>
    <m/>
    <m/>
    <m/>
    <x v="0"/>
    <x v="0"/>
    <m/>
    <m/>
  </r>
  <r>
    <n v="229"/>
    <s v="Closed"/>
    <x v="0"/>
    <x v="31"/>
    <d v="2021-06-17T00:00:00"/>
    <x v="40"/>
    <x v="104"/>
    <s v="Ms.Sirintip "/>
    <s v="IQC"/>
    <n v="3051"/>
    <s v="# 3051 T-56056GD042H-LW-ADN"/>
    <s v="YZK"/>
    <s v="TFT4.2&quot;"/>
    <x v="1"/>
    <x v="7"/>
    <x v="23"/>
    <s v="FCT +  App "/>
    <s v="Final"/>
    <d v="2021-07-02T00:00:00"/>
    <s v="Optical characteristic"/>
    <x v="0"/>
    <x v="0"/>
    <s v="Operate"/>
    <n v="5"/>
    <x v="0"/>
    <m/>
    <m/>
    <m/>
    <m/>
    <m/>
    <x v="37"/>
    <m/>
    <x v="13"/>
    <x v="0"/>
    <m/>
    <m/>
    <x v="0"/>
    <x v="0"/>
    <x v="0"/>
    <x v="2"/>
    <x v="2"/>
    <x v="4"/>
    <m/>
    <m/>
    <m/>
    <m/>
    <x v="0"/>
    <m/>
    <m/>
    <m/>
    <m/>
    <x v="0"/>
    <x v="0"/>
    <m/>
    <m/>
  </r>
  <r>
    <n v="230"/>
    <s v="Closed"/>
    <x v="0"/>
    <x v="31"/>
    <d v="2021-06-17T00:00:00"/>
    <x v="40"/>
    <x v="105"/>
    <s v="Ms.Sirintip "/>
    <s v="IQC"/>
    <n v="3084"/>
    <s v="# 3084 T-57632GD018HU-T-AGN"/>
    <s v="DS"/>
    <s v="TFT1.8&quot;"/>
    <x v="1"/>
    <x v="7"/>
    <x v="23"/>
    <s v="FCT +  App "/>
    <s v="Final"/>
    <d v="2021-08-26T00:00:00"/>
    <s v="Optical characteristic"/>
    <x v="0"/>
    <x v="0"/>
    <s v="Operate"/>
    <n v="2"/>
    <x v="24"/>
    <m/>
    <m/>
    <m/>
    <m/>
    <m/>
    <x v="38"/>
    <m/>
    <x v="14"/>
    <x v="0"/>
    <m/>
    <m/>
    <x v="0"/>
    <x v="0"/>
    <x v="0"/>
    <x v="2"/>
    <x v="2"/>
    <x v="4"/>
    <m/>
    <m/>
    <m/>
    <m/>
    <x v="0"/>
    <m/>
    <m/>
    <m/>
    <m/>
    <x v="0"/>
    <x v="0"/>
    <m/>
    <m/>
  </r>
  <r>
    <n v="231"/>
    <s v="Closed"/>
    <x v="0"/>
    <x v="31"/>
    <d v="2021-06-17T00:00:00"/>
    <x v="40"/>
    <x v="106"/>
    <s v="Ms.Sirintip "/>
    <s v="IQC"/>
    <n v="3001"/>
    <s v="# 3001 T-55741GD033H-T-ACN"/>
    <s v="Gentex"/>
    <s v="TFT3.3&quot;"/>
    <x v="1"/>
    <x v="7"/>
    <x v="23"/>
    <s v="FCT +  App "/>
    <s v="Final"/>
    <d v="2021-07-12T00:00:00"/>
    <s v="Optical characteristic"/>
    <x v="0"/>
    <x v="0"/>
    <s v="Operate"/>
    <n v="1"/>
    <x v="22"/>
    <m/>
    <m/>
    <m/>
    <m/>
    <m/>
    <x v="39"/>
    <m/>
    <x v="15"/>
    <x v="0"/>
    <m/>
    <m/>
    <x v="0"/>
    <x v="0"/>
    <x v="0"/>
    <x v="2"/>
    <x v="2"/>
    <x v="4"/>
    <m/>
    <m/>
    <m/>
    <m/>
    <x v="0"/>
    <m/>
    <m/>
    <m/>
    <m/>
    <x v="0"/>
    <x v="0"/>
    <m/>
    <m/>
  </r>
  <r>
    <n v="232"/>
    <s v="Closed"/>
    <x v="0"/>
    <x v="31"/>
    <d v="2021-06-17T00:00:00"/>
    <x v="17"/>
    <x v="107"/>
    <s v="Ms.Wijitra"/>
    <s v="AE"/>
    <n v="3026"/>
    <s v="# 3026 T-51750GD065J-LW-BIN"/>
    <s v="STD"/>
    <s v="TFT6.5&quot;"/>
    <x v="0"/>
    <x v="3"/>
    <x v="12"/>
    <s v="FCT +App check"/>
    <s v="Final"/>
    <d v="2021-08-06T00:00:00"/>
    <s v="High temp"/>
    <x v="2"/>
    <x v="9"/>
    <s v="Operate"/>
    <n v="3"/>
    <x v="27"/>
    <m/>
    <m/>
    <m/>
    <m/>
    <m/>
    <x v="40"/>
    <m/>
    <x v="0"/>
    <x v="0"/>
    <m/>
    <m/>
    <x v="0"/>
    <x v="0"/>
    <x v="0"/>
    <x v="6"/>
    <x v="2"/>
    <x v="4"/>
    <m/>
    <m/>
    <m/>
    <m/>
    <x v="30"/>
    <m/>
    <m/>
    <d v="2021-08-01T00:00:00"/>
    <m/>
    <x v="0"/>
    <x v="0"/>
    <m/>
    <m/>
  </r>
  <r>
    <n v="233"/>
    <s v="Closed"/>
    <x v="0"/>
    <x v="31"/>
    <d v="2021-06-17T00:00:00"/>
    <x v="17"/>
    <x v="107"/>
    <s v="Ms.Wijitra"/>
    <s v="AE"/>
    <n v="3026"/>
    <s v="# 3026 T-51750GD065J-LW-BIN"/>
    <s v="STD"/>
    <s v="TFT6.5&quot;"/>
    <x v="0"/>
    <x v="3"/>
    <x v="12"/>
    <s v="FCT +App check"/>
    <s v="Final"/>
    <d v="2021-08-06T00:00:00"/>
    <s v="Low temperature"/>
    <x v="3"/>
    <x v="10"/>
    <s v="Operate"/>
    <n v="3"/>
    <x v="25"/>
    <m/>
    <m/>
    <m/>
    <m/>
    <m/>
    <x v="40"/>
    <m/>
    <x v="0"/>
    <x v="0"/>
    <m/>
    <m/>
    <x v="0"/>
    <x v="0"/>
    <x v="0"/>
    <x v="6"/>
    <x v="2"/>
    <x v="4"/>
    <m/>
    <m/>
    <m/>
    <m/>
    <x v="30"/>
    <m/>
    <m/>
    <d v="2021-08-01T00:00:00"/>
    <m/>
    <x v="0"/>
    <x v="0"/>
    <m/>
    <m/>
  </r>
  <r>
    <n v="234"/>
    <s v="Closed"/>
    <x v="0"/>
    <x v="31"/>
    <d v="2021-06-17T00:00:00"/>
    <x v="17"/>
    <x v="107"/>
    <s v="Ms.Wijitra"/>
    <s v="AE"/>
    <n v="3026"/>
    <s v="# 3026 T-51750GD065J-LW-BIN"/>
    <s v="STD"/>
    <s v="TFT6.5&quot;"/>
    <x v="0"/>
    <x v="3"/>
    <x v="12"/>
    <s v="FCT +App check"/>
    <s v="Final"/>
    <d v="2021-08-06T00:00:00"/>
    <s v="Hi temp,Hi Humid "/>
    <x v="1"/>
    <x v="11"/>
    <s v="Operate"/>
    <n v="3"/>
    <x v="14"/>
    <m/>
    <m/>
    <m/>
    <m/>
    <m/>
    <x v="40"/>
    <m/>
    <x v="0"/>
    <x v="0"/>
    <m/>
    <m/>
    <x v="0"/>
    <x v="0"/>
    <x v="0"/>
    <x v="6"/>
    <x v="2"/>
    <x v="4"/>
    <m/>
    <m/>
    <m/>
    <m/>
    <x v="30"/>
    <m/>
    <m/>
    <d v="2021-08-01T00:00:00"/>
    <m/>
    <x v="0"/>
    <x v="0"/>
    <m/>
    <m/>
  </r>
  <r>
    <n v="235"/>
    <s v="Closed"/>
    <x v="0"/>
    <x v="31"/>
    <d v="2021-06-17T00:00:00"/>
    <x v="17"/>
    <x v="107"/>
    <s v="Ms.Wijitra"/>
    <s v="AE"/>
    <n v="3026"/>
    <s v="# 3026 T-51750GD065J-LW-BIN"/>
    <s v="STD"/>
    <s v="TFT6.5&quot;"/>
    <x v="0"/>
    <x v="3"/>
    <x v="12"/>
    <s v="FCT +App check"/>
    <s v="Final"/>
    <d v="2021-08-06T00:00:00"/>
    <s v="Heat shock"/>
    <x v="4"/>
    <x v="6"/>
    <s v="Non Operate"/>
    <n v="3"/>
    <x v="6"/>
    <m/>
    <m/>
    <m/>
    <m/>
    <m/>
    <x v="40"/>
    <m/>
    <x v="0"/>
    <x v="0"/>
    <m/>
    <m/>
    <x v="0"/>
    <x v="0"/>
    <x v="0"/>
    <x v="7"/>
    <x v="2"/>
    <x v="4"/>
    <m/>
    <m/>
    <m/>
    <m/>
    <x v="32"/>
    <m/>
    <m/>
    <d v="2021-07-25T00:00:00"/>
    <m/>
    <x v="0"/>
    <x v="0"/>
    <m/>
    <m/>
  </r>
  <r>
    <n v="236"/>
    <s v="Closed"/>
    <x v="0"/>
    <x v="31"/>
    <d v="2021-06-17T00:00:00"/>
    <x v="17"/>
    <x v="108"/>
    <s v="Mr.Watcharapan P."/>
    <s v="MDL-CL-T1L"/>
    <s v="B025"/>
    <s v="# B025 T-55860GD103H-LW-ANN"/>
    <s v="BMW"/>
    <s v="TFT10.25&quot;"/>
    <x v="0"/>
    <x v="1"/>
    <x v="50"/>
    <s v="FCT +  App "/>
    <s v="Final"/>
    <d v="2021-06-23T00:00:00"/>
    <s v="High temp"/>
    <x v="2"/>
    <x v="21"/>
    <s v="Operate"/>
    <n v="2"/>
    <x v="12"/>
    <m/>
    <m/>
    <m/>
    <m/>
    <m/>
    <x v="41"/>
    <m/>
    <x v="0"/>
    <x v="16"/>
    <m/>
    <m/>
    <x v="0"/>
    <x v="0"/>
    <x v="0"/>
    <x v="2"/>
    <x v="2"/>
    <x v="4"/>
    <m/>
    <m/>
    <m/>
    <m/>
    <x v="0"/>
    <m/>
    <m/>
    <m/>
    <m/>
    <x v="0"/>
    <x v="0"/>
    <m/>
    <m/>
  </r>
  <r>
    <n v="237"/>
    <s v="Closed"/>
    <x v="0"/>
    <x v="31"/>
    <d v="2021-06-17T00:00:00"/>
    <x v="17"/>
    <x v="108"/>
    <s v="Mr.Watcharapan P."/>
    <s v="MDL-CL-T1L"/>
    <s v="B025"/>
    <s v="# B025 T-55860GD103H-LW-ANN"/>
    <s v="BMW"/>
    <s v="TFT10.25&quot;"/>
    <x v="0"/>
    <x v="1"/>
    <x v="50"/>
    <s v="FCT +  App "/>
    <s v="Final"/>
    <d v="2021-06-23T00:00:00"/>
    <s v="Room temp :  25oC"/>
    <x v="9"/>
    <x v="22"/>
    <s v="Operate"/>
    <n v="2"/>
    <x v="13"/>
    <m/>
    <m/>
    <m/>
    <m/>
    <m/>
    <x v="41"/>
    <m/>
    <x v="0"/>
    <x v="16"/>
    <m/>
    <m/>
    <x v="0"/>
    <x v="0"/>
    <x v="0"/>
    <x v="2"/>
    <x v="2"/>
    <x v="4"/>
    <m/>
    <m/>
    <m/>
    <m/>
    <x v="0"/>
    <m/>
    <m/>
    <m/>
    <m/>
    <x v="0"/>
    <x v="0"/>
    <m/>
    <m/>
  </r>
  <r>
    <n v="238"/>
    <s v="Closed"/>
    <x v="0"/>
    <x v="11"/>
    <d v="2021-06-18T00:00:00"/>
    <x v="41"/>
    <x v="109"/>
    <s v="Ms.Pornpailin K."/>
    <s v="IQC"/>
    <n v="3011"/>
    <s v="# 3011 T-56056GD042H-LW-ACN"/>
    <s v="YZK"/>
    <s v="TFT4.2&quot;"/>
    <x v="0"/>
    <x v="0"/>
    <x v="51"/>
    <s v="FCT +  App "/>
    <s v="Final"/>
    <d v="2021-07-31T00:00:00"/>
    <s v="High temp"/>
    <x v="2"/>
    <x v="5"/>
    <s v="Operate"/>
    <n v="4"/>
    <x v="17"/>
    <m/>
    <m/>
    <m/>
    <m/>
    <m/>
    <x v="42"/>
    <m/>
    <x v="0"/>
    <x v="0"/>
    <m/>
    <m/>
    <x v="0"/>
    <x v="0"/>
    <x v="0"/>
    <x v="2"/>
    <x v="2"/>
    <x v="4"/>
    <m/>
    <m/>
    <m/>
    <m/>
    <x v="32"/>
    <m/>
    <m/>
    <m/>
    <m/>
    <x v="0"/>
    <x v="0"/>
    <m/>
    <m/>
  </r>
  <r>
    <n v="239"/>
    <s v="Closed"/>
    <x v="0"/>
    <x v="11"/>
    <d v="2021-06-18T00:00:00"/>
    <x v="41"/>
    <x v="109"/>
    <s v="Ms.Pornpailin K."/>
    <s v="IQC"/>
    <n v="3011"/>
    <s v="# 3011 T-56056GD042H-LW-ACN"/>
    <s v="YZK"/>
    <s v="TFT4.2&quot;"/>
    <x v="0"/>
    <x v="0"/>
    <x v="51"/>
    <s v="FCT +  App "/>
    <s v="Final"/>
    <d v="2021-07-31T00:00:00"/>
    <s v="Low temperature"/>
    <x v="3"/>
    <x v="12"/>
    <s v="Operate"/>
    <n v="4"/>
    <x v="25"/>
    <m/>
    <m/>
    <m/>
    <m/>
    <m/>
    <x v="42"/>
    <m/>
    <x v="0"/>
    <x v="0"/>
    <m/>
    <m/>
    <x v="0"/>
    <x v="0"/>
    <x v="0"/>
    <x v="2"/>
    <x v="2"/>
    <x v="4"/>
    <m/>
    <m/>
    <m/>
    <m/>
    <x v="33"/>
    <m/>
    <m/>
    <m/>
    <m/>
    <x v="0"/>
    <x v="0"/>
    <m/>
    <m/>
  </r>
  <r>
    <n v="240"/>
    <s v="Closed"/>
    <x v="0"/>
    <x v="11"/>
    <d v="2021-06-18T00:00:00"/>
    <x v="41"/>
    <x v="109"/>
    <s v="Ms.Pornpailin K."/>
    <s v="IQC"/>
    <n v="3011"/>
    <s v="# 3011 T-56056GD042H-LW-ACN"/>
    <s v="YZK"/>
    <s v="TFT4.2&quot;"/>
    <x v="0"/>
    <x v="0"/>
    <x v="51"/>
    <s v="FCT +  App "/>
    <s v="Final"/>
    <d v="2021-07-31T00:00:00"/>
    <s v="Hi temp,Hi Humid "/>
    <x v="1"/>
    <x v="1"/>
    <s v="Operate"/>
    <n v="4"/>
    <x v="9"/>
    <m/>
    <m/>
    <m/>
    <m/>
    <m/>
    <x v="42"/>
    <m/>
    <x v="0"/>
    <x v="0"/>
    <m/>
    <m/>
    <x v="0"/>
    <x v="0"/>
    <x v="0"/>
    <x v="2"/>
    <x v="2"/>
    <x v="4"/>
    <m/>
    <m/>
    <m/>
    <m/>
    <x v="32"/>
    <m/>
    <m/>
    <m/>
    <m/>
    <x v="0"/>
    <x v="0"/>
    <m/>
    <m/>
  </r>
  <r>
    <n v="241"/>
    <s v="Closed"/>
    <x v="0"/>
    <x v="11"/>
    <d v="2021-06-18T00:00:00"/>
    <x v="41"/>
    <x v="109"/>
    <s v="Ms.Pornpailin K."/>
    <s v="IQC"/>
    <n v="3011"/>
    <s v="# 3011 T-56056GD042H-LW-ACN"/>
    <s v="YZK"/>
    <s v="TFT4.2&quot;"/>
    <x v="0"/>
    <x v="0"/>
    <x v="51"/>
    <s v="FCT +  App "/>
    <s v="Final"/>
    <d v="2021-07-31T00:00:00"/>
    <s v="Heat shock"/>
    <x v="4"/>
    <x v="6"/>
    <s v="Non Operate"/>
    <n v="10"/>
    <x v="6"/>
    <m/>
    <m/>
    <m/>
    <m/>
    <m/>
    <x v="42"/>
    <m/>
    <x v="0"/>
    <x v="0"/>
    <m/>
    <m/>
    <x v="0"/>
    <x v="0"/>
    <x v="0"/>
    <x v="2"/>
    <x v="15"/>
    <x v="4"/>
    <m/>
    <m/>
    <m/>
    <m/>
    <x v="0"/>
    <m/>
    <m/>
    <m/>
    <m/>
    <x v="0"/>
    <x v="0"/>
    <m/>
    <m/>
  </r>
  <r>
    <n v="242"/>
    <s v="Closed"/>
    <x v="0"/>
    <x v="11"/>
    <d v="2021-06-18T00:00:00"/>
    <x v="41"/>
    <x v="109"/>
    <s v="Ms.Pornpailin K."/>
    <s v="IQC"/>
    <n v="3011"/>
    <s v="# 3011 T-56056GD042H-LW-ACN"/>
    <s v="YZK"/>
    <s v="TFT4.2&quot;"/>
    <x v="0"/>
    <x v="0"/>
    <x v="51"/>
    <s v="FCT +  App "/>
    <s v="Final"/>
    <d v="2021-07-31T00:00:00"/>
    <s v="Vibration"/>
    <x v="8"/>
    <x v="20"/>
    <s v="Non Operate"/>
    <n v="6"/>
    <x v="21"/>
    <m/>
    <m/>
    <m/>
    <m/>
    <m/>
    <x v="42"/>
    <m/>
    <x v="16"/>
    <x v="0"/>
    <m/>
    <m/>
    <x v="0"/>
    <x v="0"/>
    <x v="0"/>
    <x v="2"/>
    <x v="2"/>
    <x v="4"/>
    <m/>
    <m/>
    <m/>
    <m/>
    <x v="0"/>
    <m/>
    <m/>
    <m/>
    <m/>
    <x v="0"/>
    <x v="0"/>
    <m/>
    <m/>
  </r>
  <r>
    <n v="243"/>
    <s v="Closed"/>
    <x v="0"/>
    <x v="11"/>
    <d v="2021-06-18T00:00:00"/>
    <x v="42"/>
    <x v="110"/>
    <s v="Mr.Chawarak"/>
    <s v="CQA"/>
    <n v="7066"/>
    <s v="# 7066 T-55265GD057J-LW-ACN"/>
    <s v="STD"/>
    <s v="TFT5.7&quot;"/>
    <x v="0"/>
    <x v="5"/>
    <x v="52"/>
    <s v="FCT +  App "/>
    <s v="Final"/>
    <d v="2021-06-23T00:00:00"/>
    <s v="Heat shock"/>
    <x v="4"/>
    <x v="26"/>
    <s v="Non Operate"/>
    <n v="1"/>
    <x v="4"/>
    <m/>
    <m/>
    <m/>
    <m/>
    <m/>
    <x v="43"/>
    <m/>
    <x v="0"/>
    <x v="0"/>
    <m/>
    <m/>
    <x v="0"/>
    <x v="3"/>
    <x v="0"/>
    <x v="2"/>
    <x v="2"/>
    <x v="4"/>
    <m/>
    <m/>
    <m/>
    <m/>
    <x v="0"/>
    <m/>
    <m/>
    <m/>
    <m/>
    <x v="0"/>
    <x v="0"/>
    <m/>
    <m/>
  </r>
  <r>
    <n v="244"/>
    <s v="Closed"/>
    <x v="0"/>
    <x v="11"/>
    <d v="2021-06-18T00:00:00"/>
    <x v="43"/>
    <x v="111"/>
    <s v="Ms.Sirintip "/>
    <s v="IQC"/>
    <n v="7119"/>
    <s v="# 7119 T-55873GD042H-LW-AGN"/>
    <s v="NS"/>
    <s v="TFT4.2&quot;"/>
    <x v="1"/>
    <x v="7"/>
    <x v="23"/>
    <s v="FCT +  App "/>
    <s v="Final"/>
    <d v="2021-07-02T00:00:00"/>
    <s v="Optical characteristic"/>
    <x v="0"/>
    <x v="0"/>
    <s v="Operate"/>
    <n v="3"/>
    <x v="0"/>
    <m/>
    <m/>
    <m/>
    <m/>
    <m/>
    <x v="37"/>
    <m/>
    <x v="17"/>
    <x v="0"/>
    <m/>
    <m/>
    <x v="0"/>
    <x v="0"/>
    <x v="0"/>
    <x v="2"/>
    <x v="2"/>
    <x v="4"/>
    <m/>
    <m/>
    <m/>
    <m/>
    <x v="0"/>
    <m/>
    <m/>
    <m/>
    <m/>
    <x v="0"/>
    <x v="0"/>
    <m/>
    <m/>
  </r>
  <r>
    <n v="245"/>
    <s v="Closed"/>
    <x v="0"/>
    <x v="11"/>
    <d v="2021-06-18T00:00:00"/>
    <x v="43"/>
    <x v="112"/>
    <s v="Ms.Sirintip "/>
    <s v="IQC"/>
    <n v="3057"/>
    <s v="# 3057 T-57630GD018HU-T-ABN"/>
    <s v="YZK"/>
    <s v="TFT1.8&quot;"/>
    <x v="1"/>
    <x v="7"/>
    <x v="23"/>
    <s v="FCT +  App "/>
    <s v="Final"/>
    <d v="2021-07-21T00:00:00"/>
    <s v="Optical characteristic"/>
    <x v="0"/>
    <x v="0"/>
    <s v="Operate"/>
    <n v="7"/>
    <x v="0"/>
    <m/>
    <m/>
    <m/>
    <m/>
    <m/>
    <x v="33"/>
    <m/>
    <x v="12"/>
    <x v="0"/>
    <m/>
    <m/>
    <x v="0"/>
    <x v="0"/>
    <x v="0"/>
    <x v="2"/>
    <x v="2"/>
    <x v="4"/>
    <m/>
    <m/>
    <m/>
    <m/>
    <x v="0"/>
    <m/>
    <m/>
    <m/>
    <m/>
    <x v="0"/>
    <x v="0"/>
    <m/>
    <m/>
  </r>
  <r>
    <n v="246"/>
    <s v="Closed"/>
    <x v="0"/>
    <x v="11"/>
    <d v="2021-06-18T00:00:00"/>
    <x v="43"/>
    <x v="113"/>
    <s v="Ms.Sirintip "/>
    <s v="IQC"/>
    <n v="3018"/>
    <s v="# 3018 T-55998GD018HU-T-A DN"/>
    <s v="DS"/>
    <s v="TFT1.8&quot;"/>
    <x v="1"/>
    <x v="7"/>
    <x v="23"/>
    <s v="FCT +  App "/>
    <s v="Final"/>
    <d v="2021-07-23T00:00:00"/>
    <s v="Optical characteristic"/>
    <x v="0"/>
    <x v="0"/>
    <s v="Operate"/>
    <n v="2"/>
    <x v="22"/>
    <m/>
    <m/>
    <m/>
    <m/>
    <m/>
    <x v="44"/>
    <m/>
    <x v="18"/>
    <x v="0"/>
    <m/>
    <m/>
    <x v="0"/>
    <x v="0"/>
    <x v="0"/>
    <x v="2"/>
    <x v="2"/>
    <x v="4"/>
    <m/>
    <m/>
    <m/>
    <m/>
    <x v="0"/>
    <m/>
    <m/>
    <m/>
    <m/>
    <x v="0"/>
    <x v="0"/>
    <m/>
    <m/>
  </r>
  <r>
    <n v="247"/>
    <s v="Closed"/>
    <x v="0"/>
    <x v="11"/>
    <d v="2021-06-18T00:00:00"/>
    <x v="43"/>
    <x v="114"/>
    <s v="Ms.Sirintip "/>
    <s v="IQC"/>
    <n v="3061"/>
    <s v="# 3061 T-57568GD018HU-T-A CN"/>
    <s v="NS"/>
    <s v="TFT1.8&quot;"/>
    <x v="1"/>
    <x v="7"/>
    <x v="23"/>
    <s v="FCT +  App "/>
    <s v="Final"/>
    <d v="2021-07-23T00:00:00"/>
    <s v="Optical characteristic"/>
    <x v="0"/>
    <x v="0"/>
    <s v="Operate"/>
    <n v="7"/>
    <x v="0"/>
    <m/>
    <m/>
    <m/>
    <m/>
    <m/>
    <x v="45"/>
    <m/>
    <x v="19"/>
    <x v="0"/>
    <m/>
    <m/>
    <x v="0"/>
    <x v="0"/>
    <x v="0"/>
    <x v="2"/>
    <x v="2"/>
    <x v="4"/>
    <m/>
    <m/>
    <m/>
    <m/>
    <x v="0"/>
    <m/>
    <m/>
    <m/>
    <m/>
    <x v="0"/>
    <x v="0"/>
    <m/>
    <m/>
  </r>
  <r>
    <n v="248"/>
    <s v="Closed"/>
    <x v="0"/>
    <x v="11"/>
    <d v="2021-06-18T00:00:00"/>
    <x v="17"/>
    <x v="115"/>
    <s v="Ms.Wijitra"/>
    <s v="AE"/>
    <n v="3013"/>
    <s v="# 3013 T-55906GD018HU-T-AIN"/>
    <s v="DS"/>
    <s v="TFT1.8&quot;"/>
    <x v="0"/>
    <x v="3"/>
    <x v="53"/>
    <s v="FCT +App check"/>
    <s v="Final"/>
    <d v="2021-07-29T00:00:00"/>
    <s v="High temp"/>
    <x v="2"/>
    <x v="2"/>
    <s v="Non Operate"/>
    <n v="6"/>
    <x v="17"/>
    <m/>
    <m/>
    <m/>
    <m/>
    <m/>
    <x v="40"/>
    <m/>
    <x v="0"/>
    <x v="0"/>
    <m/>
    <m/>
    <x v="0"/>
    <x v="0"/>
    <x v="0"/>
    <x v="2"/>
    <x v="2"/>
    <x v="4"/>
    <m/>
    <m/>
    <m/>
    <m/>
    <x v="34"/>
    <m/>
    <m/>
    <d v="2021-07-22T00:00:00"/>
    <m/>
    <x v="0"/>
    <x v="0"/>
    <m/>
    <m/>
  </r>
  <r>
    <n v="249"/>
    <s v="Closed"/>
    <x v="0"/>
    <x v="11"/>
    <d v="2021-06-18T00:00:00"/>
    <x v="17"/>
    <x v="115"/>
    <s v="Ms.Wijitra"/>
    <s v="AE"/>
    <n v="3013"/>
    <s v="# 3013 T-55906GD018HU-T-AIN"/>
    <s v="DS"/>
    <s v="TFT1.8&quot;"/>
    <x v="0"/>
    <x v="3"/>
    <x v="53"/>
    <s v="FCT +App check"/>
    <s v="Final"/>
    <d v="2021-07-29T00:00:00"/>
    <s v="Low temperature"/>
    <x v="3"/>
    <x v="3"/>
    <s v="Non Operate"/>
    <n v="6"/>
    <x v="3"/>
    <m/>
    <m/>
    <m/>
    <m/>
    <m/>
    <x v="40"/>
    <m/>
    <x v="0"/>
    <x v="0"/>
    <m/>
    <m/>
    <x v="0"/>
    <x v="0"/>
    <x v="0"/>
    <x v="2"/>
    <x v="2"/>
    <x v="4"/>
    <m/>
    <m/>
    <m/>
    <m/>
    <x v="34"/>
    <m/>
    <m/>
    <d v="2021-07-22T00:00:00"/>
    <m/>
    <x v="0"/>
    <x v="0"/>
    <m/>
    <m/>
  </r>
  <r>
    <n v="250"/>
    <s v="Closed"/>
    <x v="0"/>
    <x v="11"/>
    <d v="2021-06-18T00:00:00"/>
    <x v="17"/>
    <x v="115"/>
    <s v="Ms.Wijitra"/>
    <s v="AE"/>
    <n v="3013"/>
    <s v="# 3013 T-55906GD018HU-T-AIN"/>
    <s v="DS"/>
    <s v="TFT1.8&quot;"/>
    <x v="0"/>
    <x v="3"/>
    <x v="53"/>
    <s v="FCT +App check"/>
    <s v="Final"/>
    <d v="2021-07-29T00:00:00"/>
    <s v="Hi temp,Hi Humid "/>
    <x v="1"/>
    <x v="1"/>
    <s v="Non Operate"/>
    <n v="6"/>
    <x v="9"/>
    <m/>
    <m/>
    <m/>
    <m/>
    <m/>
    <x v="40"/>
    <m/>
    <x v="0"/>
    <x v="0"/>
    <m/>
    <m/>
    <x v="0"/>
    <x v="0"/>
    <x v="0"/>
    <x v="2"/>
    <x v="2"/>
    <x v="4"/>
    <m/>
    <m/>
    <m/>
    <m/>
    <x v="34"/>
    <m/>
    <m/>
    <d v="2021-07-22T00:00:00"/>
    <m/>
    <x v="0"/>
    <x v="0"/>
    <m/>
    <m/>
  </r>
  <r>
    <n v="251"/>
    <s v="Closed"/>
    <x v="0"/>
    <x v="11"/>
    <d v="2021-06-18T00:00:00"/>
    <x v="17"/>
    <x v="115"/>
    <s v="Ms.Wijitra"/>
    <s v="AE"/>
    <n v="3013"/>
    <s v="# 3013 T-55906GD018HU-T-AIN"/>
    <s v="DS"/>
    <s v="TFT1.8&quot;"/>
    <x v="0"/>
    <x v="3"/>
    <x v="53"/>
    <s v="FCT +App check"/>
    <s v="Final"/>
    <d v="2021-07-29T00:00:00"/>
    <s v="Heat shock"/>
    <x v="4"/>
    <x v="6"/>
    <s v="Non Operate"/>
    <n v="6"/>
    <x v="6"/>
    <m/>
    <m/>
    <m/>
    <m/>
    <m/>
    <x v="40"/>
    <m/>
    <x v="0"/>
    <x v="0"/>
    <m/>
    <m/>
    <x v="0"/>
    <x v="0"/>
    <x v="0"/>
    <x v="2"/>
    <x v="2"/>
    <x v="4"/>
    <m/>
    <m/>
    <m/>
    <m/>
    <x v="34"/>
    <m/>
    <m/>
    <d v="2021-07-22T00:00:00"/>
    <m/>
    <x v="0"/>
    <x v="0"/>
    <m/>
    <m/>
  </r>
  <r>
    <n v="252"/>
    <s v="Closed"/>
    <x v="0"/>
    <x v="11"/>
    <d v="2021-06-18T00:00:00"/>
    <x v="40"/>
    <x v="116"/>
    <s v="Ms.Nisarat "/>
    <s v="SQC"/>
    <n v="9052"/>
    <s v="# 9052 ATS-27592AQFNH-CUGM"/>
    <s v="HD"/>
    <s v="TFT2.6&quot;"/>
    <x v="0"/>
    <x v="4"/>
    <x v="54"/>
    <s v="App check"/>
    <s v="Final"/>
    <d v="2021-06-24T00:00:00"/>
    <s v="B-10 Life at Right and Left Corner"/>
    <x v="10"/>
    <x v="27"/>
    <s v="Non Operate"/>
    <m/>
    <x v="28"/>
    <m/>
    <m/>
    <m/>
    <m/>
    <m/>
    <x v="46"/>
    <m/>
    <x v="20"/>
    <x v="0"/>
    <m/>
    <m/>
    <x v="0"/>
    <x v="0"/>
    <x v="0"/>
    <x v="2"/>
    <x v="2"/>
    <x v="4"/>
    <m/>
    <m/>
    <m/>
    <m/>
    <x v="0"/>
    <m/>
    <m/>
    <m/>
    <m/>
    <x v="0"/>
    <x v="0"/>
    <m/>
    <m/>
  </r>
  <r>
    <n v="253"/>
    <s v="Closed"/>
    <x v="0"/>
    <x v="32"/>
    <d v="2021-06-22T00:00:00"/>
    <x v="44"/>
    <x v="117"/>
    <s v="Ms.Sirintip "/>
    <s v="IQC"/>
    <n v="3090"/>
    <s v="# 3090 T-64947GD031HU-T-AAN"/>
    <s v="LITE-ON "/>
    <s v="TFT3.1&quot;"/>
    <x v="1"/>
    <x v="7"/>
    <x v="23"/>
    <s v="FCT +  App "/>
    <s v="Final"/>
    <d v="2021-07-31T00:00:00"/>
    <s v="Optical characteristic"/>
    <x v="0"/>
    <x v="0"/>
    <s v="Operate"/>
    <n v="12"/>
    <x v="24"/>
    <m/>
    <m/>
    <m/>
    <m/>
    <m/>
    <x v="47"/>
    <m/>
    <x v="21"/>
    <x v="0"/>
    <m/>
    <m/>
    <x v="0"/>
    <x v="0"/>
    <x v="0"/>
    <x v="2"/>
    <x v="2"/>
    <x v="4"/>
    <m/>
    <m/>
    <m/>
    <m/>
    <x v="0"/>
    <m/>
    <m/>
    <m/>
    <m/>
    <x v="0"/>
    <x v="0"/>
    <m/>
    <m/>
  </r>
  <r>
    <n v="254"/>
    <s v="Closed"/>
    <x v="0"/>
    <x v="32"/>
    <d v="2021-06-22T00:00:00"/>
    <x v="45"/>
    <x v="118"/>
    <s v="Ms.Somruetai"/>
    <s v="SQC"/>
    <n v="3062"/>
    <s v="# 3062 T-64874GD026HU-T-AAN"/>
    <s v="HD"/>
    <s v="TFT2.6&quot;"/>
    <x v="0"/>
    <x v="4"/>
    <x v="55"/>
    <s v="  App "/>
    <s v="Mat"/>
    <d v="2021-07-23T00:00:00"/>
    <s v="Hi temp,Hi Humid "/>
    <x v="1"/>
    <x v="1"/>
    <s v="Non Operate"/>
    <n v="2"/>
    <x v="1"/>
    <m/>
    <m/>
    <m/>
    <m/>
    <m/>
    <x v="42"/>
    <m/>
    <x v="0"/>
    <x v="0"/>
    <m/>
    <m/>
    <x v="0"/>
    <x v="4"/>
    <x v="0"/>
    <x v="2"/>
    <x v="2"/>
    <x v="13"/>
    <m/>
    <m/>
    <m/>
    <m/>
    <x v="34"/>
    <m/>
    <m/>
    <d v="2021-07-18T00:00:00"/>
    <m/>
    <x v="0"/>
    <x v="0"/>
    <m/>
    <m/>
  </r>
  <r>
    <n v="255"/>
    <s v="Closed"/>
    <x v="0"/>
    <x v="33"/>
    <d v="2021-06-23T00:00:00"/>
    <x v="44"/>
    <x v="119"/>
    <s v="Mr.Chawarak"/>
    <s v="CQA"/>
    <n v="3008"/>
    <s v="# 3008 T-55784GD042H-LW-AFN"/>
    <s v="NS"/>
    <s v="TFT4.2&quot;"/>
    <x v="0"/>
    <x v="5"/>
    <x v="56"/>
    <s v="FCT +App check"/>
    <s v="Final"/>
    <d v="2021-06-28T00:00:00"/>
    <s v="Optical characteristic  evaluate claim product No. :Q2100630"/>
    <x v="0"/>
    <x v="0"/>
    <s v="Operate"/>
    <n v="1"/>
    <x v="8"/>
    <m/>
    <m/>
    <m/>
    <m/>
    <m/>
    <x v="40"/>
    <m/>
    <x v="17"/>
    <x v="0"/>
    <m/>
    <m/>
    <x v="0"/>
    <x v="0"/>
    <x v="0"/>
    <x v="2"/>
    <x v="2"/>
    <x v="4"/>
    <m/>
    <m/>
    <m/>
    <m/>
    <x v="0"/>
    <m/>
    <m/>
    <m/>
    <m/>
    <x v="0"/>
    <x v="0"/>
    <m/>
    <m/>
  </r>
  <r>
    <n v="256"/>
    <s v="Closed"/>
    <x v="0"/>
    <x v="34"/>
    <d v="2021-06-25T00:00:00"/>
    <x v="44"/>
    <x v="120"/>
    <s v="Ms.Wijitra"/>
    <s v="AE"/>
    <n v="3040"/>
    <s v="# 3040 T-57217GD027H-T-ADN"/>
    <s v="NS"/>
    <s v="TFT2.7&quot;"/>
    <x v="0"/>
    <x v="3"/>
    <x v="57"/>
    <s v="FCT +App check"/>
    <s v="Final"/>
    <d v="2021-08-22T00:00:00"/>
    <s v="High temp"/>
    <x v="2"/>
    <x v="5"/>
    <s v="Operate"/>
    <n v="3"/>
    <x v="17"/>
    <m/>
    <m/>
    <m/>
    <m/>
    <m/>
    <x v="48"/>
    <m/>
    <x v="0"/>
    <x v="0"/>
    <m/>
    <m/>
    <x v="0"/>
    <x v="0"/>
    <x v="0"/>
    <x v="2"/>
    <x v="2"/>
    <x v="4"/>
    <m/>
    <m/>
    <m/>
    <m/>
    <x v="35"/>
    <m/>
    <m/>
    <d v="2021-08-17T00:00:00"/>
    <m/>
    <x v="0"/>
    <x v="0"/>
    <m/>
    <m/>
  </r>
  <r>
    <n v="257"/>
    <s v="Closed"/>
    <x v="0"/>
    <x v="34"/>
    <d v="2021-06-25T00:00:00"/>
    <x v="44"/>
    <x v="120"/>
    <s v="Ms.Wijitra"/>
    <s v="AE"/>
    <n v="3040"/>
    <s v="# 3040 T-57217GD027H-T-ADN"/>
    <s v="NS"/>
    <s v="TFT2.7&quot;"/>
    <x v="0"/>
    <x v="3"/>
    <x v="57"/>
    <s v="FCT +App check"/>
    <s v="Final"/>
    <d v="2021-08-22T00:00:00"/>
    <s v="Low temperature"/>
    <x v="3"/>
    <x v="3"/>
    <s v="Operate"/>
    <n v="3"/>
    <x v="3"/>
    <m/>
    <m/>
    <m/>
    <m/>
    <m/>
    <x v="48"/>
    <m/>
    <x v="0"/>
    <x v="0"/>
    <m/>
    <m/>
    <x v="0"/>
    <x v="0"/>
    <x v="0"/>
    <x v="2"/>
    <x v="2"/>
    <x v="4"/>
    <m/>
    <m/>
    <m/>
    <m/>
    <x v="35"/>
    <m/>
    <m/>
    <d v="2021-08-17T00:00:00"/>
    <m/>
    <x v="0"/>
    <x v="0"/>
    <m/>
    <m/>
  </r>
  <r>
    <n v="258"/>
    <s v="Closed"/>
    <x v="0"/>
    <x v="34"/>
    <d v="2021-06-25T00:00:00"/>
    <x v="44"/>
    <x v="120"/>
    <s v="Ms.Wijitra"/>
    <s v="AE"/>
    <n v="3040"/>
    <s v="# 3040 T-57217GD027H-T-ADN"/>
    <s v="NS"/>
    <s v="TFT2.7&quot;"/>
    <x v="0"/>
    <x v="3"/>
    <x v="57"/>
    <s v="FCT +App check"/>
    <s v="Final"/>
    <d v="2021-08-22T00:00:00"/>
    <s v="Hi temp,Hi Humid "/>
    <x v="1"/>
    <x v="1"/>
    <s v="Operate"/>
    <n v="3"/>
    <x v="9"/>
    <m/>
    <m/>
    <m/>
    <m/>
    <m/>
    <x v="48"/>
    <m/>
    <x v="0"/>
    <x v="0"/>
    <m/>
    <m/>
    <x v="0"/>
    <x v="0"/>
    <x v="0"/>
    <x v="2"/>
    <x v="2"/>
    <x v="4"/>
    <m/>
    <m/>
    <m/>
    <m/>
    <x v="35"/>
    <m/>
    <m/>
    <d v="2021-08-17T00:00:00"/>
    <m/>
    <x v="0"/>
    <x v="0"/>
    <m/>
    <m/>
  </r>
  <r>
    <n v="259"/>
    <s v="Closed"/>
    <x v="0"/>
    <x v="34"/>
    <d v="2021-06-25T00:00:00"/>
    <x v="44"/>
    <x v="120"/>
    <s v="Ms.Wijitra"/>
    <s v="AE"/>
    <n v="3040"/>
    <s v="# 3040 T-57217GD027H-T-ADN"/>
    <s v="NS"/>
    <s v="TFT2.7&quot;"/>
    <x v="0"/>
    <x v="3"/>
    <x v="57"/>
    <s v="FCT +App check"/>
    <s v="Final"/>
    <d v="2021-08-22T00:00:00"/>
    <s v="Heat shock"/>
    <x v="4"/>
    <x v="6"/>
    <s v="Non Operate"/>
    <n v="3"/>
    <x v="6"/>
    <m/>
    <m/>
    <m/>
    <m/>
    <m/>
    <x v="48"/>
    <m/>
    <x v="0"/>
    <x v="0"/>
    <m/>
    <m/>
    <x v="0"/>
    <x v="0"/>
    <x v="0"/>
    <x v="2"/>
    <x v="2"/>
    <x v="4"/>
    <m/>
    <m/>
    <m/>
    <m/>
    <x v="36"/>
    <m/>
    <m/>
    <d v="2021-07-22T00:00:00"/>
    <m/>
    <x v="0"/>
    <x v="0"/>
    <m/>
    <m/>
  </r>
  <r>
    <n v="260"/>
    <s v="Closed"/>
    <x v="0"/>
    <x v="35"/>
    <d v="2021-06-26T00:00:00"/>
    <x v="44"/>
    <x v="121"/>
    <s v="Ms.Wijitra"/>
    <s v="AE"/>
    <n v="8095"/>
    <s v="# 8095 FPC55742-1-ASSY-1"/>
    <s v="YZK"/>
    <s v="TFT4.2&quot;"/>
    <x v="0"/>
    <x v="3"/>
    <x v="58"/>
    <s v="FCT +App check"/>
    <s v="Final"/>
    <d v="2021-07-13T00:00:00"/>
    <s v="High temp"/>
    <x v="2"/>
    <x v="5"/>
    <s v="Non Operate"/>
    <n v="3"/>
    <x v="17"/>
    <m/>
    <m/>
    <m/>
    <m/>
    <m/>
    <x v="48"/>
    <m/>
    <x v="0"/>
    <x v="0"/>
    <m/>
    <m/>
    <x v="0"/>
    <x v="0"/>
    <x v="0"/>
    <x v="2"/>
    <x v="2"/>
    <x v="14"/>
    <m/>
    <m/>
    <m/>
    <m/>
    <x v="0"/>
    <m/>
    <m/>
    <m/>
    <m/>
    <x v="0"/>
    <x v="0"/>
    <m/>
    <m/>
  </r>
  <r>
    <n v="261"/>
    <s v="Closed"/>
    <x v="0"/>
    <x v="35"/>
    <d v="2021-06-26T00:00:00"/>
    <x v="44"/>
    <x v="121"/>
    <s v="Ms.Wijitra"/>
    <s v="AE"/>
    <n v="8095"/>
    <s v="# 8095 FPC55742-1-ASSY-1"/>
    <s v="YZK"/>
    <s v="TFT4.2&quot;"/>
    <x v="0"/>
    <x v="3"/>
    <x v="58"/>
    <s v="FCT +App check"/>
    <s v="Final"/>
    <d v="2021-07-13T00:00:00"/>
    <s v="Low temperature"/>
    <x v="3"/>
    <x v="3"/>
    <s v="Non Operate"/>
    <n v="3"/>
    <x v="3"/>
    <m/>
    <m/>
    <m/>
    <m/>
    <m/>
    <x v="48"/>
    <m/>
    <x v="0"/>
    <x v="0"/>
    <m/>
    <m/>
    <x v="0"/>
    <x v="0"/>
    <x v="0"/>
    <x v="2"/>
    <x v="2"/>
    <x v="14"/>
    <m/>
    <m/>
    <m/>
    <m/>
    <x v="0"/>
    <m/>
    <m/>
    <m/>
    <m/>
    <x v="0"/>
    <x v="0"/>
    <m/>
    <m/>
  </r>
  <r>
    <n v="262"/>
    <s v="Closed"/>
    <x v="0"/>
    <x v="35"/>
    <d v="2021-06-26T00:00:00"/>
    <x v="44"/>
    <x v="121"/>
    <s v="Ms.Wijitra"/>
    <s v="AE"/>
    <n v="8095"/>
    <s v="# 8095 FPC55742-1-ASSY-1"/>
    <s v="YZK"/>
    <s v="TFT4.2&quot;"/>
    <x v="0"/>
    <x v="3"/>
    <x v="58"/>
    <s v="FCT +App check"/>
    <s v="Final"/>
    <d v="2021-07-13T00:00:00"/>
    <s v="Hi temp,Hi Humid "/>
    <x v="1"/>
    <x v="1"/>
    <s v="Non Operate"/>
    <n v="3"/>
    <x v="1"/>
    <m/>
    <m/>
    <m/>
    <m/>
    <m/>
    <x v="48"/>
    <m/>
    <x v="0"/>
    <x v="0"/>
    <m/>
    <m/>
    <x v="0"/>
    <x v="0"/>
    <x v="0"/>
    <x v="2"/>
    <x v="2"/>
    <x v="14"/>
    <m/>
    <m/>
    <m/>
    <m/>
    <x v="0"/>
    <m/>
    <m/>
    <m/>
    <m/>
    <x v="0"/>
    <x v="0"/>
    <m/>
    <m/>
  </r>
  <r>
    <n v="263"/>
    <s v="Closed"/>
    <x v="0"/>
    <x v="35"/>
    <d v="2021-06-26T00:00:00"/>
    <x v="44"/>
    <x v="121"/>
    <s v="Ms.Wijitra"/>
    <s v="AE"/>
    <n v="8095"/>
    <s v="# 8095 FPC55742-1-ASSY-1"/>
    <s v="YZK"/>
    <s v="TFT4.2&quot;"/>
    <x v="0"/>
    <x v="3"/>
    <x v="58"/>
    <s v="FCT +App check"/>
    <s v="Final"/>
    <d v="2021-07-13T00:00:00"/>
    <s v="Heat shock"/>
    <x v="4"/>
    <x v="6"/>
    <s v="Non Operate"/>
    <n v="3"/>
    <x v="6"/>
    <m/>
    <m/>
    <m/>
    <m/>
    <m/>
    <x v="48"/>
    <m/>
    <x v="0"/>
    <x v="0"/>
    <m/>
    <m/>
    <x v="0"/>
    <x v="0"/>
    <x v="0"/>
    <x v="2"/>
    <x v="2"/>
    <x v="14"/>
    <m/>
    <m/>
    <m/>
    <m/>
    <x v="0"/>
    <m/>
    <m/>
    <m/>
    <m/>
    <x v="0"/>
    <x v="0"/>
    <m/>
    <m/>
  </r>
  <r>
    <n v="264"/>
    <s v="Closed"/>
    <x v="0"/>
    <x v="34"/>
    <d v="2021-06-25T00:00:00"/>
    <x v="46"/>
    <x v="122"/>
    <s v="Ms.Suwaphit"/>
    <s v="CQA"/>
    <n v="3028"/>
    <s v="# 3028 T-51750GD065J-LW-BJN"/>
    <s v="STD"/>
    <s v="TFT6.5&quot;"/>
    <x v="0"/>
    <x v="5"/>
    <x v="59"/>
    <s v="FCT +App check"/>
    <s v="Final"/>
    <d v="2021-06-30T00:00:00"/>
    <s v="High temp"/>
    <x v="2"/>
    <x v="5"/>
    <s v="Operate"/>
    <n v="1"/>
    <x v="12"/>
    <m/>
    <m/>
    <m/>
    <m/>
    <m/>
    <x v="49"/>
    <m/>
    <x v="0"/>
    <x v="17"/>
    <m/>
    <m/>
    <x v="0"/>
    <x v="0"/>
    <x v="0"/>
    <x v="2"/>
    <x v="2"/>
    <x v="4"/>
    <m/>
    <m/>
    <m/>
    <m/>
    <x v="0"/>
    <m/>
    <m/>
    <m/>
    <m/>
    <x v="0"/>
    <x v="0"/>
    <m/>
    <m/>
  </r>
  <r>
    <n v="265"/>
    <s v="Closed"/>
    <x v="0"/>
    <x v="34"/>
    <d v="2021-06-25T00:00:00"/>
    <x v="46"/>
    <x v="122"/>
    <s v="Ms.Suwaphit"/>
    <s v="CQA"/>
    <n v="3028"/>
    <s v="# 3028 T-51750GD065J-LW-BJN"/>
    <s v="STD"/>
    <s v="TFT6.5&quot;"/>
    <x v="0"/>
    <x v="5"/>
    <x v="59"/>
    <s v="FCT +App check"/>
    <s v="Final"/>
    <d v="2021-06-30T00:00:00"/>
    <s v="Low temperature"/>
    <x v="3"/>
    <x v="12"/>
    <s v="Operate"/>
    <n v="1"/>
    <x v="12"/>
    <m/>
    <m/>
    <m/>
    <m/>
    <m/>
    <x v="49"/>
    <m/>
    <x v="0"/>
    <x v="18"/>
    <m/>
    <m/>
    <x v="0"/>
    <x v="0"/>
    <x v="0"/>
    <x v="2"/>
    <x v="2"/>
    <x v="4"/>
    <m/>
    <m/>
    <m/>
    <m/>
    <x v="0"/>
    <m/>
    <m/>
    <m/>
    <m/>
    <x v="0"/>
    <x v="0"/>
    <m/>
    <m/>
  </r>
  <r>
    <n v="266"/>
    <s v="Closed"/>
    <x v="0"/>
    <x v="34"/>
    <d v="2021-06-25T00:00:00"/>
    <x v="46"/>
    <x v="122"/>
    <s v="Ms.Suwaphit"/>
    <s v="CQA"/>
    <n v="3028"/>
    <s v="# 3028 T-51750GD065J-LW-BJN"/>
    <s v="STD"/>
    <s v="TFT6.5&quot;"/>
    <x v="0"/>
    <x v="5"/>
    <x v="59"/>
    <s v="FCT +App check"/>
    <s v="Final"/>
    <d v="2021-06-30T00:00:00"/>
    <s v="ON-OFF 200 times"/>
    <x v="5"/>
    <x v="13"/>
    <s v="Operate"/>
    <n v="1"/>
    <x v="13"/>
    <m/>
    <m/>
    <m/>
    <m/>
    <m/>
    <x v="49"/>
    <m/>
    <x v="0"/>
    <x v="19"/>
    <m/>
    <m/>
    <x v="0"/>
    <x v="0"/>
    <x v="0"/>
    <x v="2"/>
    <x v="2"/>
    <x v="4"/>
    <m/>
    <m/>
    <m/>
    <m/>
    <x v="0"/>
    <m/>
    <m/>
    <m/>
    <m/>
    <x v="0"/>
    <x v="0"/>
    <m/>
    <m/>
  </r>
  <r>
    <n v="267"/>
    <s v="Closed"/>
    <x v="0"/>
    <x v="36"/>
    <d v="2021-06-28T00:00:00"/>
    <x v="47"/>
    <x v="123"/>
    <s v="Ms.Nisarat "/>
    <s v="SQC"/>
    <n v="9054"/>
    <s v="# 9054 ATS-27856AIFNH-CUGM"/>
    <s v="STD"/>
    <s v="TFT3.1&quot;"/>
    <x v="0"/>
    <x v="4"/>
    <x v="54"/>
    <s v="App check"/>
    <s v="Final"/>
    <d v="2021-07-23T00:00:00"/>
    <s v="B-10 Life at Right and Left Corner"/>
    <x v="10"/>
    <x v="27"/>
    <s v="Non Operate"/>
    <n v="52"/>
    <x v="28"/>
    <m/>
    <m/>
    <m/>
    <m/>
    <m/>
    <x v="44"/>
    <m/>
    <x v="18"/>
    <x v="0"/>
    <m/>
    <m/>
    <x v="0"/>
    <x v="0"/>
    <x v="0"/>
    <x v="2"/>
    <x v="2"/>
    <x v="4"/>
    <m/>
    <m/>
    <m/>
    <m/>
    <x v="0"/>
    <m/>
    <m/>
    <m/>
    <m/>
    <x v="0"/>
    <x v="0"/>
    <m/>
    <m/>
  </r>
  <r>
    <n v="268"/>
    <s v="Closed"/>
    <x v="0"/>
    <x v="36"/>
    <d v="2021-06-28T00:00:00"/>
    <x v="48"/>
    <x v="124"/>
    <s v="Ms.Nisarat "/>
    <s v="SQC"/>
    <n v="6083"/>
    <s v="# 6083 ATS-26325ALFZD-CDGM"/>
    <s v="YZK"/>
    <s v="TFT8.0&quot;"/>
    <x v="0"/>
    <x v="4"/>
    <x v="54"/>
    <s v="App check"/>
    <s v="Final"/>
    <d v="2021-07-15T00:00:00"/>
    <s v="B-10 Life at Right and Left Corner"/>
    <x v="10"/>
    <x v="27"/>
    <s v="Non Operate"/>
    <n v="14"/>
    <x v="28"/>
    <m/>
    <m/>
    <m/>
    <m/>
    <m/>
    <x v="50"/>
    <m/>
    <x v="22"/>
    <x v="0"/>
    <m/>
    <m/>
    <x v="0"/>
    <x v="0"/>
    <x v="0"/>
    <x v="2"/>
    <x v="2"/>
    <x v="4"/>
    <m/>
    <m/>
    <m/>
    <m/>
    <x v="0"/>
    <m/>
    <m/>
    <m/>
    <m/>
    <x v="0"/>
    <x v="0"/>
    <m/>
    <m/>
  </r>
  <r>
    <n v="269"/>
    <s v="Closed"/>
    <x v="0"/>
    <x v="37"/>
    <d v="2021-06-30T00:00:00"/>
    <x v="49"/>
    <x v="125"/>
    <s v="Mr.Karn"/>
    <s v="PE-MPT"/>
    <n v="3081"/>
    <s v="# 3081 TCG121XGLPAPNN-AN20-T"/>
    <s v="SKC"/>
    <s v="TFT12.1&quot;"/>
    <x v="0"/>
    <x v="0"/>
    <x v="60"/>
    <s v="FCT +App check"/>
    <s v="Final"/>
    <d v="2021-07-23T00:00:00"/>
    <s v="Vibration Frequency : 10~55Hz One cycle 60 seconds to 3 directions of X, Y, Z for 15minit (45minit)Total fixed amplitude: 1.5mm"/>
    <x v="8"/>
    <x v="20"/>
    <s v="Non Operate"/>
    <n v="10"/>
    <x v="21"/>
    <m/>
    <m/>
    <m/>
    <m/>
    <m/>
    <x v="51"/>
    <m/>
    <x v="0"/>
    <x v="0"/>
    <m/>
    <m/>
    <x v="0"/>
    <x v="0"/>
    <x v="0"/>
    <x v="2"/>
    <x v="2"/>
    <x v="4"/>
    <m/>
    <m/>
    <m/>
    <m/>
    <x v="37"/>
    <m/>
    <m/>
    <d v="2021-07-21T00:00:00"/>
    <m/>
    <x v="0"/>
    <x v="0"/>
    <m/>
    <m/>
  </r>
  <r>
    <n v="270"/>
    <s v="Closed"/>
    <x v="0"/>
    <x v="37"/>
    <d v="2021-06-30T00:00:00"/>
    <x v="49"/>
    <x v="126"/>
    <s v="Mr.Jakkapong"/>
    <s v="MDL-ES"/>
    <n v="3008"/>
    <s v="# 3008 T-55784GD042H-LW-AFN"/>
    <s v="NS"/>
    <s v="TFT4.2&quot;"/>
    <x v="0"/>
    <x v="5"/>
    <x v="61"/>
    <s v="App check by Requestor"/>
    <s v="Final"/>
    <d v="2021-08-16T00:00:00"/>
    <s v="High temp"/>
    <x v="2"/>
    <x v="23"/>
    <s v="Non Operate"/>
    <n v="9"/>
    <x v="19"/>
    <m/>
    <m/>
    <m/>
    <m/>
    <m/>
    <x v="52"/>
    <m/>
    <x v="0"/>
    <x v="0"/>
    <m/>
    <m/>
    <x v="0"/>
    <x v="0"/>
    <x v="0"/>
    <x v="2"/>
    <x v="2"/>
    <x v="4"/>
    <m/>
    <m/>
    <m/>
    <m/>
    <x v="38"/>
    <m/>
    <m/>
    <d v="2021-07-27T00:00:00"/>
    <m/>
    <x v="0"/>
    <x v="0"/>
    <m/>
    <m/>
  </r>
  <r>
    <n v="271"/>
    <s v="Closed"/>
    <x v="0"/>
    <x v="37"/>
    <d v="2021-06-30T00:00:00"/>
    <x v="49"/>
    <x v="126"/>
    <s v="Mr.Jakkapong"/>
    <s v="MDL-ES"/>
    <n v="3008"/>
    <s v="# 3008 T-55784GD042H-LW-AFN"/>
    <s v="NS"/>
    <s v="TFT4.2&quot;"/>
    <x v="0"/>
    <x v="5"/>
    <x v="61"/>
    <s v="App check by Requestor"/>
    <s v="Final"/>
    <d v="2021-08-16T00:00:00"/>
    <s v="Low temperature"/>
    <x v="3"/>
    <x v="3"/>
    <s v="Non Operate"/>
    <n v="6"/>
    <x v="3"/>
    <m/>
    <m/>
    <m/>
    <m/>
    <m/>
    <x v="52"/>
    <m/>
    <x v="0"/>
    <x v="0"/>
    <m/>
    <m/>
    <x v="0"/>
    <x v="0"/>
    <x v="0"/>
    <x v="2"/>
    <x v="2"/>
    <x v="4"/>
    <m/>
    <m/>
    <m/>
    <m/>
    <x v="38"/>
    <m/>
    <m/>
    <d v="2021-07-27T00:00:00"/>
    <m/>
    <x v="0"/>
    <x v="0"/>
    <m/>
    <m/>
  </r>
  <r>
    <n v="272"/>
    <s v="Closed"/>
    <x v="0"/>
    <x v="37"/>
    <d v="2021-06-30T00:00:00"/>
    <x v="49"/>
    <x v="126"/>
    <s v="Mr.Jakkapong"/>
    <s v="MDL-ES"/>
    <n v="3008"/>
    <s v="# 3008 T-55784GD042H-LW-AFN"/>
    <s v="NS"/>
    <s v="TFT4.2&quot;"/>
    <x v="0"/>
    <x v="5"/>
    <x v="61"/>
    <s v="App check by Requestor"/>
    <s v="Final"/>
    <d v="2021-08-16T00:00:00"/>
    <s v="Heat shock"/>
    <x v="4"/>
    <x v="25"/>
    <s v="Non Operate"/>
    <n v="9"/>
    <x v="4"/>
    <m/>
    <m/>
    <m/>
    <m/>
    <m/>
    <x v="52"/>
    <m/>
    <x v="0"/>
    <x v="0"/>
    <m/>
    <m/>
    <x v="5"/>
    <x v="0"/>
    <x v="0"/>
    <x v="2"/>
    <x v="16"/>
    <x v="4"/>
    <m/>
    <m/>
    <m/>
    <m/>
    <x v="0"/>
    <m/>
    <m/>
    <m/>
    <m/>
    <x v="0"/>
    <x v="0"/>
    <m/>
    <m/>
  </r>
  <r>
    <n v="273"/>
    <s v="Closed"/>
    <x v="0"/>
    <x v="37"/>
    <d v="2021-06-30T00:00:00"/>
    <x v="49"/>
    <x v="126"/>
    <s v="Mr.Jakkapong"/>
    <s v="MDL-ES"/>
    <n v="3008"/>
    <s v="# 3008 T-55784GD042H-LW-AFN"/>
    <s v="NS"/>
    <s v="TFT4.2&quot;"/>
    <x v="0"/>
    <x v="5"/>
    <x v="61"/>
    <s v="App check by Requestor"/>
    <s v="Final"/>
    <d v="2021-08-16T00:00:00"/>
    <s v="Hi temp,Hi Humid "/>
    <x v="1"/>
    <x v="1"/>
    <s v="Non Operate"/>
    <n v="9"/>
    <x v="1"/>
    <m/>
    <m/>
    <m/>
    <m/>
    <m/>
    <x v="52"/>
    <m/>
    <x v="0"/>
    <x v="0"/>
    <m/>
    <m/>
    <x v="0"/>
    <x v="0"/>
    <x v="0"/>
    <x v="2"/>
    <x v="2"/>
    <x v="4"/>
    <m/>
    <m/>
    <m/>
    <m/>
    <x v="38"/>
    <m/>
    <m/>
    <d v="2021-07-27T00:00:00"/>
    <m/>
    <x v="0"/>
    <x v="0"/>
    <m/>
    <m/>
  </r>
  <r>
    <n v="274"/>
    <s v="Closed"/>
    <x v="0"/>
    <x v="38"/>
    <d v="2021-06-16T00:00:00"/>
    <x v="18"/>
    <x v="127"/>
    <s v="Ms.Sangjan"/>
    <s v="QE"/>
    <n v="3062"/>
    <s v="# 3062 T-64874GD026HU-T-AAN"/>
    <s v="HD"/>
    <s v="TFT2.6&quot;"/>
    <x v="1"/>
    <x v="6"/>
    <x v="27"/>
    <s v="FCT +App "/>
    <s v="Final"/>
    <d v="2021-10-12T00:00:00"/>
    <s v="High temp"/>
    <x v="2"/>
    <x v="7"/>
    <s v="Non Operate"/>
    <n v="3"/>
    <x v="7"/>
    <m/>
    <m/>
    <m/>
    <m/>
    <m/>
    <x v="37"/>
    <m/>
    <x v="0"/>
    <x v="0"/>
    <m/>
    <m/>
    <x v="0"/>
    <x v="0"/>
    <x v="0"/>
    <x v="2"/>
    <x v="2"/>
    <x v="4"/>
    <m/>
    <m/>
    <m/>
    <m/>
    <x v="0"/>
    <m/>
    <m/>
    <d v="2021-07-20T00:00:00"/>
    <m/>
    <x v="0"/>
    <x v="0"/>
    <m/>
    <m/>
  </r>
  <r>
    <n v="275"/>
    <s v="Closed"/>
    <x v="0"/>
    <x v="38"/>
    <d v="2021-06-16T00:00:00"/>
    <x v="18"/>
    <x v="127"/>
    <s v="Ms.Sangjan"/>
    <s v="QE"/>
    <n v="3062"/>
    <s v="# 3062 T-64874GD026HU-T-AAN"/>
    <s v="HD"/>
    <s v="TFT2.6&quot;"/>
    <x v="1"/>
    <x v="6"/>
    <x v="27"/>
    <s v="FCT +App "/>
    <s v="Final"/>
    <d v="2021-10-12T00:00:00"/>
    <s v="Low temperature"/>
    <x v="3"/>
    <x v="3"/>
    <s v="Non Operate"/>
    <n v="3"/>
    <x v="3"/>
    <m/>
    <m/>
    <m/>
    <m/>
    <m/>
    <x v="37"/>
    <m/>
    <x v="0"/>
    <x v="0"/>
    <m/>
    <m/>
    <x v="0"/>
    <x v="0"/>
    <x v="0"/>
    <x v="2"/>
    <x v="2"/>
    <x v="4"/>
    <m/>
    <m/>
    <m/>
    <m/>
    <x v="0"/>
    <m/>
    <m/>
    <d v="2021-07-20T00:00:00"/>
    <m/>
    <x v="0"/>
    <x v="0"/>
    <m/>
    <m/>
  </r>
  <r>
    <n v="276"/>
    <s v="Closed"/>
    <x v="0"/>
    <x v="38"/>
    <d v="2021-06-16T00:00:00"/>
    <x v="18"/>
    <x v="127"/>
    <s v="Ms.Sangjan"/>
    <s v="QE"/>
    <n v="3062"/>
    <s v="# 3062 T-64874GD026HU-T-AAN"/>
    <s v="HD"/>
    <s v="TFT2.6&quot;"/>
    <x v="1"/>
    <x v="6"/>
    <x v="27"/>
    <s v="FCT +App "/>
    <s v="Final"/>
    <d v="2021-10-12T00:00:00"/>
    <s v="Heat shock"/>
    <x v="4"/>
    <x v="6"/>
    <s v="Non Operate"/>
    <n v="3"/>
    <x v="4"/>
    <m/>
    <m/>
    <m/>
    <m/>
    <m/>
    <x v="37"/>
    <m/>
    <x v="0"/>
    <x v="0"/>
    <m/>
    <m/>
    <x v="0"/>
    <x v="0"/>
    <x v="0"/>
    <x v="2"/>
    <x v="2"/>
    <x v="4"/>
    <m/>
    <m/>
    <m/>
    <m/>
    <x v="0"/>
    <m/>
    <m/>
    <d v="2021-07-20T00:00:00"/>
    <m/>
    <x v="0"/>
    <x v="0"/>
    <m/>
    <m/>
  </r>
  <r>
    <n v="277"/>
    <s v="Closed"/>
    <x v="0"/>
    <x v="38"/>
    <d v="2021-06-16T00:00:00"/>
    <x v="18"/>
    <x v="128"/>
    <s v="Ms.Sangjan"/>
    <s v="QE"/>
    <n v="3037"/>
    <s v="# 3037 T-55742GD042H-LW-ALN"/>
    <s v="YZK"/>
    <s v="TFT4.2&quot;"/>
    <x v="1"/>
    <x v="6"/>
    <x v="27"/>
    <s v="FCT +App "/>
    <s v="Final"/>
    <m/>
    <s v="High temp"/>
    <x v="2"/>
    <x v="5"/>
    <s v="Operate"/>
    <n v="3"/>
    <x v="7"/>
    <m/>
    <m/>
    <m/>
    <m/>
    <m/>
    <x v="37"/>
    <m/>
    <x v="0"/>
    <x v="0"/>
    <m/>
    <m/>
    <x v="0"/>
    <x v="0"/>
    <x v="0"/>
    <x v="2"/>
    <x v="2"/>
    <x v="4"/>
    <m/>
    <m/>
    <m/>
    <m/>
    <x v="29"/>
    <m/>
    <m/>
    <m/>
    <m/>
    <x v="0"/>
    <x v="0"/>
    <m/>
    <m/>
  </r>
  <r>
    <n v="278"/>
    <s v="Closed"/>
    <x v="0"/>
    <x v="38"/>
    <d v="2021-06-16T00:00:00"/>
    <x v="18"/>
    <x v="128"/>
    <s v="Ms.Sangjan"/>
    <s v="QE"/>
    <n v="3037"/>
    <s v="# 3037 T-55742GD042H-LW-ALN"/>
    <s v="YZK"/>
    <s v="TFT4.2&quot;"/>
    <x v="1"/>
    <x v="6"/>
    <x v="27"/>
    <s v="FCT +App "/>
    <s v="Final"/>
    <m/>
    <s v="Low temperature"/>
    <x v="3"/>
    <x v="12"/>
    <s v="Operate"/>
    <n v="3"/>
    <x v="3"/>
    <m/>
    <m/>
    <m/>
    <m/>
    <m/>
    <x v="37"/>
    <m/>
    <x v="0"/>
    <x v="0"/>
    <m/>
    <m/>
    <x v="0"/>
    <x v="0"/>
    <x v="0"/>
    <x v="2"/>
    <x v="2"/>
    <x v="4"/>
    <m/>
    <m/>
    <m/>
    <m/>
    <x v="29"/>
    <m/>
    <m/>
    <m/>
    <m/>
    <x v="0"/>
    <x v="0"/>
    <m/>
    <m/>
  </r>
  <r>
    <n v="279"/>
    <s v="Closed"/>
    <x v="0"/>
    <x v="38"/>
    <d v="2021-06-16T00:00:00"/>
    <x v="18"/>
    <x v="128"/>
    <s v="Ms.Sangjan"/>
    <s v="QE"/>
    <n v="3037"/>
    <s v="# 3037 T-55742GD042H-LW-ALN"/>
    <s v="YZK"/>
    <s v="TFT4.2&quot;"/>
    <x v="1"/>
    <x v="6"/>
    <x v="27"/>
    <s v="FCT +App "/>
    <s v="Final"/>
    <m/>
    <s v="Heat shock"/>
    <x v="2"/>
    <x v="5"/>
    <s v="Non Operate"/>
    <n v="3"/>
    <x v="7"/>
    <m/>
    <m/>
    <m/>
    <m/>
    <m/>
    <x v="37"/>
    <m/>
    <x v="0"/>
    <x v="0"/>
    <m/>
    <m/>
    <x v="0"/>
    <x v="0"/>
    <x v="0"/>
    <x v="2"/>
    <x v="2"/>
    <x v="4"/>
    <m/>
    <m/>
    <m/>
    <m/>
    <x v="29"/>
    <m/>
    <m/>
    <m/>
    <m/>
    <x v="0"/>
    <x v="0"/>
    <m/>
    <m/>
  </r>
  <r>
    <n v="280"/>
    <s v="Closed"/>
    <x v="0"/>
    <x v="38"/>
    <d v="2021-06-16T00:00:00"/>
    <x v="18"/>
    <x v="128"/>
    <s v="Ms.Sangjan"/>
    <s v="QE"/>
    <n v="3037"/>
    <s v="# 3037 T-55742GD042H-LW-ALN"/>
    <s v="YZK"/>
    <s v="TFT4.2&quot;"/>
    <x v="1"/>
    <x v="6"/>
    <x v="27"/>
    <s v="FCT +App "/>
    <s v="Final"/>
    <m/>
    <s v="High temp"/>
    <x v="3"/>
    <x v="3"/>
    <s v="Non Operate"/>
    <n v="3"/>
    <x v="15"/>
    <m/>
    <m/>
    <m/>
    <m/>
    <m/>
    <x v="37"/>
    <m/>
    <x v="0"/>
    <x v="0"/>
    <m/>
    <m/>
    <x v="0"/>
    <x v="0"/>
    <x v="0"/>
    <x v="2"/>
    <x v="2"/>
    <x v="4"/>
    <m/>
    <m/>
    <m/>
    <m/>
    <x v="29"/>
    <m/>
    <m/>
    <m/>
    <m/>
    <x v="0"/>
    <x v="0"/>
    <m/>
    <m/>
  </r>
  <r>
    <n v="281"/>
    <s v="Closed"/>
    <x v="0"/>
    <x v="38"/>
    <d v="2021-06-16T00:00:00"/>
    <x v="18"/>
    <x v="128"/>
    <s v="Ms.Sangjan"/>
    <s v="QE"/>
    <n v="3037"/>
    <s v="# 3037 T-55742GD042H-LW-ALN"/>
    <s v="YZK"/>
    <s v="TFT4.2&quot;"/>
    <x v="1"/>
    <x v="6"/>
    <x v="27"/>
    <s v="FCT +App "/>
    <s v="Final"/>
    <m/>
    <s v="Low temperature"/>
    <x v="1"/>
    <x v="1"/>
    <s v="Operate"/>
    <n v="3"/>
    <x v="9"/>
    <m/>
    <m/>
    <m/>
    <m/>
    <m/>
    <x v="37"/>
    <m/>
    <x v="0"/>
    <x v="0"/>
    <m/>
    <m/>
    <x v="0"/>
    <x v="0"/>
    <x v="0"/>
    <x v="2"/>
    <x v="2"/>
    <x v="4"/>
    <m/>
    <m/>
    <m/>
    <m/>
    <x v="29"/>
    <m/>
    <m/>
    <m/>
    <m/>
    <x v="0"/>
    <x v="0"/>
    <m/>
    <m/>
  </r>
  <r>
    <n v="282"/>
    <s v="Closed"/>
    <x v="0"/>
    <x v="38"/>
    <d v="2021-06-16T00:00:00"/>
    <x v="18"/>
    <x v="128"/>
    <s v="Ms.Sangjan"/>
    <s v="QE"/>
    <n v="3037"/>
    <s v="# 3037 T-55742GD042H-LW-ALN"/>
    <s v="YZK"/>
    <s v="TFT4.2&quot;"/>
    <x v="1"/>
    <x v="6"/>
    <x v="27"/>
    <s v="FCT +App "/>
    <s v="Final"/>
    <m/>
    <s v="Heat shock"/>
    <x v="4"/>
    <x v="6"/>
    <s v="Non Operate"/>
    <n v="3"/>
    <x v="6"/>
    <m/>
    <m/>
    <m/>
    <m/>
    <m/>
    <x v="37"/>
    <m/>
    <x v="0"/>
    <x v="0"/>
    <m/>
    <m/>
    <x v="0"/>
    <x v="0"/>
    <x v="0"/>
    <x v="2"/>
    <x v="17"/>
    <x v="4"/>
    <m/>
    <m/>
    <m/>
    <m/>
    <x v="0"/>
    <m/>
    <m/>
    <m/>
    <m/>
    <x v="0"/>
    <x v="0"/>
    <m/>
    <m/>
  </r>
  <r>
    <n v="283"/>
    <s v="Closed"/>
    <x v="0"/>
    <x v="39"/>
    <d v="2021-07-01T00:00:00"/>
    <x v="50"/>
    <x v="129"/>
    <s v="Mr.Karn"/>
    <s v="PE-MPT"/>
    <n v="3062"/>
    <s v="# 3062 T-64874GD026HU-T-AAN"/>
    <s v="HD"/>
    <s v="TFT2.6&quot;"/>
    <x v="0"/>
    <x v="2"/>
    <x v="62"/>
    <s v="FCT +  App Edge Mura"/>
    <s v="Final"/>
    <d v="2021-08-02T00:00:00"/>
    <s v="High temp"/>
    <x v="2"/>
    <x v="7"/>
    <s v="Operate"/>
    <n v="24"/>
    <x v="7"/>
    <m/>
    <m/>
    <m/>
    <m/>
    <m/>
    <x v="53"/>
    <m/>
    <x v="0"/>
    <x v="0"/>
    <m/>
    <m/>
    <x v="0"/>
    <x v="0"/>
    <x v="0"/>
    <x v="2"/>
    <x v="2"/>
    <x v="15"/>
    <m/>
    <m/>
    <m/>
    <m/>
    <x v="30"/>
    <m/>
    <m/>
    <d v="2021-07-27T00:00:00"/>
    <m/>
    <x v="0"/>
    <x v="0"/>
    <m/>
    <m/>
  </r>
  <r>
    <n v="284"/>
    <s v="Closed"/>
    <x v="0"/>
    <x v="40"/>
    <d v="2021-07-15T00:00:00"/>
    <x v="18"/>
    <x v="130"/>
    <s v="Ms.Sangjan"/>
    <s v="QE"/>
    <n v="3009"/>
    <s v="# 3009 T-55784GD042H-LW-AGN"/>
    <s v="NS"/>
    <s v="TFT4.2&quot;"/>
    <x v="1"/>
    <x v="6"/>
    <x v="27"/>
    <s v="FCT +App "/>
    <s v="Final"/>
    <d v="2021-09-03T00:00:00"/>
    <s v="Low temperature"/>
    <x v="3"/>
    <x v="3"/>
    <s v="Non Operate"/>
    <n v="3"/>
    <x v="3"/>
    <m/>
    <m/>
    <m/>
    <m/>
    <m/>
    <x v="45"/>
    <m/>
    <x v="0"/>
    <x v="0"/>
    <m/>
    <m/>
    <x v="0"/>
    <x v="0"/>
    <x v="0"/>
    <x v="2"/>
    <x v="2"/>
    <x v="4"/>
    <m/>
    <m/>
    <m/>
    <m/>
    <x v="39"/>
    <m/>
    <m/>
    <d v="2021-08-10T00:00:00"/>
    <m/>
    <x v="0"/>
    <x v="0"/>
    <m/>
    <m/>
  </r>
  <r>
    <n v="285"/>
    <s v="Closed"/>
    <x v="0"/>
    <x v="40"/>
    <d v="2021-07-15T00:00:00"/>
    <x v="18"/>
    <x v="130"/>
    <s v="Ms.Sangjan"/>
    <s v="QE"/>
    <n v="3009"/>
    <s v="# 3009 T-55784GD042H-LW-AGN"/>
    <s v="NS"/>
    <s v="TFT4.2&quot;"/>
    <x v="1"/>
    <x v="6"/>
    <x v="27"/>
    <s v="FCT +App "/>
    <s v="Final"/>
    <d v="2021-09-03T00:00:00"/>
    <s v="High temp"/>
    <x v="2"/>
    <x v="23"/>
    <s v="Non Operate"/>
    <n v="3"/>
    <x v="2"/>
    <m/>
    <m/>
    <m/>
    <m/>
    <m/>
    <x v="45"/>
    <m/>
    <x v="0"/>
    <x v="0"/>
    <m/>
    <m/>
    <x v="0"/>
    <x v="0"/>
    <x v="0"/>
    <x v="2"/>
    <x v="2"/>
    <x v="4"/>
    <m/>
    <m/>
    <m/>
    <m/>
    <x v="39"/>
    <m/>
    <m/>
    <d v="2021-08-10T00:00:00"/>
    <m/>
    <x v="0"/>
    <x v="0"/>
    <m/>
    <m/>
  </r>
  <r>
    <n v="286"/>
    <s v="Closed"/>
    <x v="0"/>
    <x v="41"/>
    <d v="2021-07-16T00:00:00"/>
    <x v="51"/>
    <x v="131"/>
    <s v="Ms.Sangjan"/>
    <s v="QE"/>
    <n v="3011"/>
    <s v="# 3011 T-56056GD042H-LW-ACN"/>
    <s v="YZK"/>
    <s v="TFT4.2&quot;"/>
    <x v="1"/>
    <x v="6"/>
    <x v="27"/>
    <s v="FCT +App "/>
    <s v="Final"/>
    <d v="2021-09-03T00:00:00"/>
    <s v="Low temperature"/>
    <x v="3"/>
    <x v="3"/>
    <s v="Non Operate"/>
    <n v="3"/>
    <x v="25"/>
    <m/>
    <m/>
    <m/>
    <m/>
    <m/>
    <x v="44"/>
    <m/>
    <x v="0"/>
    <x v="0"/>
    <m/>
    <m/>
    <x v="0"/>
    <x v="0"/>
    <x v="0"/>
    <x v="2"/>
    <x v="2"/>
    <x v="4"/>
    <m/>
    <m/>
    <m/>
    <m/>
    <x v="35"/>
    <m/>
    <m/>
    <m/>
    <m/>
    <x v="0"/>
    <x v="0"/>
    <m/>
    <m/>
  </r>
  <r>
    <n v="287"/>
    <s v="Closed"/>
    <x v="0"/>
    <x v="41"/>
    <d v="2021-07-16T00:00:00"/>
    <x v="51"/>
    <x v="131"/>
    <s v="Ms.Sangjan"/>
    <s v="QE"/>
    <n v="3011"/>
    <s v="# 3011 T-56056GD042H-LW-ACN"/>
    <s v="YZK"/>
    <s v="TFT4.2&quot;"/>
    <x v="1"/>
    <x v="6"/>
    <x v="27"/>
    <s v="FCT +App "/>
    <s v="Final"/>
    <d v="2021-09-03T00:00:00"/>
    <s v="Heat shock"/>
    <x v="4"/>
    <x v="6"/>
    <s v="Non Operate"/>
    <n v="3"/>
    <x v="6"/>
    <m/>
    <m/>
    <m/>
    <m/>
    <m/>
    <x v="44"/>
    <m/>
    <x v="0"/>
    <x v="0"/>
    <m/>
    <m/>
    <x v="0"/>
    <x v="0"/>
    <x v="0"/>
    <x v="2"/>
    <x v="18"/>
    <x v="4"/>
    <m/>
    <m/>
    <m/>
    <m/>
    <x v="0"/>
    <m/>
    <m/>
    <m/>
    <m/>
    <x v="0"/>
    <x v="0"/>
    <m/>
    <m/>
  </r>
  <r>
    <n v="288"/>
    <s v="Closed"/>
    <x v="0"/>
    <x v="41"/>
    <d v="2021-07-16T00:00:00"/>
    <x v="51"/>
    <x v="131"/>
    <s v="Ms.Sangjan"/>
    <s v="QE"/>
    <n v="3011"/>
    <s v="# 3011 T-56056GD042H-LW-ACN"/>
    <s v="YZK"/>
    <s v="TFT4.2&quot;"/>
    <x v="1"/>
    <x v="6"/>
    <x v="27"/>
    <s v="FCT +App "/>
    <s v="Final"/>
    <d v="2021-09-03T00:00:00"/>
    <s v="High temp"/>
    <x v="2"/>
    <x v="23"/>
    <s v="Non Operate"/>
    <n v="3"/>
    <x v="2"/>
    <m/>
    <m/>
    <m/>
    <m/>
    <m/>
    <x v="44"/>
    <m/>
    <x v="0"/>
    <x v="0"/>
    <m/>
    <m/>
    <x v="0"/>
    <x v="0"/>
    <x v="0"/>
    <x v="2"/>
    <x v="2"/>
    <x v="4"/>
    <m/>
    <m/>
    <m/>
    <m/>
    <x v="35"/>
    <m/>
    <m/>
    <m/>
    <m/>
    <x v="0"/>
    <x v="0"/>
    <m/>
    <m/>
  </r>
  <r>
    <n v="289"/>
    <s v="Closed"/>
    <x v="0"/>
    <x v="41"/>
    <d v="2021-07-16T00:00:00"/>
    <x v="18"/>
    <x v="132"/>
    <s v="Ms.Sangjan"/>
    <s v="QE"/>
    <n v="3063"/>
    <s v="# 3063 T-57273GD086H-T-AFN"/>
    <s v="Gentex"/>
    <s v="TFT8.6&quot;"/>
    <x v="1"/>
    <x v="6"/>
    <x v="27"/>
    <s v="FCT +App "/>
    <s v="Final"/>
    <d v="2021-10-22T00:00:00"/>
    <s v="High temp"/>
    <x v="2"/>
    <x v="23"/>
    <s v="Non Operate"/>
    <n v="3"/>
    <x v="2"/>
    <m/>
    <m/>
    <m/>
    <m/>
    <m/>
    <x v="54"/>
    <m/>
    <x v="0"/>
    <x v="0"/>
    <m/>
    <m/>
    <x v="0"/>
    <x v="0"/>
    <x v="0"/>
    <x v="2"/>
    <x v="2"/>
    <x v="4"/>
    <m/>
    <m/>
    <m/>
    <m/>
    <x v="40"/>
    <m/>
    <m/>
    <d v="2021-09-08T00:00:00"/>
    <m/>
    <x v="0"/>
    <x v="0"/>
    <m/>
    <m/>
  </r>
  <r>
    <n v="290"/>
    <s v="Closed"/>
    <x v="0"/>
    <x v="41"/>
    <d v="2021-07-16T00:00:00"/>
    <x v="18"/>
    <x v="132"/>
    <s v="Ms.Sangjan"/>
    <s v="QE"/>
    <n v="3063"/>
    <s v="# 3063 T-57273GD086H-T-AFN"/>
    <s v="Gentex"/>
    <s v="TFT8.6&quot;"/>
    <x v="1"/>
    <x v="6"/>
    <x v="27"/>
    <s v="FCT +App "/>
    <s v="Final"/>
    <d v="2021-10-22T00:00:00"/>
    <s v="Low temperature"/>
    <x v="3"/>
    <x v="3"/>
    <s v="Non Operate"/>
    <n v="3"/>
    <x v="25"/>
    <m/>
    <m/>
    <m/>
    <m/>
    <m/>
    <x v="54"/>
    <m/>
    <x v="0"/>
    <x v="0"/>
    <m/>
    <m/>
    <x v="0"/>
    <x v="0"/>
    <x v="0"/>
    <x v="2"/>
    <x v="2"/>
    <x v="4"/>
    <m/>
    <m/>
    <m/>
    <m/>
    <x v="40"/>
    <m/>
    <m/>
    <d v="2021-09-08T00:00:00"/>
    <m/>
    <x v="0"/>
    <x v="0"/>
    <m/>
    <m/>
  </r>
  <r>
    <n v="291"/>
    <s v="Closed"/>
    <x v="0"/>
    <x v="41"/>
    <d v="2021-07-16T00:00:00"/>
    <x v="18"/>
    <x v="132"/>
    <s v="Ms.Sangjan"/>
    <s v="QE"/>
    <n v="3063"/>
    <s v="# 3063 T-57273GD086H-T-AFN"/>
    <s v="Gentex"/>
    <s v="TFT8.6&quot;"/>
    <x v="1"/>
    <x v="6"/>
    <x v="27"/>
    <s v="FCT +App "/>
    <s v="Final"/>
    <d v="2021-10-22T00:00:00"/>
    <s v="Hi temp,Hi Humid "/>
    <x v="1"/>
    <x v="1"/>
    <s v="Non Operate"/>
    <n v="3"/>
    <x v="1"/>
    <m/>
    <m/>
    <m/>
    <m/>
    <m/>
    <x v="54"/>
    <m/>
    <x v="0"/>
    <x v="0"/>
    <m/>
    <m/>
    <x v="0"/>
    <x v="0"/>
    <x v="0"/>
    <x v="2"/>
    <x v="2"/>
    <x v="4"/>
    <m/>
    <m/>
    <m/>
    <m/>
    <x v="40"/>
    <m/>
    <m/>
    <d v="2021-09-08T00:00:00"/>
    <m/>
    <x v="0"/>
    <x v="0"/>
    <m/>
    <m/>
  </r>
  <r>
    <n v="292"/>
    <s v="Closed"/>
    <x v="0"/>
    <x v="41"/>
    <d v="2021-07-16T00:00:00"/>
    <x v="18"/>
    <x v="132"/>
    <s v="Ms.Sangjan"/>
    <s v="QE"/>
    <n v="3063"/>
    <s v="# 3063 T-57273GD086H-T-AFN"/>
    <s v="Gentex"/>
    <s v="TFT8.6&quot;"/>
    <x v="1"/>
    <x v="6"/>
    <x v="27"/>
    <s v="FCT +App "/>
    <s v="Final"/>
    <d v="2021-10-22T00:00:00"/>
    <s v="Heat shock"/>
    <x v="4"/>
    <x v="6"/>
    <s v="Non Operate"/>
    <n v="3"/>
    <x v="6"/>
    <m/>
    <m/>
    <m/>
    <m/>
    <m/>
    <x v="54"/>
    <m/>
    <x v="0"/>
    <x v="0"/>
    <m/>
    <m/>
    <x v="0"/>
    <x v="0"/>
    <x v="0"/>
    <x v="2"/>
    <x v="2"/>
    <x v="4"/>
    <m/>
    <m/>
    <m/>
    <m/>
    <x v="40"/>
    <m/>
    <m/>
    <d v="2021-09-08T00:00:00"/>
    <m/>
    <x v="0"/>
    <x v="0"/>
    <m/>
    <m/>
  </r>
  <r>
    <n v="293"/>
    <s v="Closed"/>
    <x v="0"/>
    <x v="42"/>
    <d v="2021-07-10T00:00:00"/>
    <x v="52"/>
    <x v="133"/>
    <s v="Mr.Chawarak"/>
    <s v="CQA"/>
    <n v="3008"/>
    <s v="# 3008 T-55784GD042H-LW-AFN"/>
    <s v="NS"/>
    <s v="TFT4.2&quot;"/>
    <x v="0"/>
    <x v="5"/>
    <x v="63"/>
    <s v="FCT +App "/>
    <s v="Final"/>
    <d v="2021-08-18T00:00:00"/>
    <s v="High temp"/>
    <x v="2"/>
    <x v="5"/>
    <s v="Operate"/>
    <n v="6"/>
    <x v="17"/>
    <m/>
    <m/>
    <m/>
    <m/>
    <m/>
    <x v="55"/>
    <m/>
    <x v="0"/>
    <x v="0"/>
    <m/>
    <m/>
    <x v="0"/>
    <x v="0"/>
    <x v="0"/>
    <x v="8"/>
    <x v="2"/>
    <x v="16"/>
    <m/>
    <m/>
    <m/>
    <m/>
    <x v="41"/>
    <d v="2021-07-27T00:00:00"/>
    <d v="2021-07-31T00:00:00"/>
    <d v="2021-08-05T00:00:00"/>
    <m/>
    <x v="0"/>
    <x v="0"/>
    <m/>
    <m/>
  </r>
  <r>
    <n v="294"/>
    <s v="Closed"/>
    <x v="0"/>
    <x v="42"/>
    <d v="2021-07-10T00:00:00"/>
    <x v="53"/>
    <x v="134"/>
    <s v="Ms.Somruetai"/>
    <s v="SQC"/>
    <n v="3037"/>
    <s v="# 3037 T-55742GD042H-LW-ALN"/>
    <s v="YZK"/>
    <s v="TFT4.2&quot;"/>
    <x v="0"/>
    <x v="4"/>
    <x v="64"/>
    <s v="  App "/>
    <s v="Mat"/>
    <d v="2021-07-22T00:00:00"/>
    <s v="Hi temp,Hi Humid "/>
    <x v="1"/>
    <x v="1"/>
    <s v="Non Operate"/>
    <n v="6"/>
    <x v="1"/>
    <m/>
    <m/>
    <m/>
    <m/>
    <m/>
    <x v="55"/>
    <m/>
    <x v="0"/>
    <x v="0"/>
    <m/>
    <m/>
    <x v="0"/>
    <x v="5"/>
    <x v="0"/>
    <x v="2"/>
    <x v="2"/>
    <x v="17"/>
    <m/>
    <m/>
    <m/>
    <m/>
    <x v="41"/>
    <m/>
    <m/>
    <m/>
    <m/>
    <x v="0"/>
    <x v="0"/>
    <m/>
    <m/>
  </r>
  <r>
    <n v="295"/>
    <s v="Closed"/>
    <x v="0"/>
    <x v="42"/>
    <d v="2021-07-10T00:00:00"/>
    <x v="53"/>
    <x v="135"/>
    <s v="Ms.Tipakorn S."/>
    <s v="CQA"/>
    <n v="3011"/>
    <s v="# 3011 T-56056GD042H-LW-ACN"/>
    <s v="YZK"/>
    <s v="TFT4.2&quot;"/>
    <x v="0"/>
    <x v="5"/>
    <x v="65"/>
    <s v="FCT +  App "/>
    <s v="Final"/>
    <d v="2021-07-12T00:00:00"/>
    <s v="Optical characteristic"/>
    <x v="0"/>
    <x v="0"/>
    <s v="Operate"/>
    <n v="2"/>
    <x v="0"/>
    <m/>
    <m/>
    <m/>
    <m/>
    <m/>
    <x v="55"/>
    <m/>
    <x v="23"/>
    <x v="0"/>
    <m/>
    <m/>
    <x v="0"/>
    <x v="0"/>
    <x v="0"/>
    <x v="2"/>
    <x v="2"/>
    <x v="4"/>
    <m/>
    <m/>
    <m/>
    <m/>
    <x v="0"/>
    <m/>
    <m/>
    <m/>
    <m/>
    <x v="0"/>
    <x v="0"/>
    <m/>
    <m/>
  </r>
  <r>
    <n v="296"/>
    <s v="Closed"/>
    <x v="0"/>
    <x v="43"/>
    <d v="2021-07-14T00:00:00"/>
    <x v="54"/>
    <x v="136"/>
    <s v="Ms.Wijitra"/>
    <s v="AE"/>
    <s v="B012"/>
    <s v="# B012 T-55797GD088H-LW-AON"/>
    <s v="BMW"/>
    <s v="TFT8.8&quot;"/>
    <x v="0"/>
    <x v="3"/>
    <x v="66"/>
    <s v="FCT +App check"/>
    <s v="Final"/>
    <d v="2021-08-23T00:00:00"/>
    <s v="High temp"/>
    <x v="2"/>
    <x v="5"/>
    <s v="Operate"/>
    <n v="3"/>
    <x v="17"/>
    <m/>
    <m/>
    <m/>
    <m/>
    <m/>
    <x v="56"/>
    <m/>
    <x v="0"/>
    <x v="0"/>
    <m/>
    <m/>
    <x v="0"/>
    <x v="0"/>
    <x v="0"/>
    <x v="2"/>
    <x v="2"/>
    <x v="4"/>
    <m/>
    <m/>
    <m/>
    <m/>
    <x v="42"/>
    <m/>
    <m/>
    <d v="2021-08-16T00:00:00"/>
    <m/>
    <x v="0"/>
    <x v="0"/>
    <m/>
    <m/>
  </r>
  <r>
    <n v="297"/>
    <s v="Closed"/>
    <x v="0"/>
    <x v="43"/>
    <d v="2021-07-14T00:00:00"/>
    <x v="54"/>
    <x v="136"/>
    <s v="Ms.Wijitra"/>
    <s v="AE"/>
    <s v="B012"/>
    <s v="# B012 T-55797GD088H-LW-AON"/>
    <s v="BMW"/>
    <s v="TFT8.8&quot;"/>
    <x v="0"/>
    <x v="3"/>
    <x v="66"/>
    <s v="FCT +App check"/>
    <s v="Final"/>
    <d v="2021-08-23T00:00:00"/>
    <s v="Low temperature"/>
    <x v="3"/>
    <x v="3"/>
    <s v="Operate"/>
    <n v="3"/>
    <x v="3"/>
    <m/>
    <m/>
    <m/>
    <m/>
    <m/>
    <x v="56"/>
    <m/>
    <x v="0"/>
    <x v="0"/>
    <m/>
    <m/>
    <x v="0"/>
    <x v="0"/>
    <x v="0"/>
    <x v="2"/>
    <x v="2"/>
    <x v="4"/>
    <m/>
    <m/>
    <m/>
    <m/>
    <x v="42"/>
    <m/>
    <m/>
    <d v="2021-08-16T00:00:00"/>
    <m/>
    <x v="0"/>
    <x v="0"/>
    <m/>
    <m/>
  </r>
  <r>
    <n v="298"/>
    <s v="Closed"/>
    <x v="0"/>
    <x v="43"/>
    <d v="2021-07-14T00:00:00"/>
    <x v="54"/>
    <x v="136"/>
    <s v="Ms.Wijitra"/>
    <s v="AE"/>
    <s v="B012"/>
    <s v="# B012 T-55797GD088H-LW-AON"/>
    <s v="BMW"/>
    <s v="TFT8.8&quot;"/>
    <x v="0"/>
    <x v="3"/>
    <x v="66"/>
    <s v="FCT +App check"/>
    <s v="Final"/>
    <d v="2021-08-23T00:00:00"/>
    <s v="Hi temp,Hi Humid "/>
    <x v="1"/>
    <x v="1"/>
    <s v="Operate"/>
    <n v="3"/>
    <x v="9"/>
    <m/>
    <m/>
    <m/>
    <m/>
    <m/>
    <x v="56"/>
    <m/>
    <x v="0"/>
    <x v="0"/>
    <m/>
    <m/>
    <x v="0"/>
    <x v="0"/>
    <x v="0"/>
    <x v="2"/>
    <x v="2"/>
    <x v="4"/>
    <m/>
    <m/>
    <m/>
    <m/>
    <x v="42"/>
    <m/>
    <m/>
    <d v="2021-08-16T00:00:00"/>
    <m/>
    <x v="0"/>
    <x v="0"/>
    <m/>
    <m/>
  </r>
  <r>
    <n v="299"/>
    <s v="Closed"/>
    <x v="0"/>
    <x v="43"/>
    <d v="2021-07-14T00:00:00"/>
    <x v="54"/>
    <x v="136"/>
    <s v="Ms.Wijitra"/>
    <s v="AE"/>
    <s v="B012"/>
    <s v="# B012 T-55797GD088H-LW-AON"/>
    <s v="BMW"/>
    <s v="TFT8.8&quot;"/>
    <x v="0"/>
    <x v="3"/>
    <x v="66"/>
    <s v="FCT +App check"/>
    <s v="Final"/>
    <d v="2021-08-23T00:00:00"/>
    <s v="Heat shock"/>
    <x v="4"/>
    <x v="6"/>
    <s v="Non Operate"/>
    <n v="3"/>
    <x v="6"/>
    <m/>
    <m/>
    <m/>
    <m/>
    <m/>
    <x v="56"/>
    <m/>
    <x v="0"/>
    <x v="0"/>
    <m/>
    <m/>
    <x v="0"/>
    <x v="0"/>
    <x v="0"/>
    <x v="2"/>
    <x v="2"/>
    <x v="4"/>
    <m/>
    <m/>
    <m/>
    <m/>
    <x v="42"/>
    <m/>
    <m/>
    <d v="2021-08-16T00:00:00"/>
    <m/>
    <x v="0"/>
    <x v="0"/>
    <m/>
    <m/>
  </r>
  <r>
    <n v="300"/>
    <s v="Closed"/>
    <x v="0"/>
    <x v="44"/>
    <d v="2021-07-19T00:00:00"/>
    <x v="55"/>
    <x v="137"/>
    <s v="Ms.Sirintip "/>
    <s v="IQC"/>
    <n v="7119"/>
    <s v="# 7119 T-55873GD042H-LW-AGN"/>
    <s v="NS"/>
    <s v="TFT4.2&quot;"/>
    <x v="1"/>
    <x v="7"/>
    <x v="23"/>
    <s v="FCT +  App "/>
    <s v="Final"/>
    <d v="2021-08-08T00:00:00"/>
    <s v="Optical characteristic"/>
    <x v="0"/>
    <x v="0"/>
    <s v="Operate"/>
    <n v="4"/>
    <x v="0"/>
    <m/>
    <m/>
    <m/>
    <m/>
    <m/>
    <x v="57"/>
    <m/>
    <x v="24"/>
    <x v="0"/>
    <m/>
    <m/>
    <x v="0"/>
    <x v="0"/>
    <x v="0"/>
    <x v="2"/>
    <x v="2"/>
    <x v="4"/>
    <m/>
    <m/>
    <m/>
    <m/>
    <x v="0"/>
    <m/>
    <m/>
    <m/>
    <m/>
    <x v="0"/>
    <x v="0"/>
    <m/>
    <m/>
  </r>
  <r>
    <n v="301"/>
    <s v="Closed"/>
    <x v="0"/>
    <x v="44"/>
    <d v="2021-07-19T00:00:00"/>
    <x v="56"/>
    <x v="138"/>
    <s v="Ms.Sirintip "/>
    <s v="IQC"/>
    <n v="3057"/>
    <s v="# 3057 T-57630GD018HU-T-ABN"/>
    <s v="YZK"/>
    <s v="TFT1.8&quot;"/>
    <x v="1"/>
    <x v="7"/>
    <x v="23"/>
    <s v="FCT +  App "/>
    <s v="Final"/>
    <d v="2021-08-02T00:00:00"/>
    <s v="Optical characteristic"/>
    <x v="0"/>
    <x v="0"/>
    <s v="Operate"/>
    <n v="3"/>
    <x v="0"/>
    <m/>
    <m/>
    <m/>
    <m/>
    <m/>
    <x v="47"/>
    <m/>
    <x v="21"/>
    <x v="0"/>
    <m/>
    <m/>
    <x v="0"/>
    <x v="0"/>
    <x v="0"/>
    <x v="2"/>
    <x v="2"/>
    <x v="4"/>
    <m/>
    <m/>
    <m/>
    <m/>
    <x v="0"/>
    <m/>
    <m/>
    <m/>
    <m/>
    <x v="0"/>
    <x v="0"/>
    <m/>
    <m/>
  </r>
  <r>
    <n v="302"/>
    <s v="Closed"/>
    <x v="0"/>
    <x v="44"/>
    <d v="2021-07-19T00:00:00"/>
    <x v="56"/>
    <x v="139"/>
    <s v="Ms.Sirintip "/>
    <s v="IQC"/>
    <n v="3057"/>
    <s v="# 3052 T-57196GD011HU-T-ALN"/>
    <s v="For You"/>
    <s v="TFT1.12&quot;"/>
    <x v="1"/>
    <x v="7"/>
    <x v="23"/>
    <s v="FCT +  App "/>
    <s v="Final"/>
    <d v="2021-08-10T00:00:00"/>
    <s v="Optical characteristic"/>
    <x v="0"/>
    <x v="0"/>
    <s v="Operate"/>
    <n v="3"/>
    <x v="0"/>
    <m/>
    <m/>
    <m/>
    <m/>
    <m/>
    <x v="58"/>
    <m/>
    <x v="25"/>
    <x v="0"/>
    <m/>
    <m/>
    <x v="0"/>
    <x v="0"/>
    <x v="0"/>
    <x v="2"/>
    <x v="2"/>
    <x v="4"/>
    <m/>
    <m/>
    <m/>
    <m/>
    <x v="0"/>
    <m/>
    <m/>
    <m/>
    <m/>
    <x v="0"/>
    <x v="0"/>
    <m/>
    <m/>
  </r>
  <r>
    <n v="303"/>
    <s v="Closed"/>
    <x v="0"/>
    <x v="44"/>
    <d v="2021-07-19T00:00:00"/>
    <x v="56"/>
    <x v="140"/>
    <s v="Ms.Sirintip "/>
    <s v="IQC"/>
    <n v="3061"/>
    <s v="# 3061 T-57568GD018HU-T-ACN"/>
    <s v="NS"/>
    <s v="TFT1.8&quot;"/>
    <x v="1"/>
    <x v="7"/>
    <x v="23"/>
    <s v="FCT +  App "/>
    <s v="Final"/>
    <d v="2021-08-22T00:00:00"/>
    <s v="Optical characteristic"/>
    <x v="0"/>
    <x v="0"/>
    <s v="Operate"/>
    <n v="8"/>
    <x v="0"/>
    <m/>
    <m/>
    <m/>
    <m/>
    <m/>
    <x v="58"/>
    <m/>
    <x v="25"/>
    <x v="0"/>
    <m/>
    <m/>
    <x v="0"/>
    <x v="0"/>
    <x v="0"/>
    <x v="2"/>
    <x v="2"/>
    <x v="4"/>
    <m/>
    <m/>
    <m/>
    <m/>
    <x v="0"/>
    <m/>
    <m/>
    <m/>
    <m/>
    <x v="0"/>
    <x v="0"/>
    <m/>
    <m/>
  </r>
  <r>
    <n v="304"/>
    <s v="Closed"/>
    <x v="0"/>
    <x v="44"/>
    <d v="2021-07-19T00:00:00"/>
    <x v="56"/>
    <x v="141"/>
    <s v="Ms.Sirintip "/>
    <s v="IQC"/>
    <n v="3048"/>
    <s v="# 3048 T-55931GD018HU-T-AJN"/>
    <s v="STD"/>
    <s v="TFT1.8&quot;"/>
    <x v="1"/>
    <x v="7"/>
    <x v="23"/>
    <s v="FCT +  App "/>
    <s v="Final"/>
    <d v="2021-08-10T00:00:00"/>
    <s v="Optical characteristic"/>
    <x v="0"/>
    <x v="0"/>
    <s v="Operate"/>
    <n v="3"/>
    <x v="0"/>
    <m/>
    <m/>
    <m/>
    <m/>
    <m/>
    <x v="58"/>
    <m/>
    <x v="25"/>
    <x v="0"/>
    <m/>
    <m/>
    <x v="0"/>
    <x v="0"/>
    <x v="0"/>
    <x v="2"/>
    <x v="2"/>
    <x v="4"/>
    <m/>
    <m/>
    <m/>
    <m/>
    <x v="0"/>
    <m/>
    <m/>
    <m/>
    <m/>
    <x v="0"/>
    <x v="0"/>
    <m/>
    <m/>
  </r>
  <r>
    <n v="305"/>
    <s v="Closed"/>
    <x v="0"/>
    <x v="44"/>
    <d v="2021-07-19T00:00:00"/>
    <x v="56"/>
    <x v="142"/>
    <s v="Ms.Sirintip "/>
    <s v="IQC"/>
    <n v="3049"/>
    <s v="# 3049 T-55931GD018HU-T-AKN"/>
    <s v="STD"/>
    <s v="TFT1.8&quot;"/>
    <x v="1"/>
    <x v="7"/>
    <x v="23"/>
    <s v="FCT +  App "/>
    <s v="Final"/>
    <d v="2021-08-06T00:00:00"/>
    <s v="Optical characteristic"/>
    <x v="0"/>
    <x v="0"/>
    <s v="Operate"/>
    <n v="12"/>
    <x v="0"/>
    <m/>
    <m/>
    <m/>
    <m/>
    <m/>
    <x v="58"/>
    <m/>
    <x v="25"/>
    <x v="0"/>
    <m/>
    <m/>
    <x v="0"/>
    <x v="0"/>
    <x v="0"/>
    <x v="2"/>
    <x v="2"/>
    <x v="4"/>
    <m/>
    <m/>
    <m/>
    <m/>
    <x v="0"/>
    <m/>
    <m/>
    <m/>
    <m/>
    <x v="0"/>
    <x v="0"/>
    <m/>
    <m/>
  </r>
  <r>
    <n v="306"/>
    <s v="Closed"/>
    <x v="0"/>
    <x v="44"/>
    <d v="2021-07-19T00:00:00"/>
    <x v="56"/>
    <x v="143"/>
    <s v="Ms.Sirintip "/>
    <s v="IQC"/>
    <n v="3013"/>
    <s v="# 3013 T-55906GD018HU-T-AIN"/>
    <s v="YZK"/>
    <s v="TFT1.8&quot;"/>
    <x v="1"/>
    <x v="7"/>
    <x v="23"/>
    <s v="FCT +  App "/>
    <s v="Final"/>
    <d v="2021-08-02T00:00:00"/>
    <s v="Optical characteristic"/>
    <x v="0"/>
    <x v="0"/>
    <s v="Operate"/>
    <n v="14"/>
    <x v="0"/>
    <m/>
    <m/>
    <m/>
    <m/>
    <m/>
    <x v="59"/>
    <m/>
    <x v="26"/>
    <x v="0"/>
    <m/>
    <m/>
    <x v="0"/>
    <x v="0"/>
    <x v="0"/>
    <x v="2"/>
    <x v="2"/>
    <x v="4"/>
    <m/>
    <m/>
    <m/>
    <m/>
    <x v="0"/>
    <m/>
    <m/>
    <m/>
    <m/>
    <x v="0"/>
    <x v="0"/>
    <m/>
    <m/>
  </r>
  <r>
    <n v="307"/>
    <s v="Closed"/>
    <x v="0"/>
    <x v="44"/>
    <d v="2021-07-19T00:00:00"/>
    <x v="55"/>
    <x v="144"/>
    <s v="Ms.Sirintip "/>
    <s v="IQC"/>
    <n v="3051"/>
    <s v="# 3051 T-56056GD042H-LW-ADN"/>
    <s v="YZK"/>
    <s v="TFT4.2&quot;"/>
    <x v="1"/>
    <x v="7"/>
    <x v="23"/>
    <s v="FCT +  App "/>
    <s v="Final"/>
    <d v="2021-08-11T00:00:00"/>
    <s v="Optical characteristic"/>
    <x v="0"/>
    <x v="0"/>
    <s v="Operate"/>
    <n v="7"/>
    <x v="0"/>
    <m/>
    <m/>
    <m/>
    <m/>
    <m/>
    <x v="58"/>
    <m/>
    <x v="25"/>
    <x v="0"/>
    <m/>
    <m/>
    <x v="0"/>
    <x v="0"/>
    <x v="0"/>
    <x v="2"/>
    <x v="2"/>
    <x v="4"/>
    <m/>
    <m/>
    <m/>
    <m/>
    <x v="0"/>
    <m/>
    <m/>
    <m/>
    <m/>
    <x v="0"/>
    <x v="0"/>
    <m/>
    <m/>
  </r>
  <r>
    <n v="308"/>
    <s v="Closed"/>
    <x v="0"/>
    <x v="44"/>
    <d v="2021-07-19T00:00:00"/>
    <x v="55"/>
    <x v="145"/>
    <s v="Ms.Sirintip "/>
    <s v="IQC"/>
    <n v="3011"/>
    <s v="# 3011 T-56056GD042H-LW-ACN"/>
    <s v="YZK"/>
    <s v="TFT4.2&quot;"/>
    <x v="1"/>
    <x v="7"/>
    <x v="23"/>
    <s v="FCT +  App "/>
    <s v="Final"/>
    <d v="2021-08-06T00:00:00"/>
    <s v="Optical characteristic"/>
    <x v="0"/>
    <x v="0"/>
    <s v="Operate"/>
    <n v="8"/>
    <x v="0"/>
    <m/>
    <m/>
    <m/>
    <m/>
    <m/>
    <x v="58"/>
    <m/>
    <x v="25"/>
    <x v="0"/>
    <m/>
    <m/>
    <x v="0"/>
    <x v="0"/>
    <x v="0"/>
    <x v="2"/>
    <x v="2"/>
    <x v="4"/>
    <m/>
    <m/>
    <m/>
    <m/>
    <x v="0"/>
    <m/>
    <m/>
    <m/>
    <m/>
    <x v="0"/>
    <x v="0"/>
    <m/>
    <m/>
  </r>
  <r>
    <n v="309"/>
    <s v="Closed"/>
    <x v="0"/>
    <x v="44"/>
    <d v="2021-07-19T00:00:00"/>
    <x v="55"/>
    <x v="146"/>
    <s v="Ms.Sirintip "/>
    <s v="IQC"/>
    <n v="7126"/>
    <s v="# 7126 T-55709GD080HU-LW-AEN"/>
    <s v="YZK"/>
    <s v="TFT8.0&quot;"/>
    <x v="1"/>
    <x v="7"/>
    <x v="23"/>
    <s v="FCT +  App "/>
    <s v="Final"/>
    <d v="2021-08-06T00:00:00"/>
    <s v="Optical characteristic"/>
    <x v="0"/>
    <x v="0"/>
    <s v="Operate"/>
    <n v="7"/>
    <x v="0"/>
    <m/>
    <m/>
    <m/>
    <m/>
    <m/>
    <x v="47"/>
    <m/>
    <x v="21"/>
    <x v="0"/>
    <m/>
    <m/>
    <x v="0"/>
    <x v="0"/>
    <x v="0"/>
    <x v="2"/>
    <x v="2"/>
    <x v="4"/>
    <m/>
    <m/>
    <m/>
    <m/>
    <x v="0"/>
    <m/>
    <m/>
    <m/>
    <m/>
    <x v="0"/>
    <x v="0"/>
    <m/>
    <m/>
  </r>
  <r>
    <n v="310"/>
    <s v="Closed"/>
    <x v="0"/>
    <x v="44"/>
    <d v="2021-07-19T00:00:00"/>
    <x v="57"/>
    <x v="147"/>
    <s v="Ms.Tipakorn S."/>
    <s v="CQA"/>
    <n v="3051"/>
    <s v="# 3051 T-56056GD042H-LW-ADN"/>
    <s v="YZK"/>
    <s v="TFT4.2&quot;"/>
    <x v="0"/>
    <x v="5"/>
    <x v="67"/>
    <s v="FCT +App check"/>
    <s v="Final"/>
    <d v="2021-07-23T00:00:00"/>
    <s v="High temp"/>
    <x v="2"/>
    <x v="5"/>
    <s v="Operate"/>
    <n v="1"/>
    <x v="12"/>
    <m/>
    <m/>
    <m/>
    <m/>
    <m/>
    <x v="56"/>
    <m/>
    <x v="0"/>
    <x v="20"/>
    <m/>
    <m/>
    <x v="0"/>
    <x v="0"/>
    <x v="0"/>
    <x v="2"/>
    <x v="2"/>
    <x v="4"/>
    <m/>
    <m/>
    <m/>
    <m/>
    <x v="0"/>
    <m/>
    <m/>
    <m/>
    <m/>
    <x v="0"/>
    <x v="0"/>
    <m/>
    <m/>
  </r>
  <r>
    <n v="311"/>
    <s v="Closed"/>
    <x v="0"/>
    <x v="44"/>
    <d v="2021-07-19T00:00:00"/>
    <x v="57"/>
    <x v="147"/>
    <s v="Ms.Tipakorn S."/>
    <s v="CQA"/>
    <n v="3051"/>
    <s v="# 3051 T-56056GD042H-LW-ADN"/>
    <s v="YZK"/>
    <s v="TFT4.2&quot;"/>
    <x v="0"/>
    <x v="5"/>
    <x v="67"/>
    <s v="FCT +App check"/>
    <s v="Final"/>
    <d v="2021-07-23T00:00:00"/>
    <s v="Low temperature"/>
    <x v="3"/>
    <x v="12"/>
    <s v="Operate"/>
    <n v="1"/>
    <x v="12"/>
    <m/>
    <m/>
    <m/>
    <m/>
    <m/>
    <x v="56"/>
    <m/>
    <x v="0"/>
    <x v="21"/>
    <m/>
    <m/>
    <x v="0"/>
    <x v="0"/>
    <x v="0"/>
    <x v="2"/>
    <x v="2"/>
    <x v="4"/>
    <m/>
    <m/>
    <m/>
    <m/>
    <x v="0"/>
    <m/>
    <m/>
    <m/>
    <m/>
    <x v="0"/>
    <x v="0"/>
    <m/>
    <m/>
  </r>
  <r>
    <n v="312"/>
    <s v="Closed"/>
    <x v="0"/>
    <x v="44"/>
    <d v="2021-07-19T00:00:00"/>
    <x v="57"/>
    <x v="147"/>
    <s v="Ms.Tipakorn S."/>
    <s v="CQA"/>
    <n v="3051"/>
    <s v="# 3051 T-56056GD042H-LW-ADN"/>
    <s v="YZK"/>
    <s v="TFT4.2&quot;"/>
    <x v="0"/>
    <x v="5"/>
    <x v="67"/>
    <s v="FCT +App check"/>
    <s v="Final"/>
    <d v="2021-07-23T00:00:00"/>
    <s v="ON-OFF 200 times"/>
    <x v="5"/>
    <x v="13"/>
    <s v="Operate"/>
    <n v="1"/>
    <x v="13"/>
    <m/>
    <m/>
    <m/>
    <m/>
    <m/>
    <x v="54"/>
    <m/>
    <x v="0"/>
    <x v="21"/>
    <m/>
    <m/>
    <x v="0"/>
    <x v="0"/>
    <x v="0"/>
    <x v="2"/>
    <x v="2"/>
    <x v="4"/>
    <m/>
    <m/>
    <m/>
    <m/>
    <x v="0"/>
    <m/>
    <m/>
    <m/>
    <m/>
    <x v="0"/>
    <x v="0"/>
    <m/>
    <m/>
  </r>
  <r>
    <n v="313"/>
    <s v="Closed"/>
    <x v="0"/>
    <x v="44"/>
    <d v="2021-07-19T00:00:00"/>
    <x v="57"/>
    <x v="148"/>
    <s v="Mr.Watcharapan P."/>
    <s v="MDL-CL-T1L"/>
    <s v="B025"/>
    <s v="# B025 T-55860GD103H-LW-ANN"/>
    <s v="BMW"/>
    <s v="TFT10.25&quot;"/>
    <x v="0"/>
    <x v="1"/>
    <x v="68"/>
    <s v="FCT +  App "/>
    <s v="Final"/>
    <d v="2021-07-23T00:00:00"/>
    <s v="High temp"/>
    <x v="2"/>
    <x v="21"/>
    <s v="Operate"/>
    <n v="2"/>
    <x v="12"/>
    <m/>
    <m/>
    <m/>
    <m/>
    <m/>
    <x v="56"/>
    <m/>
    <x v="0"/>
    <x v="20"/>
    <m/>
    <m/>
    <x v="0"/>
    <x v="0"/>
    <x v="0"/>
    <x v="2"/>
    <x v="2"/>
    <x v="4"/>
    <m/>
    <m/>
    <m/>
    <m/>
    <x v="0"/>
    <m/>
    <m/>
    <m/>
    <m/>
    <x v="0"/>
    <x v="0"/>
    <m/>
    <m/>
  </r>
  <r>
    <n v="314"/>
    <s v="Closed"/>
    <x v="0"/>
    <x v="44"/>
    <d v="2021-07-19T00:00:00"/>
    <x v="57"/>
    <x v="148"/>
    <s v="Mr.Watcharapan P."/>
    <s v="MDL-CL-T1L"/>
    <s v="B025"/>
    <s v="# B025 T-55860GD103H-LW-ANN"/>
    <s v="BMW"/>
    <s v="TFT10.25&quot;"/>
    <x v="0"/>
    <x v="1"/>
    <x v="68"/>
    <s v="FCT +  App "/>
    <s v="Final"/>
    <d v="2021-07-23T00:00:00"/>
    <s v="Room temp :  25oC"/>
    <x v="9"/>
    <x v="22"/>
    <s v="Operate"/>
    <n v="2"/>
    <x v="13"/>
    <m/>
    <m/>
    <m/>
    <m/>
    <m/>
    <x v="56"/>
    <m/>
    <x v="0"/>
    <x v="20"/>
    <m/>
    <m/>
    <x v="0"/>
    <x v="0"/>
    <x v="0"/>
    <x v="2"/>
    <x v="2"/>
    <x v="4"/>
    <m/>
    <m/>
    <m/>
    <m/>
    <x v="0"/>
    <m/>
    <m/>
    <m/>
    <m/>
    <x v="0"/>
    <x v="0"/>
    <m/>
    <m/>
  </r>
  <r>
    <n v="315"/>
    <s v="Closed"/>
    <x v="0"/>
    <x v="45"/>
    <d v="2021-07-20T00:00:00"/>
    <x v="51"/>
    <x v="149"/>
    <s v="Ms.Pimonrat"/>
    <s v="PNL"/>
    <n v="9058"/>
    <s v="#  9058 ATS-27898AAFD-CUGM"/>
    <s v="SKC"/>
    <s v="TFT12.1&quot;"/>
    <x v="0"/>
    <x v="1"/>
    <x v="69"/>
    <s v="App check"/>
    <s v="Final"/>
    <d v="2021-07-31T00:00:00"/>
    <s v="B-10 Life at Right and Left Corner"/>
    <x v="10"/>
    <x v="27"/>
    <s v="Non Operate"/>
    <n v="14"/>
    <x v="28"/>
    <m/>
    <m/>
    <m/>
    <m/>
    <m/>
    <x v="60"/>
    <m/>
    <x v="27"/>
    <x v="0"/>
    <m/>
    <m/>
    <x v="0"/>
    <x v="0"/>
    <x v="0"/>
    <x v="2"/>
    <x v="2"/>
    <x v="4"/>
    <m/>
    <m/>
    <m/>
    <m/>
    <x v="0"/>
    <m/>
    <m/>
    <m/>
    <m/>
    <x v="0"/>
    <x v="0"/>
    <m/>
    <m/>
  </r>
  <r>
    <n v="316"/>
    <s v="Closed"/>
    <x v="0"/>
    <x v="46"/>
    <d v="2021-07-22T00:00:00"/>
    <x v="58"/>
    <x v="150"/>
    <s v="Ms.Supawinee"/>
    <s v="CQA"/>
    <n v="3062"/>
    <s v="# 3062 T-64874GD026HU-T-AAN"/>
    <s v="HD"/>
    <s v="TFT4.2&quot;"/>
    <x v="0"/>
    <x v="5"/>
    <x v="70"/>
    <s v="FCT +App check"/>
    <s v="Final"/>
    <d v="2021-08-04T00:00:00"/>
    <s v="High temp"/>
    <x v="2"/>
    <x v="5"/>
    <s v="Operate"/>
    <n v="1"/>
    <x v="12"/>
    <m/>
    <m/>
    <m/>
    <m/>
    <m/>
    <x v="61"/>
    <m/>
    <x v="0"/>
    <x v="0"/>
    <m/>
    <m/>
    <x v="0"/>
    <x v="0"/>
    <x v="0"/>
    <x v="9"/>
    <x v="2"/>
    <x v="4"/>
    <m/>
    <m/>
    <m/>
    <m/>
    <x v="35"/>
    <m/>
    <m/>
    <m/>
    <m/>
    <x v="0"/>
    <x v="0"/>
    <m/>
    <m/>
  </r>
  <r>
    <n v="317"/>
    <s v="Closed"/>
    <x v="0"/>
    <x v="47"/>
    <d v="2021-07-23T00:00:00"/>
    <x v="58"/>
    <x v="151"/>
    <s v="Mr.Watcharapan P."/>
    <s v="MDL-CL-T1L"/>
    <s v="B023"/>
    <s v="# B023 T-55865GD103H-LW-AHN"/>
    <s v="BMW"/>
    <s v="TFT10.25&quot;"/>
    <x v="0"/>
    <x v="1"/>
    <x v="71"/>
    <s v="FCT +  App "/>
    <s v="Final"/>
    <d v="2021-07-23T00:00:00"/>
    <s v="High temp"/>
    <x v="2"/>
    <x v="21"/>
    <s v="Operate"/>
    <n v="2"/>
    <x v="12"/>
    <m/>
    <m/>
    <m/>
    <m/>
    <m/>
    <x v="61"/>
    <m/>
    <x v="0"/>
    <x v="22"/>
    <m/>
    <m/>
    <x v="0"/>
    <x v="0"/>
    <x v="0"/>
    <x v="2"/>
    <x v="2"/>
    <x v="4"/>
    <m/>
    <m/>
    <m/>
    <m/>
    <x v="0"/>
    <m/>
    <m/>
    <m/>
    <m/>
    <x v="0"/>
    <x v="0"/>
    <m/>
    <m/>
  </r>
  <r>
    <n v="318"/>
    <s v="Closed"/>
    <x v="0"/>
    <x v="47"/>
    <d v="2021-07-23T00:00:00"/>
    <x v="58"/>
    <x v="151"/>
    <s v="Mr.Watcharapan P."/>
    <s v="MDL-CL-T1L"/>
    <s v="B023"/>
    <s v="# B023 T-55865GD103H-LW-AHN"/>
    <s v="BMW"/>
    <s v="TFT10.25&quot;"/>
    <x v="0"/>
    <x v="1"/>
    <x v="71"/>
    <s v="FCT +  App "/>
    <s v="Final"/>
    <d v="2021-07-23T00:00:00"/>
    <s v="Room temp :  25oC"/>
    <x v="9"/>
    <x v="22"/>
    <s v="Operate"/>
    <n v="2"/>
    <x v="13"/>
    <m/>
    <m/>
    <m/>
    <m/>
    <m/>
    <x v="61"/>
    <m/>
    <x v="0"/>
    <x v="22"/>
    <m/>
    <m/>
    <x v="0"/>
    <x v="0"/>
    <x v="0"/>
    <x v="2"/>
    <x v="2"/>
    <x v="4"/>
    <m/>
    <m/>
    <m/>
    <m/>
    <x v="0"/>
    <m/>
    <m/>
    <m/>
    <m/>
    <x v="0"/>
    <x v="0"/>
    <m/>
    <m/>
  </r>
  <r>
    <n v="319"/>
    <s v="Closed"/>
    <x v="0"/>
    <x v="48"/>
    <d v="2021-07-26T00:00:00"/>
    <x v="55"/>
    <x v="152"/>
    <s v="Ms.Sirintip "/>
    <s v="IQC"/>
    <n v="3061"/>
    <s v="# 3061 T-57568GD018HU-T-ACN"/>
    <s v="NS"/>
    <s v="TFT1.8&quot;"/>
    <x v="1"/>
    <x v="7"/>
    <x v="23"/>
    <s v="FCT +  App "/>
    <s v="Final"/>
    <d v="2021-08-22T00:00:00"/>
    <s v="Optical characteristic"/>
    <x v="0"/>
    <x v="0"/>
    <s v="Operate"/>
    <n v="10"/>
    <x v="0"/>
    <m/>
    <m/>
    <m/>
    <m/>
    <m/>
    <x v="58"/>
    <m/>
    <x v="25"/>
    <x v="0"/>
    <m/>
    <m/>
    <x v="0"/>
    <x v="0"/>
    <x v="0"/>
    <x v="2"/>
    <x v="2"/>
    <x v="4"/>
    <m/>
    <m/>
    <m/>
    <m/>
    <x v="0"/>
    <m/>
    <m/>
    <m/>
    <m/>
    <x v="0"/>
    <x v="0"/>
    <m/>
    <m/>
  </r>
  <r>
    <n v="320"/>
    <s v="Closed"/>
    <x v="0"/>
    <x v="49"/>
    <d v="2021-07-27T00:00:00"/>
    <x v="59"/>
    <x v="153"/>
    <s v="Ms.Sangjan"/>
    <s v="QE"/>
    <n v="3014"/>
    <s v="# 3014 T-57010GD042H-LW-ABN"/>
    <s v="NS"/>
    <s v="TFT4.2&quot;"/>
    <x v="1"/>
    <x v="6"/>
    <x v="42"/>
    <s v="FCT +App "/>
    <s v="Final"/>
    <d v="2021-10-15T00:00:00"/>
    <s v="High temp"/>
    <x v="2"/>
    <x v="23"/>
    <s v="Non Operate"/>
    <n v="3"/>
    <x v="19"/>
    <m/>
    <m/>
    <m/>
    <m/>
    <m/>
    <x v="62"/>
    <m/>
    <x v="0"/>
    <x v="0"/>
    <m/>
    <m/>
    <x v="0"/>
    <x v="0"/>
    <x v="0"/>
    <x v="2"/>
    <x v="2"/>
    <x v="4"/>
    <m/>
    <m/>
    <m/>
    <m/>
    <x v="43"/>
    <m/>
    <m/>
    <d v="2021-08-11T00:00:00"/>
    <m/>
    <x v="0"/>
    <x v="0"/>
    <m/>
    <m/>
  </r>
  <r>
    <n v="321"/>
    <s v="Closed"/>
    <x v="0"/>
    <x v="49"/>
    <d v="2021-07-27T00:00:00"/>
    <x v="59"/>
    <x v="153"/>
    <s v="Ms.Sangjan"/>
    <s v="QE"/>
    <n v="3014"/>
    <s v="# 3014 T-57010GD042H-LW-ABN"/>
    <s v="NS"/>
    <s v="TFT4.2&quot;"/>
    <x v="1"/>
    <x v="6"/>
    <x v="42"/>
    <s v="FCT +App "/>
    <s v="Final"/>
    <d v="2021-10-15T00:00:00"/>
    <s v="Low temperature"/>
    <x v="3"/>
    <x v="3"/>
    <s v="Non Operate"/>
    <n v="3"/>
    <x v="3"/>
    <m/>
    <m/>
    <m/>
    <m/>
    <m/>
    <x v="62"/>
    <m/>
    <x v="0"/>
    <x v="0"/>
    <m/>
    <m/>
    <x v="0"/>
    <x v="0"/>
    <x v="0"/>
    <x v="2"/>
    <x v="2"/>
    <x v="4"/>
    <m/>
    <m/>
    <m/>
    <m/>
    <x v="43"/>
    <m/>
    <m/>
    <d v="2021-08-11T00:00:00"/>
    <m/>
    <x v="0"/>
    <x v="0"/>
    <m/>
    <m/>
  </r>
  <r>
    <n v="322"/>
    <s v="Closed"/>
    <x v="0"/>
    <x v="50"/>
    <d v="2021-07-29T00:00:00"/>
    <x v="55"/>
    <x v="154"/>
    <s v="Ms.Sangjan"/>
    <s v="QE"/>
    <n v="3008"/>
    <s v="# 3008 T-55784GD042H-LW-AFN"/>
    <s v="NS"/>
    <s v="TFT4.2&quot;"/>
    <x v="1"/>
    <x v="6"/>
    <x v="42"/>
    <s v="FCT +App "/>
    <s v="Final"/>
    <d v="2021-10-19T00:00:00"/>
    <s v="High temp"/>
    <x v="2"/>
    <x v="23"/>
    <s v="Non Operate"/>
    <n v="3"/>
    <x v="19"/>
    <m/>
    <m/>
    <m/>
    <m/>
    <m/>
    <x v="62"/>
    <m/>
    <x v="0"/>
    <x v="0"/>
    <m/>
    <m/>
    <x v="0"/>
    <x v="0"/>
    <x v="0"/>
    <x v="2"/>
    <x v="2"/>
    <x v="4"/>
    <m/>
    <m/>
    <m/>
    <m/>
    <x v="43"/>
    <m/>
    <m/>
    <d v="2021-08-11T00:00:00"/>
    <m/>
    <x v="0"/>
    <x v="0"/>
    <m/>
    <m/>
  </r>
  <r>
    <n v="323"/>
    <s v="Closed"/>
    <x v="0"/>
    <x v="50"/>
    <d v="2021-07-29T00:00:00"/>
    <x v="55"/>
    <x v="154"/>
    <s v="Ms.Sangjan"/>
    <s v="QE"/>
    <n v="3008"/>
    <s v="# 3008 T-55784GD042H-LW-AFN"/>
    <s v="NS"/>
    <s v="TFT4.2&quot;"/>
    <x v="1"/>
    <x v="6"/>
    <x v="42"/>
    <s v="FCT +App "/>
    <s v="Final"/>
    <d v="2021-10-19T00:00:00"/>
    <s v="Low temperature"/>
    <x v="3"/>
    <x v="3"/>
    <s v="Non Operate"/>
    <n v="3"/>
    <x v="3"/>
    <m/>
    <m/>
    <m/>
    <m/>
    <m/>
    <x v="62"/>
    <m/>
    <x v="0"/>
    <x v="0"/>
    <m/>
    <m/>
    <x v="0"/>
    <x v="0"/>
    <x v="0"/>
    <x v="2"/>
    <x v="2"/>
    <x v="4"/>
    <m/>
    <m/>
    <m/>
    <m/>
    <x v="43"/>
    <m/>
    <m/>
    <d v="2021-08-11T00:00:00"/>
    <m/>
    <x v="0"/>
    <x v="0"/>
    <m/>
    <m/>
  </r>
  <r>
    <n v="324"/>
    <s v="Closed"/>
    <x v="0"/>
    <x v="50"/>
    <d v="2021-07-29T00:00:00"/>
    <x v="60"/>
    <x v="155"/>
    <s v="Mr.Chawarak"/>
    <s v="CQA"/>
    <n v="3014"/>
    <s v="# 3014 T-57010GD042H-LW-ABN"/>
    <s v="NS"/>
    <s v="TFT4.2&quot;"/>
    <x v="0"/>
    <x v="5"/>
    <x v="72"/>
    <s v="FCT +App check"/>
    <s v="Final"/>
    <d v="2021-08-06T00:00:00"/>
    <s v="200pF, 0ohm ±200V 3times at each terminal"/>
    <x v="7"/>
    <x v="28"/>
    <s v="Non Operate"/>
    <n v="2"/>
    <x v="18"/>
    <m/>
    <m/>
    <m/>
    <m/>
    <m/>
    <x v="63"/>
    <m/>
    <x v="28"/>
    <x v="0"/>
    <m/>
    <m/>
    <x v="0"/>
    <x v="0"/>
    <x v="0"/>
    <x v="2"/>
    <x v="2"/>
    <x v="4"/>
    <m/>
    <m/>
    <m/>
    <m/>
    <x v="0"/>
    <m/>
    <m/>
    <m/>
    <m/>
    <x v="0"/>
    <x v="0"/>
    <m/>
    <m/>
  </r>
  <r>
    <n v="325"/>
    <s v="Closed"/>
    <x v="0"/>
    <x v="50"/>
    <d v="2021-07-29T00:00:00"/>
    <x v="60"/>
    <x v="155"/>
    <s v="Mr.Chawarak"/>
    <s v="CQA"/>
    <n v="3014"/>
    <s v="# 3014 T-57010GD042H-LW-ABN"/>
    <s v="NS"/>
    <s v="TFT4.2&quot;"/>
    <x v="0"/>
    <x v="5"/>
    <x v="72"/>
    <s v="FCT +App check"/>
    <s v="Final"/>
    <d v="2021-08-06T00:00:00"/>
    <s v="100pF 1500ohm  ± 2kV  3times at each terminal"/>
    <x v="7"/>
    <x v="29"/>
    <s v="Non Operate"/>
    <n v="2"/>
    <x v="18"/>
    <m/>
    <m/>
    <m/>
    <m/>
    <m/>
    <x v="63"/>
    <m/>
    <x v="28"/>
    <x v="0"/>
    <m/>
    <m/>
    <x v="0"/>
    <x v="0"/>
    <x v="0"/>
    <x v="2"/>
    <x v="2"/>
    <x v="4"/>
    <m/>
    <m/>
    <m/>
    <m/>
    <x v="0"/>
    <m/>
    <m/>
    <m/>
    <m/>
    <x v="0"/>
    <x v="0"/>
    <m/>
    <m/>
  </r>
  <r>
    <n v="326"/>
    <s v="Closed"/>
    <x v="0"/>
    <x v="50"/>
    <d v="2021-07-29T00:00:00"/>
    <x v="60"/>
    <x v="155"/>
    <s v="Mr.Chawarak"/>
    <s v="CQA"/>
    <n v="3014"/>
    <s v="# 3014 T-57010GD042H-LW-ABN"/>
    <s v="NS"/>
    <s v="TFT4.2&quot;"/>
    <x v="0"/>
    <x v="5"/>
    <x v="72"/>
    <s v="FCT +App check"/>
    <s v="Final"/>
    <d v="2021-08-06T00:00:00"/>
    <s v="100pF, 1500ohm ±10kV 3times at center of display"/>
    <x v="7"/>
    <x v="30"/>
    <s v="Non Operate"/>
    <n v="2"/>
    <x v="18"/>
    <m/>
    <m/>
    <m/>
    <m/>
    <m/>
    <x v="63"/>
    <m/>
    <x v="21"/>
    <x v="0"/>
    <m/>
    <m/>
    <x v="0"/>
    <x v="0"/>
    <x v="0"/>
    <x v="2"/>
    <x v="2"/>
    <x v="4"/>
    <m/>
    <m/>
    <m/>
    <m/>
    <x v="0"/>
    <m/>
    <m/>
    <m/>
    <m/>
    <x v="0"/>
    <x v="0"/>
    <m/>
    <m/>
  </r>
  <r>
    <n v="327"/>
    <s v="Closed"/>
    <x v="0"/>
    <x v="50"/>
    <d v="2021-07-29T00:00:00"/>
    <x v="60"/>
    <x v="155"/>
    <s v="Mr.Chawarak"/>
    <s v="CQA"/>
    <n v="3014"/>
    <s v="# 3014 T-57010GD042H-LW-ABN"/>
    <s v="NS"/>
    <s v="TFT4.2&quot;"/>
    <x v="0"/>
    <x v="5"/>
    <x v="72"/>
    <s v="FCT +App check"/>
    <s v="Final"/>
    <d v="2021-08-06T00:00:00"/>
    <s v="100pF, 1500ohm ± 10kV 3time at Frame"/>
    <x v="7"/>
    <x v="31"/>
    <s v="Non Operate"/>
    <n v="2"/>
    <x v="18"/>
    <m/>
    <m/>
    <m/>
    <m/>
    <m/>
    <x v="63"/>
    <m/>
    <x v="29"/>
    <x v="0"/>
    <m/>
    <m/>
    <x v="0"/>
    <x v="0"/>
    <x v="0"/>
    <x v="2"/>
    <x v="2"/>
    <x v="4"/>
    <m/>
    <m/>
    <m/>
    <m/>
    <x v="0"/>
    <m/>
    <m/>
    <m/>
    <m/>
    <x v="0"/>
    <x v="0"/>
    <m/>
    <m/>
  </r>
  <r>
    <n v="328"/>
    <s v="Closed"/>
    <x v="0"/>
    <x v="51"/>
    <d v="2021-07-30T00:00:00"/>
    <x v="60"/>
    <x v="156"/>
    <s v="Mr.Watcharapan P."/>
    <s v="MDL-CL-T1L"/>
    <s v="B021"/>
    <s v="# B021 T-55864GD103H-LW-AKN"/>
    <s v="BMW"/>
    <s v="TFT10.25&quot;"/>
    <x v="0"/>
    <x v="1"/>
    <x v="73"/>
    <s v="FCT +  App "/>
    <s v="Final"/>
    <d v="2021-08-05T00:00:00"/>
    <s v="High temp"/>
    <x v="2"/>
    <x v="21"/>
    <s v="Operate"/>
    <n v="2"/>
    <x v="12"/>
    <m/>
    <m/>
    <m/>
    <m/>
    <m/>
    <x v="63"/>
    <m/>
    <x v="0"/>
    <x v="23"/>
    <m/>
    <m/>
    <x v="0"/>
    <x v="0"/>
    <x v="0"/>
    <x v="2"/>
    <x v="2"/>
    <x v="4"/>
    <m/>
    <m/>
    <m/>
    <m/>
    <x v="0"/>
    <m/>
    <m/>
    <m/>
    <m/>
    <x v="0"/>
    <x v="0"/>
    <m/>
    <m/>
  </r>
  <r>
    <n v="329"/>
    <s v="Closed"/>
    <x v="0"/>
    <x v="51"/>
    <d v="2021-07-30T00:00:00"/>
    <x v="60"/>
    <x v="156"/>
    <s v="Mr.Watcharapan P."/>
    <s v="MDL-CL-T1L"/>
    <s v="B021"/>
    <s v="# B021 T-55864GD103H-LW-AKN"/>
    <s v="BMW"/>
    <s v="TFT10.25&quot;"/>
    <x v="0"/>
    <x v="1"/>
    <x v="73"/>
    <s v="FCT +  App "/>
    <s v="Final"/>
    <d v="2021-08-05T00:00:00"/>
    <s v="Room temp :  25oC"/>
    <x v="9"/>
    <x v="22"/>
    <s v="Operate"/>
    <n v="2"/>
    <x v="13"/>
    <m/>
    <m/>
    <m/>
    <m/>
    <m/>
    <x v="63"/>
    <m/>
    <x v="0"/>
    <x v="23"/>
    <m/>
    <m/>
    <x v="0"/>
    <x v="0"/>
    <x v="0"/>
    <x v="2"/>
    <x v="2"/>
    <x v="4"/>
    <m/>
    <m/>
    <m/>
    <m/>
    <x v="0"/>
    <m/>
    <m/>
    <m/>
    <m/>
    <x v="0"/>
    <x v="0"/>
    <m/>
    <m/>
  </r>
  <r>
    <n v="330"/>
    <s v="Closed"/>
    <x v="0"/>
    <x v="52"/>
    <d v="2021-08-02T00:00:00"/>
    <x v="61"/>
    <x v="157"/>
    <s v="Ms.Panisara "/>
    <s v="PE"/>
    <s v=" -"/>
    <s v="T-64894GD018HU-T-A CN"/>
    <s v="YZK"/>
    <s v="TFT1.8&quot;"/>
    <x v="1"/>
    <x v="7"/>
    <x v="23"/>
    <s v="FCT +  App "/>
    <s v="Final"/>
    <d v="2021-10-20T00:00:00"/>
    <s v="Optical characteristic"/>
    <x v="0"/>
    <x v="0"/>
    <s v="Operate"/>
    <n v="15"/>
    <x v="0"/>
    <m/>
    <m/>
    <m/>
    <m/>
    <m/>
    <x v="64"/>
    <m/>
    <x v="0"/>
    <x v="0"/>
    <m/>
    <m/>
    <x v="0"/>
    <x v="0"/>
    <x v="0"/>
    <x v="2"/>
    <x v="2"/>
    <x v="4"/>
    <m/>
    <m/>
    <m/>
    <m/>
    <x v="0"/>
    <m/>
    <m/>
    <m/>
    <m/>
    <x v="0"/>
    <x v="0"/>
    <m/>
    <m/>
  </r>
  <r>
    <n v="331"/>
    <s v="Closed"/>
    <x v="0"/>
    <x v="53"/>
    <d v="2021-08-04T00:00:00"/>
    <x v="62"/>
    <x v="158"/>
    <s v="Ms.Sirintip "/>
    <s v="IQC"/>
    <n v="7126"/>
    <s v="# 7126 T-55709GD080HU-LW-AEN"/>
    <s v="YZK"/>
    <s v="TFT8.0&quot;"/>
    <x v="1"/>
    <x v="7"/>
    <x v="23"/>
    <s v="FCT +  App "/>
    <s v="Final"/>
    <d v="2021-08-23T00:00:00"/>
    <s v="Optical characteristic"/>
    <x v="0"/>
    <x v="0"/>
    <s v="Operate"/>
    <n v="1"/>
    <x v="0"/>
    <m/>
    <m/>
    <m/>
    <m/>
    <m/>
    <x v="65"/>
    <m/>
    <x v="30"/>
    <x v="0"/>
    <m/>
    <m/>
    <x v="0"/>
    <x v="0"/>
    <x v="0"/>
    <x v="2"/>
    <x v="2"/>
    <x v="4"/>
    <m/>
    <m/>
    <m/>
    <m/>
    <x v="0"/>
    <m/>
    <m/>
    <m/>
    <m/>
    <x v="0"/>
    <x v="0"/>
    <m/>
    <m/>
  </r>
  <r>
    <n v="332"/>
    <s v="Closed"/>
    <x v="0"/>
    <x v="53"/>
    <d v="2021-08-04T00:00:00"/>
    <x v="63"/>
    <x v="159"/>
    <s v="Ms.Sirintip "/>
    <s v="IQC"/>
    <n v="3062"/>
    <s v="# 3062 T-64874GD026HU-T-AAN"/>
    <s v="NS"/>
    <s v="TFT1.8&quot;"/>
    <x v="1"/>
    <x v="7"/>
    <x v="23"/>
    <s v="FCT +  App "/>
    <s v="Final"/>
    <d v="2021-08-23T00:00:00"/>
    <s v="Optical characteristic"/>
    <x v="0"/>
    <x v="0"/>
    <s v="Operate"/>
    <n v="5"/>
    <x v="0"/>
    <m/>
    <m/>
    <m/>
    <m/>
    <m/>
    <x v="66"/>
    <m/>
    <x v="31"/>
    <x v="0"/>
    <m/>
    <m/>
    <x v="0"/>
    <x v="0"/>
    <x v="0"/>
    <x v="2"/>
    <x v="2"/>
    <x v="4"/>
    <m/>
    <m/>
    <m/>
    <m/>
    <x v="0"/>
    <m/>
    <m/>
    <m/>
    <m/>
    <x v="0"/>
    <x v="0"/>
    <m/>
    <m/>
  </r>
  <r>
    <n v="333"/>
    <s v="Closed"/>
    <x v="0"/>
    <x v="53"/>
    <d v="2021-08-04T00:00:00"/>
    <x v="64"/>
    <x v="160"/>
    <s v="Mr.Pansak"/>
    <s v="AE"/>
    <n v="7093"/>
    <s v="# 7093 T-55620GD057JU-LW-AAN"/>
    <s v="STD"/>
    <s v="TFT5.7&quot;"/>
    <x v="0"/>
    <x v="1"/>
    <x v="74"/>
    <s v="FCT +App check"/>
    <s v="FCT1"/>
    <d v="2021-08-09T00:00:00"/>
    <s v="ESD Contact discharge (MM model : 200pF/0ohm)_x000a_*** apply 3times at each input FPC terminalStart from +/-1KV_x000a_Interval step +/-1KV _x000a_**Test until found Abnormal display or Over current."/>
    <x v="7"/>
    <x v="32"/>
    <s v="Non Operate"/>
    <n v="2"/>
    <x v="18"/>
    <m/>
    <m/>
    <m/>
    <m/>
    <m/>
    <x v="67"/>
    <m/>
    <x v="32"/>
    <x v="0"/>
    <m/>
    <m/>
    <x v="0"/>
    <x v="0"/>
    <x v="0"/>
    <x v="2"/>
    <x v="2"/>
    <x v="4"/>
    <m/>
    <m/>
    <m/>
    <m/>
    <x v="0"/>
    <m/>
    <m/>
    <m/>
    <m/>
    <x v="0"/>
    <x v="0"/>
    <m/>
    <m/>
  </r>
  <r>
    <n v="334"/>
    <s v="Closed"/>
    <x v="0"/>
    <x v="53"/>
    <d v="2021-08-04T00:00:00"/>
    <x v="64"/>
    <x v="160"/>
    <s v="Mr.Pansak"/>
    <s v="AE"/>
    <n v="7093"/>
    <s v="# 7093T-55620GD057JU-LW-AAN"/>
    <s v="STD"/>
    <s v="TFT5.7&quot;"/>
    <x v="0"/>
    <x v="1"/>
    <x v="74"/>
    <s v="FCT +App check"/>
    <s v="FCT1"/>
    <d v="2021-08-09T00:00:00"/>
    <s v="100pF 1500ohm  ± 2kV  3times at each terminalStart from +/-1KV_x000a_Interval step +/-1KV _x000a_**Test until found Abnormal display or Over current."/>
    <x v="7"/>
    <x v="33"/>
    <s v="Non Operate"/>
    <n v="2"/>
    <x v="18"/>
    <m/>
    <m/>
    <m/>
    <m/>
    <m/>
    <x v="67"/>
    <m/>
    <x v="32"/>
    <x v="0"/>
    <m/>
    <m/>
    <x v="0"/>
    <x v="0"/>
    <x v="0"/>
    <x v="2"/>
    <x v="2"/>
    <x v="4"/>
    <m/>
    <m/>
    <m/>
    <m/>
    <x v="0"/>
    <m/>
    <m/>
    <m/>
    <m/>
    <x v="0"/>
    <x v="0"/>
    <m/>
    <m/>
  </r>
  <r>
    <n v="335"/>
    <s v="Closed"/>
    <x v="0"/>
    <x v="54"/>
    <d v="2021-08-09T00:00:00"/>
    <x v="65"/>
    <x v="161"/>
    <s v="Ms.Sirintip "/>
    <s v="IQC"/>
    <n v="3087"/>
    <s v="# 3087 T-57273GD086H-T-AHN"/>
    <s v="Gentex"/>
    <s v="TFT8.6&quot;"/>
    <x v="0"/>
    <x v="1"/>
    <x v="75"/>
    <s v="FCT +App "/>
    <s v="Final"/>
    <d v="2021-09-15T00:00:00"/>
    <s v="High temp"/>
    <x v="2"/>
    <x v="23"/>
    <s v="Non Operate"/>
    <n v="3"/>
    <x v="19"/>
    <m/>
    <m/>
    <m/>
    <m/>
    <m/>
    <x v="66"/>
    <m/>
    <x v="0"/>
    <x v="0"/>
    <m/>
    <m/>
    <x v="0"/>
    <x v="0"/>
    <x v="0"/>
    <x v="2"/>
    <x v="19"/>
    <x v="4"/>
    <m/>
    <m/>
    <m/>
    <m/>
    <x v="44"/>
    <m/>
    <m/>
    <d v="2021-09-08T00:00:00"/>
    <m/>
    <x v="0"/>
    <x v="0"/>
    <m/>
    <m/>
  </r>
  <r>
    <n v="336"/>
    <s v="Closed"/>
    <x v="0"/>
    <x v="54"/>
    <d v="2021-08-09T00:00:00"/>
    <x v="65"/>
    <x v="161"/>
    <s v="Ms.Sirintip "/>
    <s v="IQC"/>
    <n v="3087"/>
    <s v="# 3087 T-57273GD086H-T-AHN"/>
    <s v="Gentex"/>
    <s v="TFT8.6&quot;"/>
    <x v="0"/>
    <x v="1"/>
    <x v="75"/>
    <s v="FCT +App "/>
    <s v="Final"/>
    <d v="2021-09-15T00:00:00"/>
    <s v="Low temperature"/>
    <x v="3"/>
    <x v="3"/>
    <s v="Non Operate"/>
    <n v="3"/>
    <x v="3"/>
    <m/>
    <m/>
    <m/>
    <m/>
    <m/>
    <x v="66"/>
    <m/>
    <x v="0"/>
    <x v="0"/>
    <m/>
    <m/>
    <x v="0"/>
    <x v="0"/>
    <x v="0"/>
    <x v="2"/>
    <x v="19"/>
    <x v="4"/>
    <m/>
    <m/>
    <m/>
    <m/>
    <x v="44"/>
    <m/>
    <m/>
    <d v="2021-09-08T00:00:00"/>
    <m/>
    <x v="0"/>
    <x v="0"/>
    <m/>
    <m/>
  </r>
  <r>
    <n v="337"/>
    <s v="Closed"/>
    <x v="0"/>
    <x v="54"/>
    <d v="2021-08-09T00:00:00"/>
    <x v="65"/>
    <x v="161"/>
    <s v="Ms.Sirintip "/>
    <s v="IQC"/>
    <n v="3087"/>
    <s v="# 3087 T-57273GD086H-T-AHN"/>
    <s v="Gentex"/>
    <s v="TFT8.6&quot;"/>
    <x v="0"/>
    <x v="1"/>
    <x v="75"/>
    <s v="FCT +App "/>
    <s v="Final"/>
    <d v="2021-09-15T00:00:00"/>
    <s v="Hi temp,Hi Humid "/>
    <x v="1"/>
    <x v="1"/>
    <s v="Non Operate"/>
    <n v="3"/>
    <x v="1"/>
    <m/>
    <m/>
    <m/>
    <m/>
    <m/>
    <x v="66"/>
    <m/>
    <x v="0"/>
    <x v="0"/>
    <m/>
    <m/>
    <x v="0"/>
    <x v="0"/>
    <x v="0"/>
    <x v="2"/>
    <x v="19"/>
    <x v="4"/>
    <m/>
    <m/>
    <m/>
    <m/>
    <x v="44"/>
    <m/>
    <m/>
    <d v="2021-09-08T00:00:00"/>
    <m/>
    <x v="0"/>
    <x v="0"/>
    <m/>
    <m/>
  </r>
  <r>
    <n v="338"/>
    <s v="Closed"/>
    <x v="0"/>
    <x v="54"/>
    <d v="2021-08-09T00:00:00"/>
    <x v="65"/>
    <x v="161"/>
    <s v="Ms.Sirintip "/>
    <s v="IQC"/>
    <n v="3087"/>
    <s v="# 3087 T-57273GD086H-T-AHN"/>
    <s v="Gentex"/>
    <s v="TFT8.6&quot;"/>
    <x v="0"/>
    <x v="1"/>
    <x v="75"/>
    <s v="FCT +App "/>
    <s v="Final"/>
    <d v="2021-09-15T00:00:00"/>
    <s v="Heat shock"/>
    <x v="4"/>
    <x v="6"/>
    <s v="Non Operate"/>
    <n v="3"/>
    <x v="6"/>
    <m/>
    <m/>
    <m/>
    <m/>
    <m/>
    <x v="66"/>
    <m/>
    <x v="0"/>
    <x v="0"/>
    <m/>
    <m/>
    <x v="0"/>
    <x v="0"/>
    <x v="0"/>
    <x v="2"/>
    <x v="19"/>
    <x v="4"/>
    <m/>
    <m/>
    <m/>
    <m/>
    <x v="44"/>
    <m/>
    <m/>
    <d v="2021-09-08T00:00:00"/>
    <m/>
    <x v="0"/>
    <x v="0"/>
    <m/>
    <m/>
  </r>
  <r>
    <n v="339"/>
    <s v="Closed"/>
    <x v="0"/>
    <x v="54"/>
    <d v="2021-08-09T00:00:00"/>
    <x v="62"/>
    <x v="162"/>
    <s v="Ms.Nisarat "/>
    <s v="SQC"/>
    <n v="9050"/>
    <s v="# 9050 ATS-27146BNFNH-CUGM"/>
    <s v="NS"/>
    <s v="TFT1.8&quot;"/>
    <x v="0"/>
    <x v="4"/>
    <x v="76"/>
    <s v="App check"/>
    <s v="Final"/>
    <d v="2021-08-11T00:00:00"/>
    <s v="B-10 Life at Right and Left Corner"/>
    <x v="10"/>
    <x v="27"/>
    <s v="Non Operate"/>
    <n v="15"/>
    <x v="28"/>
    <m/>
    <m/>
    <m/>
    <m/>
    <m/>
    <x v="68"/>
    <m/>
    <x v="0"/>
    <x v="0"/>
    <m/>
    <m/>
    <x v="0"/>
    <x v="0"/>
    <x v="0"/>
    <x v="2"/>
    <x v="2"/>
    <x v="4"/>
    <m/>
    <m/>
    <m/>
    <m/>
    <x v="0"/>
    <m/>
    <m/>
    <m/>
    <m/>
    <x v="0"/>
    <x v="0"/>
    <m/>
    <m/>
  </r>
  <r>
    <n v="340"/>
    <s v="Closed"/>
    <x v="0"/>
    <x v="54"/>
    <d v="2021-08-09T00:00:00"/>
    <x v="66"/>
    <x v="163"/>
    <s v="Ms.Wijitra"/>
    <s v="AE"/>
    <n v="3027"/>
    <s v="# 3027 T-51750GD065J-LW-AYN"/>
    <s v="STD"/>
    <s v="TFT6.5&quot;"/>
    <x v="0"/>
    <x v="3"/>
    <x v="77"/>
    <s v="FCT +App check"/>
    <s v="Final"/>
    <d v="2021-09-17T00:00:00"/>
    <s v="High temp"/>
    <x v="2"/>
    <x v="24"/>
    <s v="Operate"/>
    <n v="3"/>
    <x v="2"/>
    <m/>
    <m/>
    <m/>
    <m/>
    <m/>
    <x v="69"/>
    <m/>
    <x v="0"/>
    <x v="0"/>
    <m/>
    <m/>
    <x v="0"/>
    <x v="0"/>
    <x v="0"/>
    <x v="2"/>
    <x v="2"/>
    <x v="4"/>
    <m/>
    <m/>
    <m/>
    <m/>
    <x v="45"/>
    <m/>
    <m/>
    <d v="2021-09-10T00:00:00"/>
    <m/>
    <x v="0"/>
    <x v="0"/>
    <m/>
    <m/>
  </r>
  <r>
    <n v="341"/>
    <s v="Closed"/>
    <x v="0"/>
    <x v="54"/>
    <d v="2021-08-09T00:00:00"/>
    <x v="66"/>
    <x v="163"/>
    <s v="Ms.Wijitra"/>
    <s v="AE"/>
    <n v="3027"/>
    <s v="# 3027 T-51750GD065J-LW-AYN"/>
    <s v="STD"/>
    <s v="TFT6.5&quot;"/>
    <x v="0"/>
    <x v="3"/>
    <x v="77"/>
    <s v="FCT +App check"/>
    <s v="Final"/>
    <d v="2021-09-17T00:00:00"/>
    <s v="Low temperature"/>
    <x v="3"/>
    <x v="17"/>
    <s v="Operate"/>
    <n v="3"/>
    <x v="15"/>
    <m/>
    <m/>
    <m/>
    <m/>
    <m/>
    <x v="69"/>
    <m/>
    <x v="0"/>
    <x v="0"/>
    <m/>
    <m/>
    <x v="0"/>
    <x v="0"/>
    <x v="0"/>
    <x v="2"/>
    <x v="2"/>
    <x v="4"/>
    <m/>
    <m/>
    <m/>
    <m/>
    <x v="45"/>
    <m/>
    <m/>
    <d v="2021-09-10T00:00:00"/>
    <m/>
    <x v="0"/>
    <x v="0"/>
    <m/>
    <m/>
  </r>
  <r>
    <n v="342"/>
    <s v="Closed"/>
    <x v="0"/>
    <x v="54"/>
    <d v="2021-08-09T00:00:00"/>
    <x v="66"/>
    <x v="163"/>
    <s v="Ms.Wijitra"/>
    <s v="AE"/>
    <n v="3027"/>
    <s v="# 3027 T-51750GD065J-LW-AYN"/>
    <s v="STD"/>
    <s v="TFT6.5&quot;"/>
    <x v="0"/>
    <x v="3"/>
    <x v="77"/>
    <s v="FCT +App check"/>
    <s v="Final"/>
    <d v="2021-09-17T00:00:00"/>
    <s v="Hi temp,Hi Humid "/>
    <x v="1"/>
    <x v="11"/>
    <s v="Operate"/>
    <n v="3"/>
    <x v="14"/>
    <m/>
    <m/>
    <m/>
    <m/>
    <m/>
    <x v="69"/>
    <m/>
    <x v="0"/>
    <x v="0"/>
    <m/>
    <m/>
    <x v="0"/>
    <x v="0"/>
    <x v="0"/>
    <x v="2"/>
    <x v="2"/>
    <x v="4"/>
    <m/>
    <m/>
    <m/>
    <m/>
    <x v="45"/>
    <m/>
    <m/>
    <d v="2021-09-10T00:00:00"/>
    <m/>
    <x v="0"/>
    <x v="0"/>
    <m/>
    <m/>
  </r>
  <r>
    <n v="343"/>
    <s v="Closed"/>
    <x v="0"/>
    <x v="54"/>
    <d v="2021-08-09T00:00:00"/>
    <x v="66"/>
    <x v="163"/>
    <s v="Ms.Wijitra"/>
    <s v="AE"/>
    <n v="3027"/>
    <s v="# 3027 T-51750GD065J-LW-AYN"/>
    <s v="STD"/>
    <s v="TFT6.5&quot;"/>
    <x v="0"/>
    <x v="3"/>
    <x v="77"/>
    <s v="FCT +App check"/>
    <s v="Final"/>
    <d v="2021-09-17T00:00:00"/>
    <s v="Heat shock"/>
    <x v="4"/>
    <x v="6"/>
    <s v="Non Operate"/>
    <n v="3"/>
    <x v="6"/>
    <m/>
    <m/>
    <m/>
    <m/>
    <m/>
    <x v="69"/>
    <m/>
    <x v="0"/>
    <x v="0"/>
    <m/>
    <m/>
    <x v="0"/>
    <x v="0"/>
    <x v="0"/>
    <x v="2"/>
    <x v="2"/>
    <x v="4"/>
    <m/>
    <m/>
    <m/>
    <m/>
    <x v="45"/>
    <m/>
    <m/>
    <d v="2021-09-10T00:00:00"/>
    <m/>
    <x v="0"/>
    <x v="0"/>
    <m/>
    <m/>
  </r>
  <r>
    <n v="344"/>
    <s v="Closed"/>
    <x v="0"/>
    <x v="54"/>
    <d v="2021-08-09T00:00:00"/>
    <x v="66"/>
    <x v="164"/>
    <s v="Ms.Wijitra"/>
    <s v="AE"/>
    <n v="3040"/>
    <s v="# 3040 T-57217GD027H-T-ADN"/>
    <s v="NS"/>
    <s v="TFT2.7&quot;"/>
    <x v="0"/>
    <x v="3"/>
    <x v="78"/>
    <s v="FCT +App check"/>
    <s v="Final"/>
    <d v="2021-10-05T00:00:00"/>
    <s v="High temp"/>
    <x v="2"/>
    <x v="5"/>
    <s v="Operate"/>
    <n v="3"/>
    <x v="17"/>
    <m/>
    <m/>
    <m/>
    <m/>
    <m/>
    <x v="66"/>
    <m/>
    <x v="0"/>
    <x v="0"/>
    <m/>
    <m/>
    <x v="0"/>
    <x v="0"/>
    <x v="0"/>
    <x v="2"/>
    <x v="2"/>
    <x v="4"/>
    <m/>
    <m/>
    <m/>
    <m/>
    <x v="40"/>
    <m/>
    <m/>
    <d v="2021-09-06T00:00:00"/>
    <m/>
    <x v="0"/>
    <x v="13"/>
    <m/>
    <m/>
  </r>
  <r>
    <n v="345"/>
    <s v="Closed"/>
    <x v="0"/>
    <x v="54"/>
    <d v="2021-08-09T00:00:00"/>
    <x v="66"/>
    <x v="164"/>
    <s v="Ms.Wijitra"/>
    <s v="AE"/>
    <n v="3040"/>
    <s v="# 3040 T-57217GD027H-T-ADN"/>
    <s v="NS"/>
    <s v="TFT2.7&quot;"/>
    <x v="0"/>
    <x v="3"/>
    <x v="78"/>
    <s v="FCT +App check"/>
    <s v="Final"/>
    <d v="2021-10-05T00:00:00"/>
    <s v="Low temperature"/>
    <x v="3"/>
    <x v="12"/>
    <s v="Operate"/>
    <n v="3"/>
    <x v="7"/>
    <m/>
    <m/>
    <m/>
    <m/>
    <m/>
    <x v="66"/>
    <m/>
    <x v="0"/>
    <x v="0"/>
    <m/>
    <m/>
    <x v="0"/>
    <x v="0"/>
    <x v="0"/>
    <x v="2"/>
    <x v="2"/>
    <x v="4"/>
    <m/>
    <m/>
    <m/>
    <m/>
    <x v="40"/>
    <m/>
    <m/>
    <d v="2021-09-06T00:00:00"/>
    <m/>
    <x v="0"/>
    <x v="13"/>
    <m/>
    <m/>
  </r>
  <r>
    <n v="346"/>
    <s v="Closed"/>
    <x v="0"/>
    <x v="54"/>
    <d v="2021-08-09T00:00:00"/>
    <x v="66"/>
    <x v="164"/>
    <s v="Ms.Wijitra"/>
    <s v="AE"/>
    <n v="3040"/>
    <s v="# 3040 T-57217GD027H-T-ADN"/>
    <s v="NS"/>
    <s v="TFT2.7&quot;"/>
    <x v="0"/>
    <x v="3"/>
    <x v="78"/>
    <s v="FCT +App check"/>
    <s v="Final"/>
    <d v="2021-10-05T00:00:00"/>
    <s v="Hi temp,Hi Humid "/>
    <x v="1"/>
    <x v="1"/>
    <s v="Operate"/>
    <n v="3"/>
    <x v="9"/>
    <m/>
    <m/>
    <m/>
    <m/>
    <m/>
    <x v="66"/>
    <m/>
    <x v="0"/>
    <x v="0"/>
    <m/>
    <m/>
    <x v="0"/>
    <x v="0"/>
    <x v="0"/>
    <x v="2"/>
    <x v="2"/>
    <x v="4"/>
    <m/>
    <m/>
    <m/>
    <m/>
    <x v="40"/>
    <m/>
    <m/>
    <d v="2021-09-06T00:00:00"/>
    <m/>
    <x v="0"/>
    <x v="13"/>
    <m/>
    <m/>
  </r>
  <r>
    <n v="347"/>
    <s v="Closed"/>
    <x v="0"/>
    <x v="54"/>
    <d v="2021-08-09T00:00:00"/>
    <x v="66"/>
    <x v="164"/>
    <s v="Ms.Wijitra"/>
    <s v="AE"/>
    <n v="3040"/>
    <s v="# 3040 T-57217GD027H-T-ADN"/>
    <s v="NS"/>
    <s v="TFT2.7&quot;"/>
    <x v="0"/>
    <x v="3"/>
    <x v="78"/>
    <s v="FCT +App check"/>
    <s v="Final"/>
    <d v="2021-10-05T00:00:00"/>
    <s v="Heat shock"/>
    <x v="4"/>
    <x v="6"/>
    <s v="Non Operate"/>
    <n v="3"/>
    <x v="6"/>
    <m/>
    <m/>
    <m/>
    <m/>
    <m/>
    <x v="66"/>
    <m/>
    <x v="0"/>
    <x v="0"/>
    <m/>
    <m/>
    <x v="0"/>
    <x v="0"/>
    <x v="0"/>
    <x v="2"/>
    <x v="2"/>
    <x v="4"/>
    <m/>
    <m/>
    <m/>
    <m/>
    <x v="40"/>
    <m/>
    <m/>
    <d v="2021-09-06T00:00:00"/>
    <m/>
    <x v="0"/>
    <x v="13"/>
    <m/>
    <m/>
  </r>
  <r>
    <n v="348"/>
    <s v="Closed"/>
    <x v="0"/>
    <x v="54"/>
    <d v="2021-08-09T00:00:00"/>
    <x v="67"/>
    <x v="165"/>
    <s v="Ms.Suwaphit "/>
    <s v="CQA"/>
    <n v="3065"/>
    <s v="# 3065 T-57636GD031HU-T-ACN"/>
    <s v="STD"/>
    <s v="TFT3.1&quot;"/>
    <x v="0"/>
    <x v="5"/>
    <x v="79"/>
    <s v="FCT +App check"/>
    <s v="Final"/>
    <d v="2021-08-20T00:00:00"/>
    <s v="High temp"/>
    <x v="2"/>
    <x v="5"/>
    <s v="Operate"/>
    <n v="1"/>
    <x v="12"/>
    <m/>
    <m/>
    <m/>
    <m/>
    <m/>
    <x v="70"/>
    <m/>
    <x v="0"/>
    <x v="24"/>
    <m/>
    <m/>
    <x v="0"/>
    <x v="0"/>
    <x v="0"/>
    <x v="2"/>
    <x v="2"/>
    <x v="4"/>
    <m/>
    <m/>
    <m/>
    <m/>
    <x v="0"/>
    <m/>
    <m/>
    <m/>
    <m/>
    <x v="0"/>
    <x v="0"/>
    <m/>
    <m/>
  </r>
  <r>
    <n v="349"/>
    <s v="Closed"/>
    <x v="0"/>
    <x v="54"/>
    <d v="2021-08-09T00:00:00"/>
    <x v="67"/>
    <x v="165"/>
    <s v="Ms.Suwaphit "/>
    <s v="CQA"/>
    <n v="3065"/>
    <s v="# 3065 T-57636GD031HU-T-ACN"/>
    <s v="STD"/>
    <s v="TFT3.1&quot;"/>
    <x v="0"/>
    <x v="5"/>
    <x v="79"/>
    <s v="FCT +App check"/>
    <s v="Final"/>
    <d v="2021-08-20T00:00:00"/>
    <s v="Low temperature"/>
    <x v="3"/>
    <x v="12"/>
    <s v="Operate"/>
    <n v="1"/>
    <x v="12"/>
    <m/>
    <m/>
    <m/>
    <m/>
    <m/>
    <x v="70"/>
    <m/>
    <x v="0"/>
    <x v="25"/>
    <m/>
    <m/>
    <x v="0"/>
    <x v="0"/>
    <x v="0"/>
    <x v="2"/>
    <x v="2"/>
    <x v="4"/>
    <m/>
    <m/>
    <m/>
    <m/>
    <x v="0"/>
    <m/>
    <m/>
    <m/>
    <m/>
    <x v="0"/>
    <x v="0"/>
    <m/>
    <m/>
  </r>
  <r>
    <n v="350"/>
    <s v="Closed"/>
    <x v="0"/>
    <x v="54"/>
    <d v="2021-08-09T00:00:00"/>
    <x v="67"/>
    <x v="166"/>
    <s v="Ms.Suwaphit "/>
    <s v="CQA"/>
    <n v="3065"/>
    <s v="# 3065 T-57636GD031HU-T-ACN"/>
    <s v="STD"/>
    <s v="TFT3.1&quot;"/>
    <x v="0"/>
    <x v="5"/>
    <x v="80"/>
    <s v="FCT +App check"/>
    <s v="Final"/>
    <d v="2021-08-20T00:00:00"/>
    <s v="High temp"/>
    <x v="2"/>
    <x v="5"/>
    <s v="Operate"/>
    <n v="1"/>
    <x v="12"/>
    <m/>
    <m/>
    <m/>
    <m/>
    <m/>
    <x v="70"/>
    <m/>
    <x v="0"/>
    <x v="26"/>
    <m/>
    <m/>
    <x v="0"/>
    <x v="0"/>
    <x v="0"/>
    <x v="2"/>
    <x v="2"/>
    <x v="4"/>
    <m/>
    <m/>
    <m/>
    <m/>
    <x v="0"/>
    <m/>
    <m/>
    <m/>
    <m/>
    <x v="0"/>
    <x v="0"/>
    <m/>
    <m/>
  </r>
  <r>
    <n v="351"/>
    <s v="Closed"/>
    <x v="0"/>
    <x v="54"/>
    <d v="2021-08-09T00:00:00"/>
    <x v="67"/>
    <x v="166"/>
    <s v="Ms.Suwaphit "/>
    <s v="CQA"/>
    <n v="3065"/>
    <s v="# 3065 T-57636GD031HU-T-ACN"/>
    <s v="STD"/>
    <s v="TFT3.1&quot;"/>
    <x v="0"/>
    <x v="5"/>
    <x v="80"/>
    <s v="FCT +App check"/>
    <s v="Final"/>
    <d v="2021-08-20T00:00:00"/>
    <s v="Low temperature"/>
    <x v="3"/>
    <x v="12"/>
    <s v="Operate"/>
    <n v="1"/>
    <x v="12"/>
    <m/>
    <m/>
    <m/>
    <m/>
    <m/>
    <x v="70"/>
    <m/>
    <x v="0"/>
    <x v="25"/>
    <m/>
    <m/>
    <x v="0"/>
    <x v="0"/>
    <x v="0"/>
    <x v="2"/>
    <x v="2"/>
    <x v="4"/>
    <m/>
    <m/>
    <m/>
    <m/>
    <x v="0"/>
    <m/>
    <m/>
    <m/>
    <m/>
    <x v="0"/>
    <x v="0"/>
    <m/>
    <m/>
  </r>
  <r>
    <n v="352"/>
    <s v="Closed"/>
    <x v="0"/>
    <x v="54"/>
    <d v="2021-08-09T00:00:00"/>
    <x v="67"/>
    <x v="166"/>
    <s v="Ms.Suwaphit "/>
    <s v="CQA"/>
    <n v="3065"/>
    <s v="# 3065 T-57636GD031HU-T-ACN"/>
    <s v="STD"/>
    <s v="TFT3.1&quot;"/>
    <x v="0"/>
    <x v="5"/>
    <x v="80"/>
    <s v="FCT +App check"/>
    <s v="Final"/>
    <d v="2021-08-20T00:00:00"/>
    <s v="ON-OFF 200 times"/>
    <x v="5"/>
    <x v="13"/>
    <s v="Operate"/>
    <n v="1"/>
    <x v="13"/>
    <m/>
    <m/>
    <m/>
    <m/>
    <m/>
    <x v="70"/>
    <m/>
    <x v="0"/>
    <x v="27"/>
    <m/>
    <m/>
    <x v="0"/>
    <x v="0"/>
    <x v="0"/>
    <x v="2"/>
    <x v="2"/>
    <x v="4"/>
    <m/>
    <m/>
    <m/>
    <m/>
    <x v="0"/>
    <m/>
    <m/>
    <m/>
    <m/>
    <x v="0"/>
    <x v="0"/>
    <m/>
    <m/>
  </r>
  <r>
    <n v="353"/>
    <s v="Closed"/>
    <x v="0"/>
    <x v="55"/>
    <d v="2021-08-13T00:00:00"/>
    <x v="68"/>
    <x v="167"/>
    <s v="Ms.Supawinee"/>
    <s v="CQA"/>
    <n v="3084"/>
    <s v="# 3084 T-57632GD018HU-T-AGN"/>
    <s v="DS"/>
    <s v="TFT1.8&quot;"/>
    <x v="0"/>
    <x v="5"/>
    <x v="81"/>
    <s v="FCT +App "/>
    <s v="Final"/>
    <d v="2021-08-16T00:00:00"/>
    <s v="High temp"/>
    <x v="2"/>
    <x v="7"/>
    <s v="Operate"/>
    <n v="1"/>
    <x v="7"/>
    <m/>
    <m/>
    <m/>
    <m/>
    <m/>
    <x v="69"/>
    <m/>
    <x v="0"/>
    <x v="0"/>
    <m/>
    <m/>
    <x v="0"/>
    <x v="0"/>
    <x v="2"/>
    <x v="2"/>
    <x v="2"/>
    <x v="4"/>
    <m/>
    <m/>
    <m/>
    <m/>
    <x v="0"/>
    <m/>
    <m/>
    <m/>
    <m/>
    <x v="0"/>
    <x v="0"/>
    <m/>
    <m/>
  </r>
  <r>
    <n v="354"/>
    <s v="Closed"/>
    <x v="0"/>
    <x v="56"/>
    <d v="2021-08-16T00:00:00"/>
    <x v="69"/>
    <x v="168"/>
    <s v="Mr.Chawarak"/>
    <s v="CQA"/>
    <n v="3014"/>
    <s v="# 3014 T-57010GD042H-LW-ABN"/>
    <s v="NS"/>
    <s v="TFT4.2&quot;"/>
    <x v="0"/>
    <x v="5"/>
    <x v="82"/>
    <s v="FCT +App "/>
    <s v="Final"/>
    <d v="2021-08-19T00:00:00"/>
    <s v="High temp"/>
    <x v="2"/>
    <x v="5"/>
    <s v="Operate"/>
    <n v="1"/>
    <x v="12"/>
    <m/>
    <m/>
    <m/>
    <m/>
    <m/>
    <x v="71"/>
    <m/>
    <x v="0"/>
    <x v="28"/>
    <m/>
    <m/>
    <x v="0"/>
    <x v="0"/>
    <x v="0"/>
    <x v="2"/>
    <x v="2"/>
    <x v="4"/>
    <m/>
    <m/>
    <m/>
    <m/>
    <x v="0"/>
    <m/>
    <m/>
    <m/>
    <m/>
    <x v="0"/>
    <x v="0"/>
    <m/>
    <m/>
  </r>
  <r>
    <n v="355"/>
    <s v="Closed"/>
    <x v="0"/>
    <x v="56"/>
    <d v="2021-08-16T00:00:00"/>
    <x v="69"/>
    <x v="168"/>
    <s v="Mr.Chawarak"/>
    <s v="CQA"/>
    <n v="3014"/>
    <s v="# 3014 T-57010GD042H-LW-ABN"/>
    <s v="NS"/>
    <s v="TFT4.2&quot;"/>
    <x v="0"/>
    <x v="5"/>
    <x v="82"/>
    <s v="FCT +App "/>
    <s v="Final"/>
    <d v="2021-08-19T00:00:00"/>
    <s v="Low temperature"/>
    <x v="3"/>
    <x v="12"/>
    <s v="Non Operate"/>
    <n v="1"/>
    <x v="12"/>
    <m/>
    <m/>
    <m/>
    <m/>
    <m/>
    <x v="71"/>
    <m/>
    <x v="0"/>
    <x v="28"/>
    <m/>
    <m/>
    <x v="0"/>
    <x v="0"/>
    <x v="0"/>
    <x v="2"/>
    <x v="2"/>
    <x v="4"/>
    <m/>
    <m/>
    <m/>
    <m/>
    <x v="0"/>
    <m/>
    <m/>
    <m/>
    <m/>
    <x v="0"/>
    <x v="0"/>
    <m/>
    <m/>
  </r>
  <r>
    <n v="356"/>
    <s v="Closed"/>
    <x v="0"/>
    <x v="56"/>
    <d v="2021-08-16T00:00:00"/>
    <x v="69"/>
    <x v="168"/>
    <s v="Mr.Chawarak"/>
    <s v="CQA"/>
    <n v="3014"/>
    <s v="# 3014 T-57010GD042H-LW-ABN"/>
    <s v="NS"/>
    <s v="TFT4.2&quot;"/>
    <x v="0"/>
    <x v="5"/>
    <x v="82"/>
    <s v="FCT +App "/>
    <s v="Final"/>
    <d v="2021-08-19T00:00:00"/>
    <s v="ON-OFF 200 times"/>
    <x v="5"/>
    <x v="13"/>
    <s v="Non Operate"/>
    <n v="3"/>
    <x v="13"/>
    <m/>
    <m/>
    <m/>
    <m/>
    <m/>
    <x v="72"/>
    <m/>
    <x v="0"/>
    <x v="29"/>
    <m/>
    <m/>
    <x v="0"/>
    <x v="0"/>
    <x v="0"/>
    <x v="2"/>
    <x v="2"/>
    <x v="4"/>
    <m/>
    <m/>
    <m/>
    <m/>
    <x v="0"/>
    <m/>
    <m/>
    <m/>
    <m/>
    <x v="0"/>
    <x v="0"/>
    <m/>
    <m/>
  </r>
  <r>
    <n v="357"/>
    <s v="Closed"/>
    <x v="0"/>
    <x v="57"/>
    <d v="2021-08-17T00:00:00"/>
    <x v="70"/>
    <x v="169"/>
    <s v="Ms.Sangjan"/>
    <s v="QE"/>
    <n v="3020"/>
    <s v="# 3020 T-57166GD077H-T-ADN"/>
    <s v="Gentex"/>
    <s v="TFT7.7&quot;"/>
    <x v="1"/>
    <x v="6"/>
    <x v="42"/>
    <s v="FCT +App "/>
    <s v="Final"/>
    <d v="2021-10-19T00:00:00"/>
    <s v="High temp"/>
    <x v="2"/>
    <x v="23"/>
    <s v="Non Operate"/>
    <n v="3"/>
    <x v="19"/>
    <m/>
    <m/>
    <m/>
    <m/>
    <m/>
    <x v="71"/>
    <m/>
    <x v="0"/>
    <x v="0"/>
    <m/>
    <m/>
    <x v="0"/>
    <x v="0"/>
    <x v="0"/>
    <x v="2"/>
    <x v="2"/>
    <x v="4"/>
    <m/>
    <m/>
    <m/>
    <m/>
    <x v="45"/>
    <m/>
    <m/>
    <d v="2021-09-23T00:00:00"/>
    <m/>
    <x v="0"/>
    <x v="0"/>
    <m/>
    <m/>
  </r>
  <r>
    <n v="358"/>
    <s v="Closed"/>
    <x v="0"/>
    <x v="57"/>
    <d v="2021-08-17T00:00:00"/>
    <x v="70"/>
    <x v="169"/>
    <s v="Ms.Sangjan"/>
    <s v="QE"/>
    <n v="3020"/>
    <s v="# 3020 T-57166GD077H-T-ADN"/>
    <s v="Gentex"/>
    <s v="TFT7.7&quot;"/>
    <x v="1"/>
    <x v="6"/>
    <x v="42"/>
    <s v="FCT +App "/>
    <s v="Final"/>
    <d v="2021-10-19T00:00:00"/>
    <s v="Low temperature"/>
    <x v="3"/>
    <x v="3"/>
    <s v="Non Operate"/>
    <n v="3"/>
    <x v="11"/>
    <m/>
    <m/>
    <m/>
    <m/>
    <m/>
    <x v="71"/>
    <m/>
    <x v="0"/>
    <x v="0"/>
    <m/>
    <m/>
    <x v="0"/>
    <x v="0"/>
    <x v="0"/>
    <x v="2"/>
    <x v="2"/>
    <x v="4"/>
    <m/>
    <m/>
    <m/>
    <m/>
    <x v="45"/>
    <m/>
    <m/>
    <d v="2021-09-23T00:00:00"/>
    <m/>
    <x v="0"/>
    <x v="0"/>
    <m/>
    <m/>
  </r>
  <r>
    <n v="359"/>
    <s v="Closed"/>
    <x v="0"/>
    <x v="57"/>
    <d v="2021-08-17T00:00:00"/>
    <x v="70"/>
    <x v="169"/>
    <s v="Ms.Sangjan"/>
    <s v="QE"/>
    <n v="3020"/>
    <s v="# 3020 T-57166GD077H-T-ADN"/>
    <s v="Gentex"/>
    <s v="TFT7.7&quot;"/>
    <x v="1"/>
    <x v="6"/>
    <x v="42"/>
    <s v="FCT +App "/>
    <s v="Final"/>
    <d v="2021-10-19T00:00:00"/>
    <s v="Hi temp,Hi Humid "/>
    <x v="1"/>
    <x v="1"/>
    <s v="Non Operate"/>
    <n v="3"/>
    <x v="9"/>
    <m/>
    <m/>
    <m/>
    <m/>
    <m/>
    <x v="71"/>
    <m/>
    <x v="0"/>
    <x v="0"/>
    <m/>
    <m/>
    <x v="0"/>
    <x v="0"/>
    <x v="0"/>
    <x v="2"/>
    <x v="2"/>
    <x v="4"/>
    <m/>
    <m/>
    <m/>
    <m/>
    <x v="45"/>
    <m/>
    <m/>
    <d v="2021-09-23T00:00:00"/>
    <m/>
    <x v="0"/>
    <x v="0"/>
    <m/>
    <m/>
  </r>
  <r>
    <n v="360"/>
    <s v="Closed"/>
    <x v="0"/>
    <x v="57"/>
    <d v="2021-08-17T00:00:00"/>
    <x v="70"/>
    <x v="169"/>
    <s v="Ms.Sangjan"/>
    <s v="QE"/>
    <n v="3020"/>
    <s v="# 3020 T-57166GD077H-T-ADN"/>
    <s v="Gentex"/>
    <s v="TFT7.7&quot;"/>
    <x v="1"/>
    <x v="6"/>
    <x v="42"/>
    <s v="FCT +App "/>
    <s v="Final"/>
    <d v="2021-10-19T00:00:00"/>
    <s v="Heat shock"/>
    <x v="4"/>
    <x v="6"/>
    <s v="Non Operate"/>
    <n v="3"/>
    <x v="10"/>
    <m/>
    <m/>
    <m/>
    <m/>
    <m/>
    <x v="71"/>
    <m/>
    <x v="0"/>
    <x v="0"/>
    <m/>
    <m/>
    <x v="0"/>
    <x v="0"/>
    <x v="0"/>
    <x v="2"/>
    <x v="2"/>
    <x v="4"/>
    <m/>
    <m/>
    <m/>
    <m/>
    <x v="45"/>
    <m/>
    <m/>
    <m/>
    <m/>
    <x v="0"/>
    <x v="0"/>
    <m/>
    <m/>
  </r>
  <r>
    <n v="361"/>
    <s v="Closed"/>
    <x v="0"/>
    <x v="57"/>
    <d v="2021-08-17T00:00:00"/>
    <x v="71"/>
    <x v="170"/>
    <s v="Ms.Sirintip "/>
    <s v="IQC"/>
    <n v="3049"/>
    <s v="# 3049 T-55931GD018HU-T-AKN"/>
    <s v="STD"/>
    <s v="TFT1.8&quot;"/>
    <x v="1"/>
    <x v="7"/>
    <x v="23"/>
    <s v="FCT +  App "/>
    <s v="Final"/>
    <d v="2021-09-17T00:00:00"/>
    <s v="Optical characteristic"/>
    <x v="0"/>
    <x v="0"/>
    <s v="Operate"/>
    <n v="2"/>
    <x v="0"/>
    <m/>
    <m/>
    <m/>
    <m/>
    <m/>
    <x v="73"/>
    <m/>
    <x v="33"/>
    <x v="0"/>
    <m/>
    <m/>
    <x v="0"/>
    <x v="0"/>
    <x v="0"/>
    <x v="2"/>
    <x v="2"/>
    <x v="4"/>
    <m/>
    <m/>
    <m/>
    <m/>
    <x v="0"/>
    <m/>
    <m/>
    <m/>
    <m/>
    <x v="0"/>
    <x v="0"/>
    <m/>
    <m/>
  </r>
  <r>
    <n v="362"/>
    <s v="Closed"/>
    <x v="0"/>
    <x v="57"/>
    <d v="2021-08-17T00:00:00"/>
    <x v="71"/>
    <x v="171"/>
    <s v="Ms.Sirintip "/>
    <s v="IQC"/>
    <n v="3068"/>
    <s v="# 3068 T-57627GD018HU-T-AEN"/>
    <s v="DS"/>
    <s v="TFT1.8&quot;"/>
    <x v="1"/>
    <x v="7"/>
    <x v="23"/>
    <s v="FCT +  App "/>
    <s v="Final"/>
    <d v="2021-09-30T00:00:00"/>
    <s v="Optical characteristic"/>
    <x v="0"/>
    <x v="0"/>
    <s v="Operate"/>
    <n v="3"/>
    <x v="0"/>
    <m/>
    <m/>
    <m/>
    <m/>
    <m/>
    <x v="73"/>
    <m/>
    <x v="33"/>
    <x v="0"/>
    <m/>
    <m/>
    <x v="0"/>
    <x v="0"/>
    <x v="0"/>
    <x v="2"/>
    <x v="2"/>
    <x v="4"/>
    <m/>
    <m/>
    <m/>
    <m/>
    <x v="0"/>
    <m/>
    <m/>
    <m/>
    <m/>
    <x v="0"/>
    <x v="0"/>
    <m/>
    <m/>
  </r>
  <r>
    <n v="363"/>
    <s v="Closed"/>
    <x v="0"/>
    <x v="57"/>
    <d v="2021-08-17T00:00:00"/>
    <x v="71"/>
    <x v="172"/>
    <s v="Ms.Sirintip "/>
    <s v="IQC"/>
    <n v="3013"/>
    <s v="# 3013 T-55906GD018HU-T-AIN"/>
    <s v="YZK"/>
    <s v="TFT1.8&quot;"/>
    <x v="1"/>
    <x v="7"/>
    <x v="23"/>
    <s v="FCT +  App "/>
    <s v="Final"/>
    <d v="2021-09-30T00:00:00"/>
    <s v="Optical characteristic"/>
    <x v="0"/>
    <x v="0"/>
    <s v="Operate"/>
    <n v="3"/>
    <x v="0"/>
    <m/>
    <m/>
    <m/>
    <m/>
    <m/>
    <x v="74"/>
    <m/>
    <x v="34"/>
    <x v="0"/>
    <m/>
    <m/>
    <x v="0"/>
    <x v="0"/>
    <x v="0"/>
    <x v="2"/>
    <x v="2"/>
    <x v="4"/>
    <m/>
    <m/>
    <m/>
    <m/>
    <x v="0"/>
    <m/>
    <m/>
    <m/>
    <m/>
    <x v="0"/>
    <x v="0"/>
    <m/>
    <m/>
  </r>
  <r>
    <n v="364"/>
    <s v="Closed"/>
    <x v="0"/>
    <x v="57"/>
    <d v="2021-08-17T00:00:00"/>
    <x v="71"/>
    <x v="173"/>
    <s v="Ms.Sirintip "/>
    <s v="IQC"/>
    <n v="3056"/>
    <s v="# 3056 T-57196GD011HU-T-ANN"/>
    <s v="For You"/>
    <s v="TFT1.12&quot;"/>
    <x v="1"/>
    <x v="7"/>
    <x v="23"/>
    <s v="FCT +  App "/>
    <s v="Final"/>
    <d v="2021-09-30T00:00:00"/>
    <s v="Optical characteristic"/>
    <x v="0"/>
    <x v="0"/>
    <s v="Operate"/>
    <n v="1"/>
    <x v="0"/>
    <m/>
    <m/>
    <m/>
    <m/>
    <m/>
    <x v="75"/>
    <m/>
    <x v="35"/>
    <x v="0"/>
    <m/>
    <m/>
    <x v="0"/>
    <x v="0"/>
    <x v="0"/>
    <x v="2"/>
    <x v="2"/>
    <x v="4"/>
    <m/>
    <m/>
    <m/>
    <m/>
    <x v="0"/>
    <m/>
    <m/>
    <m/>
    <m/>
    <x v="0"/>
    <x v="0"/>
    <m/>
    <m/>
  </r>
  <r>
    <n v="365"/>
    <s v="Closed"/>
    <x v="0"/>
    <x v="57"/>
    <d v="2021-08-17T00:00:00"/>
    <x v="71"/>
    <x v="174"/>
    <s v="Ms.Sirintip "/>
    <s v="IQC"/>
    <n v="3005"/>
    <s v="# 3005 T-55743GD042H-LW-AKN"/>
    <s v="YZK"/>
    <s v="TFT4.2&quot;"/>
    <x v="1"/>
    <x v="7"/>
    <x v="23"/>
    <s v="FCT +  App "/>
    <s v="Final"/>
    <d v="2021-09-06T00:00:00"/>
    <s v="Optical characteristic"/>
    <x v="0"/>
    <x v="0"/>
    <s v="Operate"/>
    <n v="2"/>
    <x v="0"/>
    <m/>
    <m/>
    <m/>
    <m/>
    <m/>
    <x v="76"/>
    <m/>
    <x v="36"/>
    <x v="0"/>
    <m/>
    <m/>
    <x v="0"/>
    <x v="0"/>
    <x v="0"/>
    <x v="2"/>
    <x v="2"/>
    <x v="4"/>
    <m/>
    <m/>
    <m/>
    <m/>
    <x v="0"/>
    <m/>
    <m/>
    <m/>
    <m/>
    <x v="0"/>
    <x v="0"/>
    <m/>
    <m/>
  </r>
  <r>
    <n v="366"/>
    <s v="Closed"/>
    <x v="0"/>
    <x v="57"/>
    <d v="2021-08-17T00:00:00"/>
    <x v="71"/>
    <x v="175"/>
    <s v="Ms.Sirintip "/>
    <s v="IQC"/>
    <n v="3062"/>
    <s v="# 3062 T-64874GD026HU-T-AAN"/>
    <s v="HD"/>
    <s v="TFT2.6&quot;"/>
    <x v="1"/>
    <x v="7"/>
    <x v="23"/>
    <s v="FCT +  App "/>
    <s v="Final"/>
    <d v="2021-09-06T00:00:00"/>
    <s v="Optical characteristic"/>
    <x v="0"/>
    <x v="0"/>
    <s v="Operate"/>
    <n v="3"/>
    <x v="0"/>
    <m/>
    <m/>
    <m/>
    <m/>
    <m/>
    <x v="77"/>
    <m/>
    <x v="37"/>
    <x v="0"/>
    <m/>
    <m/>
    <x v="0"/>
    <x v="0"/>
    <x v="0"/>
    <x v="2"/>
    <x v="2"/>
    <x v="4"/>
    <m/>
    <m/>
    <m/>
    <m/>
    <x v="0"/>
    <m/>
    <m/>
    <m/>
    <m/>
    <x v="0"/>
    <x v="0"/>
    <m/>
    <m/>
  </r>
  <r>
    <n v="367"/>
    <s v="Closed"/>
    <x v="0"/>
    <x v="57"/>
    <d v="2021-08-17T00:00:00"/>
    <x v="72"/>
    <x v="176"/>
    <s v="Ms.Sirintip "/>
    <s v="IQC"/>
    <n v="3048"/>
    <s v="# 3048 T-55931GD018HU-T-AJN"/>
    <s v="HD"/>
    <s v="TFT1.8&quot;"/>
    <x v="1"/>
    <x v="7"/>
    <x v="23"/>
    <s v="FCT +  App "/>
    <s v="Final"/>
    <d v="2021-09-24T00:00:00"/>
    <s v="Optical characteristic"/>
    <x v="0"/>
    <x v="0"/>
    <s v="Operate"/>
    <n v="9"/>
    <x v="0"/>
    <m/>
    <m/>
    <m/>
    <m/>
    <m/>
    <x v="78"/>
    <m/>
    <x v="38"/>
    <x v="0"/>
    <m/>
    <m/>
    <x v="0"/>
    <x v="0"/>
    <x v="0"/>
    <x v="2"/>
    <x v="2"/>
    <x v="4"/>
    <m/>
    <m/>
    <m/>
    <m/>
    <x v="0"/>
    <m/>
    <m/>
    <m/>
    <m/>
    <x v="0"/>
    <x v="0"/>
    <m/>
    <m/>
  </r>
  <r>
    <n v="368"/>
    <s v="Closed"/>
    <x v="0"/>
    <x v="57"/>
    <d v="2021-08-17T00:00:00"/>
    <x v="71"/>
    <x v="177"/>
    <s v="Ms.Sirintip "/>
    <s v="IQC"/>
    <n v="3057"/>
    <s v="# 3057 T-57630GD018HU-T-ABN"/>
    <s v="HD"/>
    <s v="TFT1.8&quot;"/>
    <x v="1"/>
    <x v="7"/>
    <x v="23"/>
    <s v="FCT +  App "/>
    <s v="Final"/>
    <d v="2021-09-30T00:00:00"/>
    <s v="Optical characteristic"/>
    <x v="0"/>
    <x v="0"/>
    <s v="Operate"/>
    <n v="3"/>
    <x v="0"/>
    <m/>
    <m/>
    <m/>
    <m/>
    <m/>
    <x v="79"/>
    <m/>
    <x v="0"/>
    <x v="0"/>
    <m/>
    <m/>
    <x v="0"/>
    <x v="0"/>
    <x v="0"/>
    <x v="2"/>
    <x v="2"/>
    <x v="4"/>
    <m/>
    <m/>
    <m/>
    <m/>
    <x v="0"/>
    <m/>
    <m/>
    <m/>
    <m/>
    <x v="0"/>
    <x v="0"/>
    <m/>
    <m/>
  </r>
  <r>
    <n v="369"/>
    <s v="Closed"/>
    <x v="0"/>
    <x v="57"/>
    <d v="2021-08-17T00:00:00"/>
    <x v="71"/>
    <x v="178"/>
    <s v="Ms.Sirintip "/>
    <s v="IQC"/>
    <n v="3065"/>
    <s v="# 3065 T-57636GD031HU-T-ACN"/>
    <s v="STD"/>
    <s v="TFT3.1&quot;"/>
    <x v="1"/>
    <x v="7"/>
    <x v="23"/>
    <s v="FCT +  App "/>
    <s v="Final"/>
    <d v="2021-09-30T00:00:00"/>
    <s v="Optical characteristic"/>
    <x v="0"/>
    <x v="0"/>
    <s v="Operate"/>
    <n v="3"/>
    <x v="24"/>
    <m/>
    <m/>
    <m/>
    <m/>
    <m/>
    <x v="78"/>
    <m/>
    <x v="0"/>
    <x v="0"/>
    <m/>
    <m/>
    <x v="0"/>
    <x v="0"/>
    <x v="0"/>
    <x v="2"/>
    <x v="2"/>
    <x v="4"/>
    <m/>
    <m/>
    <m/>
    <m/>
    <x v="0"/>
    <m/>
    <m/>
    <m/>
    <m/>
    <x v="0"/>
    <x v="0"/>
    <m/>
    <m/>
  </r>
  <r>
    <n v="370"/>
    <s v="Closed"/>
    <x v="0"/>
    <x v="57"/>
    <d v="2021-08-17T00:00:00"/>
    <x v="71"/>
    <x v="179"/>
    <s v="Ms.Sirintip "/>
    <s v="IQC"/>
    <n v="3046"/>
    <s v="# 3046 T-55931GD018HU-T-AIN"/>
    <s v="STD"/>
    <s v="TFT1.8&quot;"/>
    <x v="1"/>
    <x v="7"/>
    <x v="23"/>
    <s v="FCT +  App "/>
    <s v="Final"/>
    <d v="2021-09-06T00:00:00"/>
    <s v="Optical characteristic"/>
    <x v="0"/>
    <x v="0"/>
    <s v="Operate"/>
    <n v="2"/>
    <x v="0"/>
    <m/>
    <m/>
    <m/>
    <m/>
    <m/>
    <x v="78"/>
    <m/>
    <x v="0"/>
    <x v="0"/>
    <m/>
    <m/>
    <x v="0"/>
    <x v="0"/>
    <x v="0"/>
    <x v="2"/>
    <x v="2"/>
    <x v="4"/>
    <m/>
    <m/>
    <m/>
    <m/>
    <x v="0"/>
    <m/>
    <m/>
    <m/>
    <m/>
    <x v="0"/>
    <x v="0"/>
    <m/>
    <m/>
  </r>
  <r>
    <n v="371"/>
    <s v="Closed"/>
    <x v="0"/>
    <x v="57"/>
    <d v="2021-08-17T00:00:00"/>
    <x v="73"/>
    <x v="180"/>
    <s v="Ms.Supawinee"/>
    <s v="CQA"/>
    <s v="TN01"/>
    <s v="T-70001GD080H-ULW-AEN"/>
    <s v="PASAP"/>
    <s v="TFT8.0&quot;"/>
    <x v="0"/>
    <x v="5"/>
    <x v="83"/>
    <s v="FCT +App "/>
    <s v="Final"/>
    <d v="2021-09-14T00:00:00"/>
    <s v="High temp"/>
    <x v="2"/>
    <x v="34"/>
    <s v="Non Operate"/>
    <n v="1"/>
    <x v="19"/>
    <m/>
    <m/>
    <m/>
    <m/>
    <m/>
    <x v="72"/>
    <m/>
    <x v="0"/>
    <x v="29"/>
    <m/>
    <m/>
    <x v="0"/>
    <x v="0"/>
    <x v="0"/>
    <x v="2"/>
    <x v="2"/>
    <x v="4"/>
    <m/>
    <m/>
    <m/>
    <m/>
    <x v="0"/>
    <m/>
    <m/>
    <m/>
    <m/>
    <x v="0"/>
    <x v="0"/>
    <m/>
    <m/>
  </r>
  <r>
    <n v="372"/>
    <s v="Closed"/>
    <x v="0"/>
    <x v="57"/>
    <d v="2021-08-17T00:00:00"/>
    <x v="73"/>
    <x v="180"/>
    <s v="Ms.Supawinee"/>
    <s v="CQA"/>
    <s v="TN01"/>
    <s v="T-70001GD080H-ULW-AEN"/>
    <s v="PASAP"/>
    <s v="TFT8.0&quot;"/>
    <x v="0"/>
    <x v="5"/>
    <x v="83"/>
    <s v="FCT +App "/>
    <s v="Final"/>
    <d v="2021-09-14T00:00:00"/>
    <s v="High temp"/>
    <x v="2"/>
    <x v="24"/>
    <s v="Non Operate"/>
    <n v="1"/>
    <x v="19"/>
    <m/>
    <m/>
    <m/>
    <m/>
    <m/>
    <x v="72"/>
    <m/>
    <x v="0"/>
    <x v="29"/>
    <m/>
    <m/>
    <x v="0"/>
    <x v="0"/>
    <x v="0"/>
    <x v="2"/>
    <x v="2"/>
    <x v="4"/>
    <m/>
    <m/>
    <m/>
    <m/>
    <x v="0"/>
    <m/>
    <m/>
    <m/>
    <m/>
    <x v="0"/>
    <x v="0"/>
    <m/>
    <m/>
  </r>
  <r>
    <n v="373"/>
    <s v="Closed"/>
    <x v="0"/>
    <x v="57"/>
    <d v="2021-08-17T00:00:00"/>
    <x v="70"/>
    <x v="181"/>
    <s v="Ms.Wijitra"/>
    <s v="AE"/>
    <n v="3067"/>
    <s v="T-57632GD018HU-T-AFN"/>
    <s v="DS"/>
    <s v="TFT1.8&quot;"/>
    <x v="0"/>
    <x v="3"/>
    <x v="84"/>
    <s v="FCT +App check"/>
    <s v="Final"/>
    <d v="2021-09-28T00:00:00"/>
    <s v="High temp"/>
    <x v="2"/>
    <x v="7"/>
    <s v="Operate"/>
    <n v="3"/>
    <x v="7"/>
    <m/>
    <m/>
    <m/>
    <m/>
    <m/>
    <x v="78"/>
    <m/>
    <x v="0"/>
    <x v="0"/>
    <m/>
    <m/>
    <x v="0"/>
    <x v="0"/>
    <x v="0"/>
    <x v="2"/>
    <x v="2"/>
    <x v="4"/>
    <m/>
    <m/>
    <m/>
    <m/>
    <x v="46"/>
    <m/>
    <m/>
    <d v="2021-09-21T00:00:00"/>
    <m/>
    <x v="0"/>
    <x v="0"/>
    <m/>
    <m/>
  </r>
  <r>
    <n v="374"/>
    <s v="Closed"/>
    <x v="0"/>
    <x v="57"/>
    <d v="2021-08-17T00:00:00"/>
    <x v="70"/>
    <x v="181"/>
    <s v="Ms.Wijitra"/>
    <s v="AE"/>
    <n v="3067"/>
    <s v="T-57632GD018HU-T-AFN"/>
    <s v="DS"/>
    <s v="TFT1.8&quot;"/>
    <x v="0"/>
    <x v="3"/>
    <x v="84"/>
    <s v="FCT +App check"/>
    <s v="Final"/>
    <d v="2021-09-28T00:00:00"/>
    <s v="Low temperature"/>
    <x v="3"/>
    <x v="3"/>
    <s v="Operate"/>
    <n v="3"/>
    <x v="3"/>
    <m/>
    <m/>
    <m/>
    <m/>
    <m/>
    <x v="78"/>
    <m/>
    <x v="0"/>
    <x v="0"/>
    <m/>
    <m/>
    <x v="0"/>
    <x v="0"/>
    <x v="0"/>
    <x v="2"/>
    <x v="2"/>
    <x v="4"/>
    <m/>
    <m/>
    <m/>
    <m/>
    <x v="46"/>
    <m/>
    <m/>
    <d v="2021-09-21T00:00:00"/>
    <m/>
    <x v="0"/>
    <x v="0"/>
    <m/>
    <m/>
  </r>
  <r>
    <n v="375"/>
    <s v="Closed"/>
    <x v="0"/>
    <x v="57"/>
    <d v="2021-08-17T00:00:00"/>
    <x v="70"/>
    <x v="181"/>
    <s v="Ms.Wijitra"/>
    <s v="AE"/>
    <n v="3067"/>
    <s v="T-57632GD018HU-T-AFN"/>
    <s v="DS"/>
    <s v="TFT1.8&quot;"/>
    <x v="0"/>
    <x v="3"/>
    <x v="84"/>
    <s v="FCT +App check"/>
    <s v="Final"/>
    <d v="2021-09-28T00:00:00"/>
    <s v="Hi temp,Hi Humid "/>
    <x v="1"/>
    <x v="35"/>
    <s v="Operate"/>
    <n v="3"/>
    <x v="1"/>
    <m/>
    <m/>
    <m/>
    <m/>
    <m/>
    <x v="78"/>
    <m/>
    <x v="0"/>
    <x v="0"/>
    <m/>
    <m/>
    <x v="0"/>
    <x v="0"/>
    <x v="0"/>
    <x v="2"/>
    <x v="2"/>
    <x v="4"/>
    <m/>
    <m/>
    <m/>
    <m/>
    <x v="46"/>
    <m/>
    <m/>
    <d v="2021-09-21T00:00:00"/>
    <m/>
    <x v="0"/>
    <x v="0"/>
    <m/>
    <m/>
  </r>
  <r>
    <n v="376"/>
    <s v="Closed"/>
    <x v="0"/>
    <x v="57"/>
    <d v="2021-08-17T00:00:00"/>
    <x v="70"/>
    <x v="181"/>
    <s v="Ms.Wijitra"/>
    <s v="AE"/>
    <n v="3067"/>
    <s v="T-57632GD018HU-T-AFN"/>
    <s v="DS"/>
    <s v="TFT1.8&quot;"/>
    <x v="0"/>
    <x v="3"/>
    <x v="84"/>
    <s v="FCT +App check"/>
    <s v="Final"/>
    <d v="2021-09-28T00:00:00"/>
    <s v="Heat shock"/>
    <x v="4"/>
    <x v="6"/>
    <s v="Non Operate"/>
    <n v="3"/>
    <x v="4"/>
    <m/>
    <m/>
    <m/>
    <m/>
    <m/>
    <x v="78"/>
    <m/>
    <x v="0"/>
    <x v="0"/>
    <m/>
    <m/>
    <x v="0"/>
    <x v="0"/>
    <x v="0"/>
    <x v="2"/>
    <x v="2"/>
    <x v="4"/>
    <m/>
    <m/>
    <m/>
    <m/>
    <x v="46"/>
    <m/>
    <m/>
    <d v="2021-09-21T00:00:00"/>
    <m/>
    <x v="0"/>
    <x v="0"/>
    <m/>
    <m/>
  </r>
  <r>
    <n v="377"/>
    <s v="Closed"/>
    <x v="0"/>
    <x v="57"/>
    <d v="2021-08-17T00:00:00"/>
    <x v="74"/>
    <x v="182"/>
    <s v="Ms.Supawinee"/>
    <s v="CQA"/>
    <s v="B015"/>
    <s v="T-55862GD103H-LW-AQN"/>
    <s v="BMW"/>
    <s v="TFT10.25&quot;"/>
    <x v="0"/>
    <x v="5"/>
    <x v="85"/>
    <s v="FCT +App "/>
    <s v="Final"/>
    <d v="2021-08-20T00:00:00"/>
    <s v="High temp"/>
    <x v="2"/>
    <x v="5"/>
    <s v="Operate"/>
    <n v="1"/>
    <x v="14"/>
    <m/>
    <m/>
    <m/>
    <m/>
    <m/>
    <x v="80"/>
    <m/>
    <x v="39"/>
    <x v="0"/>
    <m/>
    <m/>
    <x v="0"/>
    <x v="0"/>
    <x v="0"/>
    <x v="2"/>
    <x v="2"/>
    <x v="4"/>
    <m/>
    <m/>
    <m/>
    <m/>
    <x v="0"/>
    <m/>
    <m/>
    <m/>
    <m/>
    <x v="0"/>
    <x v="0"/>
    <m/>
    <m/>
  </r>
  <r>
    <n v="378"/>
    <s v="Closed"/>
    <x v="0"/>
    <x v="57"/>
    <d v="2021-08-17T00:00:00"/>
    <x v="74"/>
    <x v="182"/>
    <s v="Ms.Supawinee"/>
    <s v="CQA"/>
    <s v="B015"/>
    <s v="T-55862GD103H-LW-AQN"/>
    <s v="BMW"/>
    <s v="TFT10.25&quot;"/>
    <x v="0"/>
    <x v="5"/>
    <x v="85"/>
    <s v="FCT +App "/>
    <s v="Final"/>
    <d v="2021-08-20T00:00:00"/>
    <s v="Low temperature"/>
    <x v="3"/>
    <x v="3"/>
    <s v="Operate"/>
    <n v="1"/>
    <x v="14"/>
    <m/>
    <m/>
    <m/>
    <m/>
    <m/>
    <x v="80"/>
    <m/>
    <x v="39"/>
    <x v="0"/>
    <m/>
    <m/>
    <x v="0"/>
    <x v="0"/>
    <x v="0"/>
    <x v="2"/>
    <x v="2"/>
    <x v="4"/>
    <m/>
    <m/>
    <m/>
    <m/>
    <x v="0"/>
    <m/>
    <m/>
    <m/>
    <m/>
    <x v="0"/>
    <x v="0"/>
    <m/>
    <m/>
  </r>
  <r>
    <n v="379"/>
    <s v="Closed"/>
    <x v="0"/>
    <x v="57"/>
    <d v="2021-08-17T00:00:00"/>
    <x v="75"/>
    <x v="183"/>
    <s v="Ms.Supawinee"/>
    <s v="CQA"/>
    <s v="B015"/>
    <s v="T-55862GD103H-LW-AQN"/>
    <s v="BMW"/>
    <s v="TFT10.25&quot;"/>
    <x v="0"/>
    <x v="5"/>
    <x v="86"/>
    <s v="FCT +App "/>
    <s v="Final"/>
    <d v="2021-08-20T00:00:00"/>
    <s v="High temp"/>
    <x v="2"/>
    <x v="5"/>
    <s v="Operate"/>
    <n v="1"/>
    <x v="14"/>
    <m/>
    <m/>
    <m/>
    <m/>
    <m/>
    <x v="81"/>
    <m/>
    <x v="40"/>
    <x v="0"/>
    <m/>
    <m/>
    <x v="0"/>
    <x v="0"/>
    <x v="0"/>
    <x v="2"/>
    <x v="2"/>
    <x v="4"/>
    <m/>
    <m/>
    <m/>
    <m/>
    <x v="0"/>
    <m/>
    <m/>
    <m/>
    <m/>
    <x v="0"/>
    <x v="0"/>
    <m/>
    <m/>
  </r>
  <r>
    <n v="380"/>
    <s v="Closed"/>
    <x v="0"/>
    <x v="57"/>
    <d v="2021-08-17T00:00:00"/>
    <x v="75"/>
    <x v="183"/>
    <s v="Ms.Supawinee"/>
    <s v="CQA"/>
    <s v="B015"/>
    <s v="T-55862GD103H-LW-AQN"/>
    <s v="BMW"/>
    <s v="TFT10.25&quot;"/>
    <x v="0"/>
    <x v="5"/>
    <x v="86"/>
    <s v="FCT +App "/>
    <s v="Final"/>
    <d v="2021-08-20T00:00:00"/>
    <s v="Low temperature"/>
    <x v="3"/>
    <x v="3"/>
    <s v="Operate"/>
    <n v="1"/>
    <x v="14"/>
    <m/>
    <m/>
    <m/>
    <m/>
    <m/>
    <x v="81"/>
    <m/>
    <x v="40"/>
    <x v="0"/>
    <m/>
    <m/>
    <x v="0"/>
    <x v="0"/>
    <x v="0"/>
    <x v="2"/>
    <x v="2"/>
    <x v="4"/>
    <m/>
    <m/>
    <m/>
    <m/>
    <x v="0"/>
    <m/>
    <m/>
    <m/>
    <m/>
    <x v="0"/>
    <x v="0"/>
    <m/>
    <m/>
  </r>
  <r>
    <n v="381"/>
    <s v="Closed"/>
    <x v="0"/>
    <x v="57"/>
    <d v="2021-08-17T00:00:00"/>
    <x v="69"/>
    <x v="184"/>
    <s v="Mr.Kullachart K"/>
    <s v="PE"/>
    <n v="3020"/>
    <s v="# 3020 T-57166GD077H-T-ADN"/>
    <s v="Gentex"/>
    <s v="TFT7.7&quot;"/>
    <x v="0"/>
    <x v="0"/>
    <x v="87"/>
    <s v="App"/>
    <s v="Final"/>
    <d v="2021-08-31T00:00:00"/>
    <s v="High temp"/>
    <x v="2"/>
    <x v="9"/>
    <s v="Non Operate"/>
    <n v="10"/>
    <x v="27"/>
    <m/>
    <m/>
    <m/>
    <m/>
    <m/>
    <x v="72"/>
    <m/>
    <x v="0"/>
    <x v="0"/>
    <m/>
    <m/>
    <x v="0"/>
    <x v="0"/>
    <x v="0"/>
    <x v="2"/>
    <x v="20"/>
    <x v="4"/>
    <m/>
    <m/>
    <m/>
    <m/>
    <x v="0"/>
    <m/>
    <m/>
    <m/>
    <m/>
    <x v="0"/>
    <x v="0"/>
    <m/>
    <m/>
  </r>
  <r>
    <n v="382"/>
    <s v="Closed"/>
    <x v="0"/>
    <x v="57"/>
    <d v="2021-08-17T00:00:00"/>
    <x v="69"/>
    <x v="184"/>
    <s v="Mr.Kullachart K"/>
    <s v="PE"/>
    <n v="3020"/>
    <s v="# 3020 T-57166GD077H-T-ADN"/>
    <s v="Gentex"/>
    <s v="TFT7.7&quot;"/>
    <x v="0"/>
    <x v="0"/>
    <x v="87"/>
    <s v="App"/>
    <s v="Final"/>
    <d v="2021-08-31T00:00:00"/>
    <s v="Low temperature"/>
    <x v="3"/>
    <x v="17"/>
    <s v="Non Operate"/>
    <n v="10"/>
    <x v="15"/>
    <m/>
    <m/>
    <m/>
    <m/>
    <m/>
    <x v="72"/>
    <m/>
    <x v="0"/>
    <x v="0"/>
    <m/>
    <m/>
    <x v="0"/>
    <x v="0"/>
    <x v="0"/>
    <x v="2"/>
    <x v="20"/>
    <x v="4"/>
    <m/>
    <m/>
    <m/>
    <m/>
    <x v="0"/>
    <m/>
    <m/>
    <m/>
    <m/>
    <x v="0"/>
    <x v="0"/>
    <m/>
    <m/>
  </r>
  <r>
    <n v="383"/>
    <s v="Closed"/>
    <x v="0"/>
    <x v="57"/>
    <d v="2021-08-17T00:00:00"/>
    <x v="69"/>
    <x v="184"/>
    <s v="Mr.Kullachart K"/>
    <s v="PE"/>
    <n v="3020"/>
    <s v="# 3020 T-57166GD077H-T-ADN"/>
    <s v="Gentex"/>
    <s v="TFT7.7&quot;"/>
    <x v="0"/>
    <x v="0"/>
    <x v="87"/>
    <s v="App"/>
    <s v="Final"/>
    <d v="2021-08-31T00:00:00"/>
    <s v="Heat shock"/>
    <x v="4"/>
    <x v="18"/>
    <s v="Non Operate"/>
    <n v="10"/>
    <x v="10"/>
    <m/>
    <m/>
    <m/>
    <m/>
    <m/>
    <x v="72"/>
    <m/>
    <x v="0"/>
    <x v="0"/>
    <m/>
    <m/>
    <x v="0"/>
    <x v="0"/>
    <x v="0"/>
    <x v="2"/>
    <x v="20"/>
    <x v="4"/>
    <m/>
    <m/>
    <m/>
    <m/>
    <x v="0"/>
    <m/>
    <m/>
    <m/>
    <m/>
    <x v="0"/>
    <x v="0"/>
    <m/>
    <m/>
  </r>
  <r>
    <n v="384"/>
    <s v="Closed"/>
    <x v="0"/>
    <x v="57"/>
    <d v="2021-08-17T00:00:00"/>
    <x v="69"/>
    <x v="184"/>
    <s v="Mr.Kullachart K"/>
    <s v="PE"/>
    <n v="3020"/>
    <s v="# 3020 T-57166GD077H-T-ADN"/>
    <s v="Gentex"/>
    <s v="TFT7.7&quot;"/>
    <x v="0"/>
    <x v="0"/>
    <x v="87"/>
    <s v="App"/>
    <s v="Final"/>
    <d v="2021-08-31T00:00:00"/>
    <s v="Hi temp,Hi Humid "/>
    <x v="1"/>
    <x v="1"/>
    <s v="Non Operate"/>
    <n v="10"/>
    <x v="1"/>
    <m/>
    <m/>
    <m/>
    <m/>
    <m/>
    <x v="72"/>
    <m/>
    <x v="0"/>
    <x v="0"/>
    <m/>
    <m/>
    <x v="0"/>
    <x v="0"/>
    <x v="0"/>
    <x v="2"/>
    <x v="20"/>
    <x v="4"/>
    <m/>
    <m/>
    <m/>
    <m/>
    <x v="0"/>
    <m/>
    <m/>
    <m/>
    <m/>
    <x v="0"/>
    <x v="0"/>
    <m/>
    <m/>
  </r>
  <r>
    <n v="385"/>
    <s v="Closed"/>
    <x v="0"/>
    <x v="57"/>
    <d v="2021-08-17T00:00:00"/>
    <x v="69"/>
    <x v="185"/>
    <s v="Ms.Sirintip "/>
    <s v="IQC"/>
    <n v="3046"/>
    <s v="# 3046 T-55931GD018HU-T-AIN"/>
    <s v="STD"/>
    <s v="TFT1.8&quot;"/>
    <x v="0"/>
    <x v="1"/>
    <x v="88"/>
    <s v="App"/>
    <s v="Final"/>
    <d v="2021-08-31T00:00:00"/>
    <s v="Hi temp,Hi Humid "/>
    <x v="1"/>
    <x v="11"/>
    <s v="Non Operate"/>
    <n v="3"/>
    <x v="14"/>
    <m/>
    <m/>
    <m/>
    <m/>
    <m/>
    <x v="72"/>
    <m/>
    <x v="0"/>
    <x v="0"/>
    <m/>
    <m/>
    <x v="0"/>
    <x v="0"/>
    <x v="0"/>
    <x v="2"/>
    <x v="20"/>
    <x v="4"/>
    <m/>
    <m/>
    <m/>
    <m/>
    <x v="0"/>
    <m/>
    <m/>
    <m/>
    <m/>
    <x v="0"/>
    <x v="0"/>
    <m/>
    <m/>
  </r>
  <r>
    <n v="386"/>
    <s v="Closed"/>
    <x v="0"/>
    <x v="57"/>
    <d v="2021-08-17T00:00:00"/>
    <x v="70"/>
    <x v="186"/>
    <s v="Mr.Watcharapan P."/>
    <s v="MDL-CL-T1L"/>
    <s v="B025"/>
    <s v="# B025 T-55860GD103H-LW-ANN"/>
    <s v="BMW"/>
    <s v="TFT10.25&quot;"/>
    <x v="0"/>
    <x v="1"/>
    <x v="89"/>
    <s v="FCT +  App "/>
    <s v="Final"/>
    <d v="2021-08-26T00:00:00"/>
    <s v="High temp"/>
    <x v="2"/>
    <x v="21"/>
    <s v="Operate"/>
    <n v="2"/>
    <x v="12"/>
    <m/>
    <m/>
    <m/>
    <m/>
    <m/>
    <x v="72"/>
    <m/>
    <x v="0"/>
    <x v="29"/>
    <m/>
    <m/>
    <x v="0"/>
    <x v="0"/>
    <x v="0"/>
    <x v="2"/>
    <x v="2"/>
    <x v="4"/>
    <m/>
    <m/>
    <m/>
    <m/>
    <x v="0"/>
    <m/>
    <m/>
    <m/>
    <m/>
    <x v="0"/>
    <x v="0"/>
    <m/>
    <m/>
  </r>
  <r>
    <n v="387"/>
    <s v="Closed"/>
    <x v="0"/>
    <x v="57"/>
    <d v="2021-08-17T00:00:00"/>
    <x v="70"/>
    <x v="186"/>
    <s v="Mr.Watcharapan P."/>
    <s v="MDL-CL-T1L"/>
    <s v="B025"/>
    <s v="# B025 T-55860GD103H-LW-ANN"/>
    <s v="BMW"/>
    <s v="TFT10.25&quot;"/>
    <x v="0"/>
    <x v="1"/>
    <x v="89"/>
    <s v="FCT +  App "/>
    <s v="Final"/>
    <d v="2021-08-26T00:00:00"/>
    <s v="Room temp :  25oC"/>
    <x v="9"/>
    <x v="22"/>
    <s v="Operate"/>
    <n v="2"/>
    <x v="13"/>
    <m/>
    <m/>
    <m/>
    <m/>
    <m/>
    <x v="72"/>
    <m/>
    <x v="0"/>
    <x v="29"/>
    <m/>
    <m/>
    <x v="0"/>
    <x v="0"/>
    <x v="0"/>
    <x v="2"/>
    <x v="2"/>
    <x v="4"/>
    <m/>
    <m/>
    <m/>
    <m/>
    <x v="0"/>
    <m/>
    <m/>
    <m/>
    <m/>
    <x v="0"/>
    <x v="0"/>
    <m/>
    <m/>
  </r>
  <r>
    <n v="388"/>
    <s v="Closed"/>
    <x v="0"/>
    <x v="57"/>
    <d v="2021-08-17T00:00:00"/>
    <x v="71"/>
    <x v="187"/>
    <s v="Mr. Jenpop"/>
    <s v="PE"/>
    <s v=" -"/>
    <s v="T-64950GD031HU-T-A DN"/>
    <s v="DS"/>
    <s v="TFT3.1&quot;"/>
    <x v="1"/>
    <x v="7"/>
    <x v="23"/>
    <s v="FCT +  App "/>
    <s v="Final"/>
    <d v="2021-09-30T00:00:00"/>
    <s v="Optical characteristic"/>
    <x v="0"/>
    <x v="0"/>
    <s v="Operate"/>
    <n v="15"/>
    <x v="24"/>
    <m/>
    <m/>
    <m/>
    <m/>
    <m/>
    <x v="72"/>
    <m/>
    <x v="0"/>
    <x v="0"/>
    <m/>
    <m/>
    <x v="0"/>
    <x v="0"/>
    <x v="0"/>
    <x v="2"/>
    <x v="2"/>
    <x v="4"/>
    <m/>
    <m/>
    <m/>
    <m/>
    <x v="0"/>
    <m/>
    <m/>
    <m/>
    <m/>
    <x v="0"/>
    <x v="0"/>
    <m/>
    <m/>
  </r>
  <r>
    <n v="389"/>
    <s v="Closed"/>
    <x v="0"/>
    <x v="57"/>
    <d v="2021-08-17T00:00:00"/>
    <x v="70"/>
    <x v="188"/>
    <s v="Ms.Suwaphit"/>
    <s v="CQA"/>
    <n v="3065"/>
    <s v="# 3065 T-57636GD031HU-T-ACN"/>
    <s v="DS"/>
    <s v="TFT3.1&quot;"/>
    <x v="0"/>
    <x v="5"/>
    <x v="90"/>
    <s v="FCT +  App "/>
    <s v="Final"/>
    <d v="2021-08-20T00:00:00"/>
    <s v="Optical characteristic"/>
    <x v="0"/>
    <x v="0"/>
    <s v="Operate"/>
    <n v="2"/>
    <x v="24"/>
    <m/>
    <m/>
    <m/>
    <m/>
    <m/>
    <x v="81"/>
    <m/>
    <x v="0"/>
    <x v="0"/>
    <m/>
    <m/>
    <x v="0"/>
    <x v="0"/>
    <x v="0"/>
    <x v="2"/>
    <x v="2"/>
    <x v="4"/>
    <m/>
    <m/>
    <m/>
    <m/>
    <x v="0"/>
    <m/>
    <m/>
    <m/>
    <m/>
    <x v="0"/>
    <x v="0"/>
    <m/>
    <m/>
  </r>
  <r>
    <n v="390"/>
    <s v="Closed"/>
    <x v="0"/>
    <x v="57"/>
    <d v="2021-08-17T00:00:00"/>
    <x v="71"/>
    <x v="189"/>
    <s v="Ms.Nisarat "/>
    <s v="SQC"/>
    <n v="7102"/>
    <s v="# 7102 T-55548GD057JU-LW-ACN"/>
    <s v="STD"/>
    <s v="TFT5.7&quot;"/>
    <x v="0"/>
    <x v="4"/>
    <x v="91"/>
    <s v=" App "/>
    <s v="Final"/>
    <d v="2021-10-30T00:00:00"/>
    <s v="High temp"/>
    <x v="2"/>
    <x v="36"/>
    <s v="Non Operate"/>
    <n v="4"/>
    <x v="5"/>
    <m/>
    <m/>
    <m/>
    <m/>
    <m/>
    <x v="82"/>
    <m/>
    <x v="0"/>
    <x v="0"/>
    <m/>
    <m/>
    <x v="6"/>
    <x v="0"/>
    <x v="3"/>
    <x v="10"/>
    <x v="2"/>
    <x v="4"/>
    <m/>
    <m/>
    <m/>
    <m/>
    <x v="0"/>
    <m/>
    <m/>
    <m/>
    <m/>
    <x v="0"/>
    <x v="0"/>
    <m/>
    <m/>
  </r>
  <r>
    <n v="391"/>
    <s v="Closed"/>
    <x v="0"/>
    <x v="57"/>
    <d v="2021-08-17T00:00:00"/>
    <x v="71"/>
    <x v="189"/>
    <s v="Ms.Nisarat "/>
    <s v="SQC"/>
    <n v="7102"/>
    <s v="# 7102 T-55548GD057JU-LW-ACN"/>
    <s v="STD"/>
    <s v="TFT5.7&quot;"/>
    <x v="0"/>
    <x v="4"/>
    <x v="91"/>
    <s v=" App "/>
    <s v="Final"/>
    <d v="2021-10-30T00:00:00"/>
    <s v="B-10 Life at FPC Touch Panel"/>
    <x v="10"/>
    <x v="27"/>
    <s v="Non Operate"/>
    <n v="4"/>
    <x v="13"/>
    <m/>
    <m/>
    <m/>
    <m/>
    <m/>
    <x v="83"/>
    <m/>
    <x v="0"/>
    <x v="0"/>
    <m/>
    <m/>
    <x v="0"/>
    <x v="0"/>
    <x v="0"/>
    <x v="2"/>
    <x v="2"/>
    <x v="4"/>
    <m/>
    <m/>
    <m/>
    <m/>
    <x v="0"/>
    <m/>
    <m/>
    <m/>
    <m/>
    <x v="0"/>
    <x v="0"/>
    <m/>
    <m/>
  </r>
  <r>
    <n v="392"/>
    <s v="Closed"/>
    <x v="0"/>
    <x v="57"/>
    <d v="2021-08-17T00:00:00"/>
    <x v="70"/>
    <x v="190"/>
    <s v="Mr.Watcharapan P."/>
    <s v="MDL"/>
    <s v="TN01"/>
    <s v="T-70001GD080H-ULW-AEN"/>
    <s v="PASAP"/>
    <s v="TFT8.0&quot;"/>
    <x v="0"/>
    <x v="1"/>
    <x v="92"/>
    <s v="App"/>
    <s v="Final"/>
    <d v="2021-09-17T00:00:00"/>
    <s v="High temp"/>
    <x v="2"/>
    <x v="5"/>
    <s v="Non Operate"/>
    <n v="3"/>
    <x v="5"/>
    <m/>
    <m/>
    <m/>
    <m/>
    <m/>
    <x v="80"/>
    <m/>
    <x v="0"/>
    <x v="0"/>
    <m/>
    <m/>
    <x v="0"/>
    <x v="0"/>
    <x v="0"/>
    <x v="2"/>
    <x v="2"/>
    <x v="18"/>
    <m/>
    <m/>
    <m/>
    <m/>
    <x v="47"/>
    <m/>
    <m/>
    <d v="2021-09-11T00:00:00"/>
    <m/>
    <x v="0"/>
    <x v="0"/>
    <m/>
    <m/>
  </r>
  <r>
    <n v="393"/>
    <s v="Closed"/>
    <x v="0"/>
    <x v="57"/>
    <d v="2021-08-17T00:00:00"/>
    <x v="70"/>
    <x v="190"/>
    <s v="Mr.Watcharapan P."/>
    <s v="MDL"/>
    <s v="TN01"/>
    <s v="T-70001GD080H-ULW-AEN"/>
    <s v="PASAP"/>
    <s v="TFT8.0&quot;"/>
    <x v="0"/>
    <x v="1"/>
    <x v="92"/>
    <s v="App"/>
    <s v="Final"/>
    <d v="2021-09-17T00:00:00"/>
    <s v="Low temperature"/>
    <x v="3"/>
    <x v="3"/>
    <s v="Non Operate"/>
    <n v="3"/>
    <x v="3"/>
    <m/>
    <m/>
    <m/>
    <m/>
    <m/>
    <x v="80"/>
    <m/>
    <x v="0"/>
    <x v="0"/>
    <m/>
    <m/>
    <x v="0"/>
    <x v="0"/>
    <x v="0"/>
    <x v="2"/>
    <x v="2"/>
    <x v="18"/>
    <m/>
    <m/>
    <m/>
    <m/>
    <x v="47"/>
    <m/>
    <m/>
    <d v="2021-09-11T00:00:00"/>
    <m/>
    <x v="0"/>
    <x v="0"/>
    <m/>
    <m/>
  </r>
  <r>
    <n v="394"/>
    <s v="Closed"/>
    <x v="0"/>
    <x v="57"/>
    <d v="2021-08-17T00:00:00"/>
    <x v="70"/>
    <x v="190"/>
    <s v="Mr.Watcharapan P."/>
    <s v="MDL"/>
    <s v="TN01"/>
    <s v="T-70001GD080H-ULW-AEN"/>
    <s v="PASAP"/>
    <s v="TFT8.0&quot;"/>
    <x v="0"/>
    <x v="1"/>
    <x v="92"/>
    <s v="App"/>
    <s v="Final"/>
    <d v="2021-09-17T00:00:00"/>
    <s v="Heat shock"/>
    <x v="4"/>
    <x v="6"/>
    <s v="Non Operate"/>
    <n v="3"/>
    <x v="10"/>
    <m/>
    <m/>
    <m/>
    <m/>
    <m/>
    <x v="80"/>
    <m/>
    <x v="0"/>
    <x v="0"/>
    <m/>
    <m/>
    <x v="0"/>
    <x v="0"/>
    <x v="0"/>
    <x v="2"/>
    <x v="2"/>
    <x v="18"/>
    <m/>
    <m/>
    <m/>
    <m/>
    <x v="47"/>
    <m/>
    <m/>
    <d v="2021-09-11T00:00:00"/>
    <m/>
    <x v="0"/>
    <x v="0"/>
    <m/>
    <m/>
  </r>
  <r>
    <n v="395"/>
    <s v="Closed"/>
    <x v="0"/>
    <x v="57"/>
    <d v="2021-08-17T00:00:00"/>
    <x v="70"/>
    <x v="190"/>
    <s v="Mr.Watcharapan P."/>
    <s v="MDL"/>
    <s v="TN01"/>
    <s v="T-70001GD080H-ULW-AEN"/>
    <s v="PASAP"/>
    <s v="TFT8.0&quot;"/>
    <x v="0"/>
    <x v="1"/>
    <x v="92"/>
    <s v="App"/>
    <s v="Final"/>
    <d v="2021-09-17T00:00:00"/>
    <s v="Hi temp,Hi Humid "/>
    <x v="1"/>
    <x v="1"/>
    <s v="Non Operate"/>
    <n v="3"/>
    <x v="1"/>
    <m/>
    <m/>
    <m/>
    <m/>
    <m/>
    <x v="80"/>
    <m/>
    <x v="0"/>
    <x v="0"/>
    <m/>
    <m/>
    <x v="0"/>
    <x v="0"/>
    <x v="0"/>
    <x v="2"/>
    <x v="2"/>
    <x v="18"/>
    <m/>
    <m/>
    <m/>
    <m/>
    <x v="47"/>
    <m/>
    <m/>
    <d v="2021-09-11T00:00:00"/>
    <m/>
    <x v="0"/>
    <x v="0"/>
    <m/>
    <m/>
  </r>
  <r>
    <n v="396"/>
    <s v="Closed"/>
    <x v="0"/>
    <x v="58"/>
    <d v="2021-08-19T00:00:00"/>
    <x v="74"/>
    <x v="191"/>
    <s v="Ms.Nisarat "/>
    <s v="SQC"/>
    <n v="9038"/>
    <s v="ATS-27146BNFNH-CUGM"/>
    <s v="STD"/>
    <s v="TFT1.8&quot;"/>
    <x v="0"/>
    <x v="4"/>
    <x v="93"/>
    <s v="App"/>
    <s v="Final"/>
    <d v="2021-08-25T00:00:00"/>
    <s v="B-10 Life at Right and Left Corner"/>
    <x v="10"/>
    <x v="27"/>
    <s v="Non Operate"/>
    <n v="40"/>
    <x v="13"/>
    <m/>
    <m/>
    <m/>
    <m/>
    <m/>
    <x v="82"/>
    <m/>
    <x v="41"/>
    <x v="0"/>
    <m/>
    <m/>
    <x v="0"/>
    <x v="0"/>
    <x v="0"/>
    <x v="2"/>
    <x v="2"/>
    <x v="4"/>
    <m/>
    <m/>
    <m/>
    <m/>
    <x v="0"/>
    <m/>
    <m/>
    <m/>
    <m/>
    <x v="0"/>
    <x v="0"/>
    <m/>
    <m/>
  </r>
  <r>
    <n v="397"/>
    <s v="Closed"/>
    <x v="0"/>
    <x v="59"/>
    <d v="2021-08-20T00:00:00"/>
    <x v="74"/>
    <x v="192"/>
    <s v="Ms.Supawinee"/>
    <s v="CQA"/>
    <s v="B010"/>
    <s v="# B010 T-55859GD103H-LW-ALN"/>
    <s v="BMW"/>
    <s v="TFT10.25&quot;"/>
    <x v="0"/>
    <x v="5"/>
    <x v="94"/>
    <s v="FCT +  App "/>
    <s v="Final"/>
    <d v="2021-08-24T00:00:00"/>
    <s v="Vibration test 4 Hrs."/>
    <x v="8"/>
    <x v="20"/>
    <s v="Non Operate"/>
    <n v="1"/>
    <x v="21"/>
    <m/>
    <m/>
    <m/>
    <m/>
    <m/>
    <x v="81"/>
    <m/>
    <x v="40"/>
    <x v="0"/>
    <m/>
    <m/>
    <x v="0"/>
    <x v="0"/>
    <x v="0"/>
    <x v="2"/>
    <x v="2"/>
    <x v="4"/>
    <m/>
    <m/>
    <m/>
    <m/>
    <x v="0"/>
    <m/>
    <m/>
    <m/>
    <m/>
    <x v="0"/>
    <x v="0"/>
    <m/>
    <m/>
  </r>
  <r>
    <n v="398"/>
    <s v="Closed"/>
    <x v="0"/>
    <x v="60"/>
    <d v="2021-08-10T00:00:00"/>
    <x v="63"/>
    <x v="193"/>
    <s v="Ms.Sangjan"/>
    <s v="QE"/>
    <n v="3059"/>
    <s v="# 3059 T-55734GD057Z-LW-AIN"/>
    <s v="NS"/>
    <s v="TFT5.7&quot;"/>
    <x v="1"/>
    <x v="6"/>
    <x v="42"/>
    <s v="FCT +App "/>
    <s v="Final"/>
    <d v="2021-10-20T00:00:00"/>
    <s v="High temp"/>
    <x v="2"/>
    <x v="23"/>
    <s v="Non Operate"/>
    <n v="3"/>
    <x v="19"/>
    <m/>
    <m/>
    <m/>
    <m/>
    <m/>
    <x v="70"/>
    <m/>
    <x v="0"/>
    <x v="0"/>
    <m/>
    <m/>
    <x v="0"/>
    <x v="0"/>
    <x v="0"/>
    <x v="2"/>
    <x v="2"/>
    <x v="4"/>
    <m/>
    <m/>
    <m/>
    <m/>
    <x v="40"/>
    <m/>
    <m/>
    <d v="2021-09-06T00:00:00"/>
    <m/>
    <x v="0"/>
    <x v="0"/>
    <m/>
    <m/>
  </r>
  <r>
    <n v="399"/>
    <s v="Closed"/>
    <x v="0"/>
    <x v="60"/>
    <d v="2021-08-10T00:00:00"/>
    <x v="63"/>
    <x v="193"/>
    <s v="Ms.Sangjan"/>
    <s v="QE"/>
    <n v="3059"/>
    <s v="# 3059 T-55734GD057Z-LW-AIN"/>
    <s v="NS"/>
    <s v="TFT5.7&quot;"/>
    <x v="1"/>
    <x v="6"/>
    <x v="42"/>
    <s v="FCT +App "/>
    <s v="Final"/>
    <d v="2021-10-20T00:00:00"/>
    <s v="Low temperature"/>
    <x v="3"/>
    <x v="3"/>
    <s v="Non Operate"/>
    <n v="3"/>
    <x v="3"/>
    <m/>
    <m/>
    <m/>
    <m/>
    <m/>
    <x v="70"/>
    <m/>
    <x v="0"/>
    <x v="0"/>
    <m/>
    <m/>
    <x v="0"/>
    <x v="0"/>
    <x v="0"/>
    <x v="2"/>
    <x v="2"/>
    <x v="4"/>
    <m/>
    <m/>
    <m/>
    <m/>
    <x v="40"/>
    <m/>
    <m/>
    <d v="2021-09-06T00:00:00"/>
    <m/>
    <x v="0"/>
    <x v="0"/>
    <m/>
    <m/>
  </r>
  <r>
    <n v="400"/>
    <s v="Closed"/>
    <x v="0"/>
    <x v="60"/>
    <d v="2021-08-10T00:00:00"/>
    <x v="63"/>
    <x v="193"/>
    <s v="Ms.Sangjan"/>
    <s v="QE"/>
    <n v="3059"/>
    <s v="# 3059 T-55734GD057Z-LW-AIN"/>
    <s v="NS"/>
    <s v="TFT5.7&quot;"/>
    <x v="1"/>
    <x v="6"/>
    <x v="42"/>
    <s v="FCT +App "/>
    <s v="Final"/>
    <d v="2021-10-20T00:00:00"/>
    <s v="Heat shock"/>
    <x v="4"/>
    <x v="6"/>
    <s v="Non Operate"/>
    <n v="3"/>
    <x v="6"/>
    <m/>
    <m/>
    <m/>
    <m/>
    <m/>
    <x v="70"/>
    <m/>
    <x v="0"/>
    <x v="0"/>
    <m/>
    <m/>
    <x v="0"/>
    <x v="0"/>
    <x v="0"/>
    <x v="2"/>
    <x v="2"/>
    <x v="4"/>
    <m/>
    <m/>
    <m/>
    <m/>
    <x v="40"/>
    <m/>
    <m/>
    <d v="2021-09-06T00:00:00"/>
    <m/>
    <x v="0"/>
    <x v="0"/>
    <m/>
    <m/>
  </r>
  <r>
    <n v="401"/>
    <s v="Closed"/>
    <x v="0"/>
    <x v="61"/>
    <d v="2021-08-23T00:00:00"/>
    <x v="18"/>
    <x v="194"/>
    <s v="Ms.Sirintip "/>
    <s v="IQC"/>
    <n v="3067"/>
    <s v="# 3067 T-57632GD018HU-T-AFN"/>
    <s v="DS"/>
    <s v="TFT1.8&quot;"/>
    <x v="1"/>
    <x v="7"/>
    <x v="23"/>
    <s v="FCT +  App "/>
    <s v="Final"/>
    <d v="2021-09-20T00:00:00"/>
    <s v="Optical characteristic"/>
    <x v="0"/>
    <x v="0"/>
    <s v="Operate"/>
    <n v="10"/>
    <x v="24"/>
    <m/>
    <m/>
    <m/>
    <m/>
    <m/>
    <x v="84"/>
    <m/>
    <x v="0"/>
    <x v="0"/>
    <m/>
    <m/>
    <x v="0"/>
    <x v="0"/>
    <x v="0"/>
    <x v="2"/>
    <x v="2"/>
    <x v="4"/>
    <m/>
    <m/>
    <m/>
    <m/>
    <x v="0"/>
    <m/>
    <m/>
    <m/>
    <m/>
    <x v="0"/>
    <x v="0"/>
    <m/>
    <m/>
  </r>
  <r>
    <n v="402"/>
    <s v="Closed"/>
    <x v="0"/>
    <x v="61"/>
    <d v="2021-08-23T00:00:00"/>
    <x v="18"/>
    <x v="195"/>
    <s v="Ms.Sirintip "/>
    <s v="IQC"/>
    <n v="3061"/>
    <s v="# 3061 T-57568GD018HU-T-ACN"/>
    <s v="NS"/>
    <s v="TFT1.8&quot;"/>
    <x v="1"/>
    <x v="7"/>
    <x v="23"/>
    <s v="FCT +  App "/>
    <s v="Final"/>
    <d v="2021-09-30T00:00:00"/>
    <s v="Optical characteristic"/>
    <x v="0"/>
    <x v="0"/>
    <s v="Operate"/>
    <n v="7"/>
    <x v="0"/>
    <m/>
    <m/>
    <m/>
    <m/>
    <m/>
    <x v="73"/>
    <m/>
    <x v="33"/>
    <x v="0"/>
    <m/>
    <m/>
    <x v="0"/>
    <x v="0"/>
    <x v="0"/>
    <x v="2"/>
    <x v="2"/>
    <x v="4"/>
    <m/>
    <m/>
    <m/>
    <m/>
    <x v="0"/>
    <m/>
    <m/>
    <m/>
    <m/>
    <x v="0"/>
    <x v="0"/>
    <m/>
    <m/>
  </r>
  <r>
    <n v="403"/>
    <s v="Closed"/>
    <x v="0"/>
    <x v="61"/>
    <d v="2021-08-23T00:00:00"/>
    <x v="18"/>
    <x v="196"/>
    <s v="Ms.Sirintip "/>
    <s v="IQC"/>
    <n v="3088"/>
    <s v="# 3088 T-57653GD018HU-T-ADN"/>
    <s v="DS"/>
    <s v="TFT1.8&quot;"/>
    <x v="1"/>
    <x v="7"/>
    <x v="23"/>
    <s v="FCT +  App "/>
    <s v="Final"/>
    <d v="2021-09-20T00:00:00"/>
    <s v="Optical characteristic"/>
    <x v="0"/>
    <x v="0"/>
    <s v="Operate"/>
    <n v="13"/>
    <x v="24"/>
    <m/>
    <m/>
    <m/>
    <m/>
    <m/>
    <x v="84"/>
    <m/>
    <x v="0"/>
    <x v="0"/>
    <m/>
    <m/>
    <x v="0"/>
    <x v="0"/>
    <x v="0"/>
    <x v="2"/>
    <x v="2"/>
    <x v="4"/>
    <m/>
    <m/>
    <m/>
    <m/>
    <x v="0"/>
    <m/>
    <m/>
    <m/>
    <m/>
    <x v="0"/>
    <x v="0"/>
    <m/>
    <m/>
  </r>
  <r>
    <n v="404"/>
    <s v="Closed"/>
    <x v="0"/>
    <x v="62"/>
    <d v="2021-08-24T00:00:00"/>
    <x v="76"/>
    <x v="197"/>
    <s v="Mr.Karn"/>
    <s v="PE-MPT"/>
    <n v="3039"/>
    <s v="# 3039 T-55743GD042H-LW-AMN"/>
    <s v="YZK"/>
    <s v="TFT4.2&quot;"/>
    <x v="0"/>
    <x v="2"/>
    <x v="95"/>
    <s v="FCT +App check"/>
    <s v="Final"/>
    <d v="2021-10-27T00:00:00"/>
    <s v="High temp"/>
    <x v="2"/>
    <x v="23"/>
    <s v="Non Operate"/>
    <n v="6"/>
    <x v="27"/>
    <m/>
    <m/>
    <m/>
    <m/>
    <m/>
    <x v="85"/>
    <m/>
    <x v="0"/>
    <x v="0"/>
    <m/>
    <m/>
    <x v="0"/>
    <x v="0"/>
    <x v="0"/>
    <x v="2"/>
    <x v="2"/>
    <x v="4"/>
    <m/>
    <m/>
    <m/>
    <m/>
    <x v="48"/>
    <m/>
    <m/>
    <d v="2021-09-27T00:00:00"/>
    <m/>
    <x v="0"/>
    <x v="14"/>
    <m/>
    <m/>
  </r>
  <r>
    <n v="405"/>
    <s v="Closed"/>
    <x v="0"/>
    <x v="62"/>
    <d v="2021-08-24T00:00:00"/>
    <x v="76"/>
    <x v="197"/>
    <s v="Mr.Karn"/>
    <s v="PE-MPT"/>
    <n v="3039"/>
    <s v="# 3039 T-55743GD042H-LW-AMN"/>
    <s v="YZK"/>
    <s v="TFT4.2&quot;"/>
    <x v="0"/>
    <x v="2"/>
    <x v="95"/>
    <s v="FCT +App check"/>
    <s v="Final"/>
    <d v="2021-10-27T00:00:00"/>
    <s v="Low temperature"/>
    <x v="3"/>
    <x v="3"/>
    <s v="Non Operate"/>
    <n v="6"/>
    <x v="3"/>
    <m/>
    <m/>
    <m/>
    <m/>
    <m/>
    <x v="85"/>
    <m/>
    <x v="0"/>
    <x v="0"/>
    <m/>
    <m/>
    <x v="0"/>
    <x v="0"/>
    <x v="0"/>
    <x v="2"/>
    <x v="2"/>
    <x v="4"/>
    <m/>
    <m/>
    <m/>
    <m/>
    <x v="48"/>
    <m/>
    <m/>
    <d v="2021-09-27T00:00:00"/>
    <m/>
    <x v="0"/>
    <x v="14"/>
    <m/>
    <m/>
  </r>
  <r>
    <n v="406"/>
    <s v="Closed"/>
    <x v="0"/>
    <x v="62"/>
    <d v="2021-08-24T00:00:00"/>
    <x v="76"/>
    <x v="197"/>
    <s v="Mr.Karn"/>
    <s v="PE-MPT"/>
    <n v="3039"/>
    <s v="# 3039 T-55743GD042H-LW-AMN"/>
    <s v="YZK"/>
    <s v="TFT4.2&quot;"/>
    <x v="0"/>
    <x v="2"/>
    <x v="95"/>
    <s v="FCT +App check"/>
    <s v="Final"/>
    <d v="2021-10-27T00:00:00"/>
    <s v="Hi temp,Hi Humid "/>
    <x v="1"/>
    <x v="1"/>
    <s v="Non Operate"/>
    <n v="6"/>
    <x v="9"/>
    <m/>
    <m/>
    <m/>
    <m/>
    <m/>
    <x v="85"/>
    <m/>
    <x v="0"/>
    <x v="0"/>
    <m/>
    <m/>
    <x v="0"/>
    <x v="0"/>
    <x v="0"/>
    <x v="2"/>
    <x v="2"/>
    <x v="4"/>
    <m/>
    <m/>
    <m/>
    <m/>
    <x v="48"/>
    <m/>
    <m/>
    <d v="2021-09-27T00:00:00"/>
    <m/>
    <x v="0"/>
    <x v="14"/>
    <m/>
    <m/>
  </r>
  <r>
    <n v="407"/>
    <s v="Closed"/>
    <x v="0"/>
    <x v="62"/>
    <d v="2021-08-24T00:00:00"/>
    <x v="76"/>
    <x v="197"/>
    <s v="Mr.Karn"/>
    <s v="PE-MPT"/>
    <n v="3039"/>
    <s v="# 3039 T-55743GD042H-LW-AMN"/>
    <s v="YZK"/>
    <s v="TFT4.2&quot;"/>
    <x v="0"/>
    <x v="2"/>
    <x v="95"/>
    <s v="FCT +App check"/>
    <s v="Final"/>
    <d v="2021-10-27T00:00:00"/>
    <s v="Heat shock"/>
    <x v="4"/>
    <x v="6"/>
    <s v="Non Operate"/>
    <n v="6"/>
    <x v="6"/>
    <m/>
    <m/>
    <m/>
    <m/>
    <m/>
    <x v="85"/>
    <m/>
    <x v="0"/>
    <x v="0"/>
    <m/>
    <m/>
    <x v="0"/>
    <x v="0"/>
    <x v="0"/>
    <x v="2"/>
    <x v="2"/>
    <x v="4"/>
    <m/>
    <m/>
    <m/>
    <m/>
    <x v="48"/>
    <m/>
    <m/>
    <d v="2021-09-27T00:00:00"/>
    <m/>
    <x v="0"/>
    <x v="14"/>
    <m/>
    <m/>
  </r>
  <r>
    <n v="408"/>
    <s v="Closed"/>
    <x v="0"/>
    <x v="62"/>
    <d v="2021-08-24T00:00:00"/>
    <x v="76"/>
    <x v="197"/>
    <s v="Mr.Karn"/>
    <s v="PE-MPT"/>
    <n v="3039"/>
    <s v="# 3039 T-55743GD042H-LW-AMN"/>
    <s v="YZK"/>
    <s v="TFT4.2&quot;"/>
    <x v="0"/>
    <x v="2"/>
    <x v="95"/>
    <s v="FCT +App check"/>
    <s v="Final"/>
    <d v="2021-10-27T00:00:00"/>
    <s v="Vibration Test Storage_x000a_Frequency : 5～200(Hz) F_x000a_  Amplitude (P-P) 1.5mm_x000a_  Acceleration: 10G Max_x000a_  Sweep time(Round trip) : 10minutes_x000a_  XYZ axis, each 2Hr (Total 6hr)"/>
    <x v="8"/>
    <x v="20"/>
    <s v="Non Operate"/>
    <n v="8"/>
    <x v="21"/>
    <m/>
    <m/>
    <m/>
    <m/>
    <m/>
    <x v="85"/>
    <m/>
    <x v="0"/>
    <x v="0"/>
    <m/>
    <m/>
    <x v="7"/>
    <x v="0"/>
    <x v="0"/>
    <x v="2"/>
    <x v="2"/>
    <x v="4"/>
    <m/>
    <m/>
    <m/>
    <m/>
    <x v="0"/>
    <m/>
    <m/>
    <m/>
    <m/>
    <x v="0"/>
    <x v="0"/>
    <m/>
    <m/>
  </r>
  <r>
    <n v="409"/>
    <s v="Closed"/>
    <x v="0"/>
    <x v="62"/>
    <d v="2021-08-24T00:00:00"/>
    <x v="76"/>
    <x v="197"/>
    <s v="Mr.Karn"/>
    <s v="PE-MPT"/>
    <n v="3039"/>
    <s v="# 3039 T-55743GD042H-LW-AMN"/>
    <s v="YZK"/>
    <s v="TFT4.2&quot;"/>
    <x v="0"/>
    <x v="2"/>
    <x v="95"/>
    <s v="FCT +App check"/>
    <s v="Final"/>
    <d v="2021-10-27T00:00:00"/>
    <s v="Drop test_x000a_Drop it from height of 60cm on to the concrete surface in the packed state as the below_x000a_  &quot;A&quot; corner : once_x000a_  &quot;B,C,D&quot; edge : each edge once_x000a_  &quot;E,F,G&quot; face : each face once"/>
    <x v="11"/>
    <x v="37"/>
    <s v="Non Operate"/>
    <n v="8"/>
    <x v="13"/>
    <m/>
    <m/>
    <m/>
    <m/>
    <m/>
    <x v="85"/>
    <m/>
    <x v="0"/>
    <x v="0"/>
    <m/>
    <m/>
    <x v="8"/>
    <x v="0"/>
    <x v="0"/>
    <x v="2"/>
    <x v="2"/>
    <x v="4"/>
    <m/>
    <m/>
    <m/>
    <m/>
    <x v="0"/>
    <m/>
    <m/>
    <m/>
    <m/>
    <x v="0"/>
    <x v="0"/>
    <m/>
    <m/>
  </r>
  <r>
    <n v="410"/>
    <s v="Closed"/>
    <x v="0"/>
    <x v="62"/>
    <d v="2021-08-24T00:00:00"/>
    <x v="77"/>
    <x v="198"/>
    <s v="Ms.Suwaphit "/>
    <s v="CQA"/>
    <n v="3062"/>
    <s v="# 3062 T-64874GD026HU-T-AAN"/>
    <s v="HD"/>
    <s v="TFT2.6&quot;"/>
    <x v="0"/>
    <x v="5"/>
    <x v="96"/>
    <s v="FCT +  App "/>
    <s v="Final"/>
    <d v="2021-08-25T00:00:00"/>
    <s v="Optical characteristic"/>
    <x v="0"/>
    <x v="0"/>
    <s v="Operate"/>
    <n v="1"/>
    <x v="0"/>
    <m/>
    <m/>
    <m/>
    <m/>
    <m/>
    <x v="77"/>
    <m/>
    <x v="37"/>
    <x v="0"/>
    <m/>
    <m/>
    <x v="0"/>
    <x v="0"/>
    <x v="0"/>
    <x v="2"/>
    <x v="2"/>
    <x v="4"/>
    <m/>
    <m/>
    <m/>
    <m/>
    <x v="0"/>
    <m/>
    <m/>
    <m/>
    <m/>
    <x v="0"/>
    <x v="0"/>
    <m/>
    <m/>
  </r>
  <r>
    <n v="411"/>
    <s v="Closed"/>
    <x v="0"/>
    <x v="63"/>
    <d v="2021-08-25T00:00:00"/>
    <x v="76"/>
    <x v="199"/>
    <s v="Ms.Chutipa R."/>
    <s v="TE"/>
    <n v="3068"/>
    <s v="# 3068 T-57627GD018HU-T-AEN"/>
    <s v="DS"/>
    <s v="TFT1.8&quot;"/>
    <x v="0"/>
    <x v="0"/>
    <x v="97"/>
    <s v="App"/>
    <s v="FPC"/>
    <d v="2021-10-26T00:00:00"/>
    <s v="Low temperature"/>
    <x v="3"/>
    <x v="3"/>
    <s v="Non Operate"/>
    <n v="5"/>
    <x v="3"/>
    <m/>
    <m/>
    <m/>
    <m/>
    <m/>
    <x v="86"/>
    <m/>
    <x v="0"/>
    <x v="0"/>
    <m/>
    <m/>
    <x v="0"/>
    <x v="0"/>
    <x v="0"/>
    <x v="2"/>
    <x v="2"/>
    <x v="19"/>
    <m/>
    <m/>
    <m/>
    <m/>
    <x v="48"/>
    <m/>
    <m/>
    <d v="2021-09-27T00:00:00"/>
    <m/>
    <x v="0"/>
    <x v="15"/>
    <m/>
    <m/>
  </r>
  <r>
    <n v="412"/>
    <s v="Closed"/>
    <x v="0"/>
    <x v="63"/>
    <d v="2021-08-25T00:00:00"/>
    <x v="76"/>
    <x v="199"/>
    <s v="Ms.Chutipa R."/>
    <s v="TE"/>
    <n v="3068"/>
    <s v="# 3068 T-57627GD018HU-T-AEN"/>
    <s v="DS"/>
    <s v="TFT1.8&quot;"/>
    <x v="0"/>
    <x v="0"/>
    <x v="97"/>
    <s v="App"/>
    <s v="FPC"/>
    <d v="2021-10-26T00:00:00"/>
    <s v="High temp"/>
    <x v="2"/>
    <x v="7"/>
    <s v="Non Operate"/>
    <n v="5"/>
    <x v="7"/>
    <m/>
    <m/>
    <m/>
    <m/>
    <m/>
    <x v="86"/>
    <m/>
    <x v="0"/>
    <x v="0"/>
    <m/>
    <m/>
    <x v="0"/>
    <x v="0"/>
    <x v="0"/>
    <x v="2"/>
    <x v="2"/>
    <x v="19"/>
    <m/>
    <m/>
    <m/>
    <m/>
    <x v="48"/>
    <m/>
    <m/>
    <d v="2021-09-27T00:00:00"/>
    <m/>
    <x v="0"/>
    <x v="15"/>
    <m/>
    <m/>
  </r>
  <r>
    <n v="413"/>
    <s v="Closed"/>
    <x v="0"/>
    <x v="63"/>
    <d v="2021-08-25T00:00:00"/>
    <x v="76"/>
    <x v="199"/>
    <s v="Ms.Chutipa R."/>
    <s v="TE"/>
    <n v="3068"/>
    <s v="# 3068 T-57627GD018HU-T-AEN"/>
    <s v="DS"/>
    <s v="TFT1.8&quot;"/>
    <x v="0"/>
    <x v="0"/>
    <x v="97"/>
    <s v="App"/>
    <s v="FPC"/>
    <d v="2021-10-26T00:00:00"/>
    <s v="Hi temp,Hi Humid "/>
    <x v="1"/>
    <x v="1"/>
    <s v="Non Operate"/>
    <n v="5"/>
    <x v="9"/>
    <m/>
    <m/>
    <m/>
    <m/>
    <m/>
    <x v="86"/>
    <m/>
    <x v="0"/>
    <x v="0"/>
    <m/>
    <m/>
    <x v="0"/>
    <x v="0"/>
    <x v="0"/>
    <x v="2"/>
    <x v="2"/>
    <x v="19"/>
    <m/>
    <m/>
    <m/>
    <m/>
    <x v="48"/>
    <m/>
    <m/>
    <d v="2021-09-27T00:00:00"/>
    <m/>
    <x v="0"/>
    <x v="15"/>
    <m/>
    <m/>
  </r>
  <r>
    <n v="414"/>
    <s v="Closed"/>
    <x v="0"/>
    <x v="63"/>
    <d v="2021-08-25T00:00:00"/>
    <x v="76"/>
    <x v="199"/>
    <s v="Ms.Chutipa R."/>
    <s v="TE"/>
    <n v="3068"/>
    <s v="# 3068 T-57627GD018HU-T-AEN"/>
    <s v="DS"/>
    <s v="TFT1.8&quot;"/>
    <x v="0"/>
    <x v="0"/>
    <x v="97"/>
    <s v="App"/>
    <s v="FPC"/>
    <d v="2021-10-26T00:00:00"/>
    <s v="Heat shock"/>
    <x v="4"/>
    <x v="6"/>
    <s v="Non Operate"/>
    <n v="5"/>
    <x v="6"/>
    <m/>
    <m/>
    <m/>
    <m/>
    <m/>
    <x v="86"/>
    <m/>
    <x v="0"/>
    <x v="0"/>
    <m/>
    <m/>
    <x v="0"/>
    <x v="0"/>
    <x v="0"/>
    <x v="2"/>
    <x v="2"/>
    <x v="19"/>
    <m/>
    <m/>
    <m/>
    <m/>
    <x v="48"/>
    <m/>
    <m/>
    <d v="2021-09-27T00:00:00"/>
    <m/>
    <x v="0"/>
    <x v="15"/>
    <m/>
    <m/>
  </r>
  <r>
    <n v="415"/>
    <s v="Closed"/>
    <x v="0"/>
    <x v="63"/>
    <d v="2021-08-25T00:00:00"/>
    <x v="76"/>
    <x v="200"/>
    <s v="Ms.Chutipa R."/>
    <s v="TE"/>
    <n v="3008"/>
    <s v="# 3008 T-55784GD042H-LW-AFN"/>
    <s v="NS"/>
    <s v="TFT4.2&quot;"/>
    <x v="0"/>
    <x v="0"/>
    <x v="98"/>
    <s v="App"/>
    <s v="PWB"/>
    <d v="2021-10-04T00:00:00"/>
    <s v="Low temperature"/>
    <x v="3"/>
    <x v="3"/>
    <s v="Non Operate"/>
    <n v="5"/>
    <x v="11"/>
    <m/>
    <m/>
    <m/>
    <m/>
    <m/>
    <x v="86"/>
    <m/>
    <x v="0"/>
    <x v="0"/>
    <m/>
    <m/>
    <x v="0"/>
    <x v="0"/>
    <x v="0"/>
    <x v="2"/>
    <x v="2"/>
    <x v="19"/>
    <m/>
    <m/>
    <m/>
    <m/>
    <x v="48"/>
    <m/>
    <m/>
    <d v="2021-09-27T00:00:00"/>
    <m/>
    <x v="0"/>
    <x v="0"/>
    <m/>
    <m/>
  </r>
  <r>
    <n v="416"/>
    <s v="Closed"/>
    <x v="0"/>
    <x v="63"/>
    <d v="2021-08-25T00:00:00"/>
    <x v="76"/>
    <x v="200"/>
    <s v="Ms.Chutipa R."/>
    <s v="TE"/>
    <n v="3008"/>
    <s v="# 3008 T-55784GD042H-LW-AFN"/>
    <s v="NS"/>
    <s v="TFT4.2&quot;"/>
    <x v="0"/>
    <x v="0"/>
    <x v="98"/>
    <s v="App"/>
    <s v="PWB"/>
    <d v="2021-10-04T00:00:00"/>
    <s v="High temp"/>
    <x v="2"/>
    <x v="5"/>
    <s v="Non Operate"/>
    <n v="5"/>
    <x v="19"/>
    <m/>
    <m/>
    <m/>
    <m/>
    <m/>
    <x v="86"/>
    <m/>
    <x v="0"/>
    <x v="0"/>
    <m/>
    <m/>
    <x v="0"/>
    <x v="0"/>
    <x v="0"/>
    <x v="2"/>
    <x v="2"/>
    <x v="19"/>
    <m/>
    <m/>
    <m/>
    <m/>
    <x v="48"/>
    <m/>
    <m/>
    <d v="2021-09-27T00:00:00"/>
    <m/>
    <x v="0"/>
    <x v="0"/>
    <m/>
    <m/>
  </r>
  <r>
    <n v="417"/>
    <s v="Closed"/>
    <x v="0"/>
    <x v="63"/>
    <d v="2021-08-25T00:00:00"/>
    <x v="76"/>
    <x v="200"/>
    <s v="Ms.Chutipa R."/>
    <s v="TE"/>
    <n v="3008"/>
    <s v="# 3008 T-55784GD042H-LW-AFN"/>
    <s v="NS"/>
    <s v="TFT4.2&quot;"/>
    <x v="0"/>
    <x v="0"/>
    <x v="98"/>
    <s v="App"/>
    <s v="PWB"/>
    <d v="2021-10-04T00:00:00"/>
    <s v="Hi temp,Hi Humid "/>
    <x v="1"/>
    <x v="1"/>
    <s v="Non Operate"/>
    <n v="5"/>
    <x v="9"/>
    <m/>
    <m/>
    <m/>
    <m/>
    <m/>
    <x v="86"/>
    <m/>
    <x v="0"/>
    <x v="0"/>
    <m/>
    <m/>
    <x v="0"/>
    <x v="0"/>
    <x v="0"/>
    <x v="2"/>
    <x v="2"/>
    <x v="19"/>
    <m/>
    <m/>
    <m/>
    <m/>
    <x v="48"/>
    <m/>
    <m/>
    <d v="2021-09-27T00:00:00"/>
    <m/>
    <x v="0"/>
    <x v="0"/>
    <m/>
    <m/>
  </r>
  <r>
    <n v="418"/>
    <s v="Closed"/>
    <x v="0"/>
    <x v="63"/>
    <d v="2021-08-25T00:00:00"/>
    <x v="76"/>
    <x v="200"/>
    <s v="Ms.Chutipa R."/>
    <s v="TE"/>
    <n v="3008"/>
    <s v="# 3008 T-55784GD042H-LW-AFN"/>
    <s v="NS"/>
    <s v="TFT4.2&quot;"/>
    <x v="0"/>
    <x v="0"/>
    <x v="98"/>
    <s v="App"/>
    <s v="PWB"/>
    <d v="2021-10-04T00:00:00"/>
    <s v="Heat shock"/>
    <x v="4"/>
    <x v="6"/>
    <s v="Non Operate"/>
    <n v="5"/>
    <x v="6"/>
    <m/>
    <m/>
    <m/>
    <m/>
    <m/>
    <x v="86"/>
    <m/>
    <x v="0"/>
    <x v="0"/>
    <m/>
    <m/>
    <x v="0"/>
    <x v="0"/>
    <x v="0"/>
    <x v="2"/>
    <x v="2"/>
    <x v="19"/>
    <m/>
    <m/>
    <m/>
    <m/>
    <x v="48"/>
    <m/>
    <m/>
    <d v="2021-09-27T00:00:00"/>
    <m/>
    <x v="0"/>
    <x v="0"/>
    <m/>
    <m/>
  </r>
  <r>
    <n v="419"/>
    <s v="Closed"/>
    <x v="0"/>
    <x v="64"/>
    <d v="2021-08-27T00:00:00"/>
    <x v="78"/>
    <x v="201"/>
    <s v="Ms.Nipawan M."/>
    <s v="PE-MPT"/>
    <s v="B025"/>
    <s v="# B025 T-55860GD103H-LW-ANN"/>
    <s v="BMW"/>
    <s v="TFT10.25&quot;"/>
    <x v="0"/>
    <x v="2"/>
    <x v="99"/>
    <s v="FCT +App check"/>
    <s v="Final"/>
    <d v="2021-09-17T00:00:00"/>
    <s v="Heat shock"/>
    <x v="4"/>
    <x v="6"/>
    <s v="Non Operate"/>
    <n v="7"/>
    <x v="6"/>
    <m/>
    <m/>
    <m/>
    <m/>
    <m/>
    <x v="87"/>
    <m/>
    <x v="0"/>
    <x v="0"/>
    <m/>
    <m/>
    <x v="0"/>
    <x v="0"/>
    <x v="0"/>
    <x v="2"/>
    <x v="21"/>
    <x v="4"/>
    <m/>
    <m/>
    <m/>
    <m/>
    <x v="0"/>
    <m/>
    <m/>
    <m/>
    <m/>
    <x v="0"/>
    <x v="0"/>
    <m/>
    <m/>
  </r>
  <r>
    <n v="420"/>
    <s v="Closed"/>
    <x v="0"/>
    <x v="65"/>
    <d v="2021-08-30T00:00:00"/>
    <x v="79"/>
    <x v="202"/>
    <s v="Ms.Chutipa R."/>
    <s v="TE"/>
    <n v="3061"/>
    <s v="# 3061 T-57568GD018HU-T-ACN"/>
    <s v="NS"/>
    <s v="TFT1.8&quot;"/>
    <x v="0"/>
    <x v="0"/>
    <x v="97"/>
    <s v="App"/>
    <s v="FPC"/>
    <d v="2021-10-08T00:00:00"/>
    <s v="Low temperature"/>
    <x v="3"/>
    <x v="3"/>
    <s v="Non Operate"/>
    <n v="5"/>
    <x v="11"/>
    <m/>
    <m/>
    <m/>
    <m/>
    <m/>
    <x v="88"/>
    <m/>
    <x v="0"/>
    <x v="0"/>
    <m/>
    <m/>
    <x v="0"/>
    <x v="0"/>
    <x v="0"/>
    <x v="2"/>
    <x v="2"/>
    <x v="20"/>
    <m/>
    <m/>
    <m/>
    <m/>
    <x v="49"/>
    <m/>
    <m/>
    <d v="2021-09-28T00:00:00"/>
    <m/>
    <x v="0"/>
    <x v="0"/>
    <m/>
    <m/>
  </r>
  <r>
    <n v="421"/>
    <s v="Closed"/>
    <x v="0"/>
    <x v="65"/>
    <d v="2021-08-30T00:00:00"/>
    <x v="79"/>
    <x v="202"/>
    <s v="Ms.Chutipa R."/>
    <s v="TE"/>
    <n v="3061"/>
    <s v="# 3061 T-57568GD018HU-T-ACN"/>
    <s v="NS"/>
    <s v="TFT1.8&quot;"/>
    <x v="0"/>
    <x v="0"/>
    <x v="97"/>
    <s v="App"/>
    <s v="FPC"/>
    <d v="2021-10-08T00:00:00"/>
    <s v="High temp"/>
    <x v="2"/>
    <x v="7"/>
    <s v="Non Operate"/>
    <n v="5"/>
    <x v="27"/>
    <m/>
    <m/>
    <m/>
    <m/>
    <m/>
    <x v="88"/>
    <m/>
    <x v="0"/>
    <x v="0"/>
    <m/>
    <m/>
    <x v="0"/>
    <x v="0"/>
    <x v="0"/>
    <x v="2"/>
    <x v="2"/>
    <x v="20"/>
    <m/>
    <m/>
    <m/>
    <m/>
    <x v="49"/>
    <m/>
    <m/>
    <d v="2021-09-28T00:00:00"/>
    <m/>
    <x v="0"/>
    <x v="0"/>
    <m/>
    <m/>
  </r>
  <r>
    <n v="422"/>
    <s v="Closed"/>
    <x v="0"/>
    <x v="65"/>
    <d v="2021-08-30T00:00:00"/>
    <x v="79"/>
    <x v="202"/>
    <s v="Ms.Chutipa R."/>
    <s v="TE"/>
    <n v="3061"/>
    <s v="# 3061 T-57568GD018HU-T-ACN"/>
    <s v="NS"/>
    <s v="TFT1.8&quot;"/>
    <x v="0"/>
    <x v="0"/>
    <x v="97"/>
    <s v="App"/>
    <s v="FPC"/>
    <d v="2021-10-08T00:00:00"/>
    <s v="Hi temp,Hi Humid "/>
    <x v="1"/>
    <x v="1"/>
    <s v="Non Operate"/>
    <n v="5"/>
    <x v="9"/>
    <m/>
    <m/>
    <m/>
    <m/>
    <m/>
    <x v="88"/>
    <m/>
    <x v="0"/>
    <x v="0"/>
    <m/>
    <m/>
    <x v="0"/>
    <x v="0"/>
    <x v="0"/>
    <x v="2"/>
    <x v="2"/>
    <x v="20"/>
    <m/>
    <m/>
    <m/>
    <m/>
    <x v="49"/>
    <m/>
    <m/>
    <d v="2021-09-28T00:00:00"/>
    <m/>
    <x v="0"/>
    <x v="0"/>
    <m/>
    <m/>
  </r>
  <r>
    <n v="423"/>
    <s v="Closed"/>
    <x v="0"/>
    <x v="65"/>
    <d v="2021-08-30T00:00:00"/>
    <x v="79"/>
    <x v="202"/>
    <s v="Ms.Chutipa R."/>
    <s v="TE"/>
    <n v="3061"/>
    <s v="# 3061 T-57568GD018HU-T-ACN"/>
    <s v="NS"/>
    <s v="TFT1.8&quot;"/>
    <x v="0"/>
    <x v="0"/>
    <x v="97"/>
    <s v="App"/>
    <s v="FPC"/>
    <d v="2021-10-08T00:00:00"/>
    <s v="Heat shock"/>
    <x v="4"/>
    <x v="6"/>
    <s v="Non Operate"/>
    <n v="5"/>
    <x v="10"/>
    <m/>
    <m/>
    <m/>
    <m/>
    <m/>
    <x v="88"/>
    <m/>
    <x v="0"/>
    <x v="0"/>
    <m/>
    <m/>
    <x v="0"/>
    <x v="0"/>
    <x v="0"/>
    <x v="2"/>
    <x v="2"/>
    <x v="20"/>
    <m/>
    <m/>
    <m/>
    <m/>
    <x v="49"/>
    <m/>
    <m/>
    <d v="2021-09-28T00:00:00"/>
    <m/>
    <x v="0"/>
    <x v="0"/>
    <m/>
    <m/>
  </r>
  <r>
    <n v="424"/>
    <s v="Closed"/>
    <x v="0"/>
    <x v="65"/>
    <d v="2021-08-30T00:00:00"/>
    <x v="79"/>
    <x v="203"/>
    <s v="Ms.Chutipa R."/>
    <s v="TE"/>
    <n v="3093"/>
    <s v="# 3093 T-64874GD026HU-T-ADN"/>
    <s v="DS"/>
    <s v="TFT2.6&quot;"/>
    <x v="0"/>
    <x v="0"/>
    <x v="97"/>
    <s v="App"/>
    <s v="FPC"/>
    <d v="2021-10-26T00:00:00"/>
    <s v="Low temperature"/>
    <x v="3"/>
    <x v="3"/>
    <s v="Non Operate"/>
    <n v="5"/>
    <x v="11"/>
    <m/>
    <m/>
    <m/>
    <m/>
    <m/>
    <x v="88"/>
    <m/>
    <x v="0"/>
    <x v="0"/>
    <m/>
    <m/>
    <x v="0"/>
    <x v="0"/>
    <x v="0"/>
    <x v="2"/>
    <x v="2"/>
    <x v="20"/>
    <m/>
    <m/>
    <m/>
    <m/>
    <x v="49"/>
    <m/>
    <m/>
    <d v="2021-09-28T00:00:00"/>
    <m/>
    <x v="0"/>
    <x v="16"/>
    <m/>
    <m/>
  </r>
  <r>
    <n v="425"/>
    <s v="Closed"/>
    <x v="0"/>
    <x v="65"/>
    <d v="2021-08-30T00:00:00"/>
    <x v="79"/>
    <x v="203"/>
    <s v="Ms.Chutipa R."/>
    <s v="TE"/>
    <n v="3093"/>
    <s v="# 3093 T-64874GD026HU-T-ADN"/>
    <s v="DS"/>
    <s v="TFT2.6&quot;"/>
    <x v="0"/>
    <x v="0"/>
    <x v="97"/>
    <s v="App"/>
    <s v="FPC"/>
    <d v="2021-10-26T00:00:00"/>
    <s v="High temp"/>
    <x v="2"/>
    <x v="7"/>
    <s v="Non Operate"/>
    <n v="5"/>
    <x v="27"/>
    <m/>
    <m/>
    <m/>
    <m/>
    <m/>
    <x v="88"/>
    <m/>
    <x v="0"/>
    <x v="0"/>
    <m/>
    <m/>
    <x v="0"/>
    <x v="0"/>
    <x v="0"/>
    <x v="2"/>
    <x v="2"/>
    <x v="20"/>
    <m/>
    <m/>
    <m/>
    <m/>
    <x v="49"/>
    <m/>
    <m/>
    <d v="2021-09-28T00:00:00"/>
    <m/>
    <x v="0"/>
    <x v="16"/>
    <m/>
    <m/>
  </r>
  <r>
    <n v="426"/>
    <s v="Closed"/>
    <x v="0"/>
    <x v="65"/>
    <d v="2021-08-30T00:00:00"/>
    <x v="79"/>
    <x v="203"/>
    <s v="Ms.Chutipa R."/>
    <s v="TE"/>
    <n v="3093"/>
    <s v="# 3093 T-64874GD026HU-T-ADN"/>
    <s v="DS"/>
    <s v="TFT2.6&quot;"/>
    <x v="0"/>
    <x v="0"/>
    <x v="97"/>
    <s v="App"/>
    <s v="FPC"/>
    <d v="2021-10-26T00:00:00"/>
    <s v="Hi temp,Hi Humid "/>
    <x v="1"/>
    <x v="1"/>
    <s v="Non Operate"/>
    <n v="5"/>
    <x v="9"/>
    <m/>
    <m/>
    <m/>
    <m/>
    <m/>
    <x v="88"/>
    <m/>
    <x v="0"/>
    <x v="0"/>
    <m/>
    <m/>
    <x v="0"/>
    <x v="0"/>
    <x v="0"/>
    <x v="2"/>
    <x v="2"/>
    <x v="20"/>
    <m/>
    <m/>
    <m/>
    <m/>
    <x v="49"/>
    <m/>
    <m/>
    <d v="2021-09-28T00:00:00"/>
    <m/>
    <x v="0"/>
    <x v="16"/>
    <m/>
    <m/>
  </r>
  <r>
    <n v="427"/>
    <s v="Closed"/>
    <x v="0"/>
    <x v="65"/>
    <d v="2021-08-30T00:00:00"/>
    <x v="79"/>
    <x v="203"/>
    <s v="Ms.Chutipa R."/>
    <s v="TE"/>
    <n v="3093"/>
    <s v="# 3093 T-64874GD026HU-T-ADN"/>
    <s v="DS"/>
    <s v="TFT2.6&quot;"/>
    <x v="0"/>
    <x v="0"/>
    <x v="97"/>
    <s v="App"/>
    <s v="FPC"/>
    <d v="2021-10-26T00:00:00"/>
    <s v="Heat shock"/>
    <x v="4"/>
    <x v="6"/>
    <s v="Non Operate"/>
    <n v="5"/>
    <x v="10"/>
    <m/>
    <m/>
    <m/>
    <m/>
    <m/>
    <x v="76"/>
    <m/>
    <x v="0"/>
    <x v="0"/>
    <m/>
    <m/>
    <x v="0"/>
    <x v="0"/>
    <x v="0"/>
    <x v="2"/>
    <x v="2"/>
    <x v="20"/>
    <m/>
    <m/>
    <m/>
    <m/>
    <x v="49"/>
    <m/>
    <m/>
    <d v="2021-09-28T00:00:00"/>
    <m/>
    <x v="0"/>
    <x v="16"/>
    <m/>
    <m/>
  </r>
  <r>
    <n v="428"/>
    <s v="Closed"/>
    <x v="0"/>
    <x v="65"/>
    <d v="2021-08-30T00:00:00"/>
    <x v="79"/>
    <x v="204"/>
    <s v="Ms.Chutipa R."/>
    <s v="TE"/>
    <n v="3089"/>
    <s v="# 3089 T-57657GD026HU-T-AAN"/>
    <s v="NS"/>
    <s v="TFT2.6&quot;"/>
    <x v="0"/>
    <x v="0"/>
    <x v="100"/>
    <s v="App"/>
    <s v="FPC"/>
    <d v="2021-10-08T00:00:00"/>
    <s v="Low temperature"/>
    <x v="3"/>
    <x v="3"/>
    <s v="Non Operate"/>
    <n v="5"/>
    <x v="11"/>
    <m/>
    <m/>
    <m/>
    <m/>
    <m/>
    <x v="76"/>
    <m/>
    <x v="0"/>
    <x v="0"/>
    <m/>
    <m/>
    <x v="0"/>
    <x v="0"/>
    <x v="0"/>
    <x v="2"/>
    <x v="2"/>
    <x v="21"/>
    <m/>
    <m/>
    <m/>
    <m/>
    <x v="50"/>
    <m/>
    <m/>
    <d v="2021-09-29T00:00:00"/>
    <m/>
    <x v="0"/>
    <x v="0"/>
    <m/>
    <m/>
  </r>
  <r>
    <n v="429"/>
    <s v="Closed"/>
    <x v="0"/>
    <x v="65"/>
    <d v="2021-08-30T00:00:00"/>
    <x v="79"/>
    <x v="204"/>
    <s v="Ms.Chutipa R."/>
    <s v="TE"/>
    <n v="3089"/>
    <s v="# 3089 T-57657GD026HU-T-AAN"/>
    <s v="NS"/>
    <s v="TFT2.6&quot;"/>
    <x v="0"/>
    <x v="0"/>
    <x v="100"/>
    <s v="App"/>
    <s v="FPC"/>
    <d v="2021-10-08T00:00:00"/>
    <s v="High temp"/>
    <x v="2"/>
    <x v="7"/>
    <s v="Non Operate"/>
    <n v="5"/>
    <x v="17"/>
    <m/>
    <m/>
    <m/>
    <m/>
    <m/>
    <x v="76"/>
    <m/>
    <x v="0"/>
    <x v="0"/>
    <m/>
    <m/>
    <x v="0"/>
    <x v="0"/>
    <x v="0"/>
    <x v="2"/>
    <x v="2"/>
    <x v="21"/>
    <m/>
    <m/>
    <m/>
    <m/>
    <x v="50"/>
    <m/>
    <m/>
    <d v="2021-09-29T00:00:00"/>
    <m/>
    <x v="0"/>
    <x v="0"/>
    <m/>
    <m/>
  </r>
  <r>
    <n v="430"/>
    <s v="Closed"/>
    <x v="0"/>
    <x v="65"/>
    <d v="2021-08-30T00:00:00"/>
    <x v="79"/>
    <x v="204"/>
    <s v="Ms.Chutipa R."/>
    <s v="TE"/>
    <n v="3089"/>
    <s v="# 3089 T-57657GD026HU-T-AAN"/>
    <s v="NS"/>
    <s v="TFT2.6&quot;"/>
    <x v="0"/>
    <x v="0"/>
    <x v="100"/>
    <s v="App"/>
    <s v="FPC"/>
    <d v="2021-10-08T00:00:00"/>
    <s v="Hi temp,Hi Humid "/>
    <x v="1"/>
    <x v="1"/>
    <s v="Non Operate"/>
    <n v="5"/>
    <x v="9"/>
    <m/>
    <m/>
    <m/>
    <m/>
    <m/>
    <x v="76"/>
    <m/>
    <x v="0"/>
    <x v="0"/>
    <m/>
    <m/>
    <x v="0"/>
    <x v="0"/>
    <x v="0"/>
    <x v="2"/>
    <x v="2"/>
    <x v="21"/>
    <m/>
    <m/>
    <m/>
    <m/>
    <x v="50"/>
    <m/>
    <m/>
    <d v="2021-09-29T00:00:00"/>
    <m/>
    <x v="0"/>
    <x v="0"/>
    <m/>
    <m/>
  </r>
  <r>
    <n v="431"/>
    <s v="Closed"/>
    <x v="0"/>
    <x v="65"/>
    <d v="2021-08-30T00:00:00"/>
    <x v="79"/>
    <x v="204"/>
    <s v="Ms.Chutipa R."/>
    <s v="TE"/>
    <n v="3089"/>
    <s v="# 3089 T-57657GD026HU-T-AAN"/>
    <s v="NS"/>
    <s v="TFT2.6&quot;"/>
    <x v="0"/>
    <x v="0"/>
    <x v="100"/>
    <s v="App"/>
    <s v="FPC"/>
    <d v="2021-10-08T00:00:00"/>
    <s v="Heat shock"/>
    <x v="4"/>
    <x v="6"/>
    <s v="Non Operate"/>
    <n v="5"/>
    <x v="6"/>
    <m/>
    <m/>
    <m/>
    <m/>
    <m/>
    <x v="76"/>
    <m/>
    <x v="0"/>
    <x v="0"/>
    <m/>
    <m/>
    <x v="0"/>
    <x v="0"/>
    <x v="0"/>
    <x v="2"/>
    <x v="2"/>
    <x v="21"/>
    <m/>
    <m/>
    <m/>
    <m/>
    <x v="50"/>
    <m/>
    <m/>
    <d v="2021-09-29T00:00:00"/>
    <m/>
    <x v="0"/>
    <x v="0"/>
    <m/>
    <m/>
  </r>
  <r>
    <n v="432"/>
    <s v="Closed"/>
    <x v="0"/>
    <x v="66"/>
    <d v="2021-09-03T00:00:00"/>
    <x v="72"/>
    <x v="91"/>
    <m/>
    <s v="QE"/>
    <n v="3037"/>
    <s v="# 3037 T-55742GD042H-LW-ALN"/>
    <s v="YZK"/>
    <s v="TFT4.2&quot;"/>
    <x v="0"/>
    <x v="0"/>
    <x v="101"/>
    <s v="FCT+App"/>
    <s v="FCT1"/>
    <d v="2021-10-22T00:00:00"/>
    <s v="Low temperature"/>
    <x v="3"/>
    <x v="3"/>
    <s v="Non Operate"/>
    <n v="10"/>
    <x v="3"/>
    <m/>
    <m/>
    <m/>
    <m/>
    <m/>
    <x v="89"/>
    <m/>
    <x v="0"/>
    <x v="0"/>
    <m/>
    <m/>
    <x v="9"/>
    <x v="0"/>
    <x v="0"/>
    <x v="11"/>
    <x v="2"/>
    <x v="22"/>
    <m/>
    <m/>
    <m/>
    <m/>
    <x v="51"/>
    <m/>
    <m/>
    <d v="2021-10-19T00:00:00"/>
    <m/>
    <x v="0"/>
    <x v="0"/>
    <m/>
    <m/>
  </r>
  <r>
    <n v="433"/>
    <s v="Closed"/>
    <x v="0"/>
    <x v="66"/>
    <d v="2021-09-03T00:00:00"/>
    <x v="72"/>
    <x v="91"/>
    <m/>
    <s v="QE"/>
    <n v="3037"/>
    <s v="# 3037 T-55742GD042H-LW-ALN"/>
    <s v="YZK"/>
    <s v="TFT4.2&quot;"/>
    <x v="0"/>
    <x v="0"/>
    <x v="101"/>
    <s v="FCT+App"/>
    <s v="FCT1"/>
    <d v="2021-10-22T00:00:00"/>
    <s v="High temp"/>
    <x v="2"/>
    <x v="5"/>
    <s v="Non Operate"/>
    <n v="10"/>
    <x v="17"/>
    <m/>
    <m/>
    <m/>
    <m/>
    <m/>
    <x v="89"/>
    <m/>
    <x v="0"/>
    <x v="0"/>
    <m/>
    <m/>
    <x v="9"/>
    <x v="0"/>
    <x v="0"/>
    <x v="11"/>
    <x v="2"/>
    <x v="22"/>
    <m/>
    <m/>
    <m/>
    <m/>
    <x v="51"/>
    <m/>
    <m/>
    <d v="2021-10-19T00:00:00"/>
    <m/>
    <x v="0"/>
    <x v="0"/>
    <m/>
    <m/>
  </r>
  <r>
    <n v="434"/>
    <s v="Closed"/>
    <x v="0"/>
    <x v="66"/>
    <d v="2021-09-03T00:00:00"/>
    <x v="72"/>
    <x v="91"/>
    <m/>
    <s v="QE"/>
    <n v="3037"/>
    <s v="# 3037 T-55742GD042H-LW-ALN"/>
    <s v="YZK"/>
    <s v="TFT4.2&quot;"/>
    <x v="0"/>
    <x v="0"/>
    <x v="101"/>
    <s v="FCT+App"/>
    <s v="FCT1"/>
    <d v="2021-10-22T00:00:00"/>
    <s v="Hi temp,Hi Humid "/>
    <x v="1"/>
    <x v="1"/>
    <s v="Non Operate"/>
    <n v="10"/>
    <x v="1"/>
    <m/>
    <m/>
    <m/>
    <m/>
    <m/>
    <x v="89"/>
    <m/>
    <x v="0"/>
    <x v="0"/>
    <m/>
    <m/>
    <x v="9"/>
    <x v="0"/>
    <x v="0"/>
    <x v="11"/>
    <x v="2"/>
    <x v="22"/>
    <m/>
    <m/>
    <m/>
    <m/>
    <x v="51"/>
    <m/>
    <m/>
    <d v="2021-10-19T00:00:00"/>
    <m/>
    <x v="0"/>
    <x v="0"/>
    <m/>
    <m/>
  </r>
  <r>
    <n v="435"/>
    <s v="Closed"/>
    <x v="0"/>
    <x v="66"/>
    <d v="2021-09-03T00:00:00"/>
    <x v="72"/>
    <x v="91"/>
    <m/>
    <s v="QE"/>
    <n v="3037"/>
    <s v="# 3037 T-55742GD042H-LW-ALN"/>
    <s v="YZK"/>
    <s v="TFT4.2&quot;"/>
    <x v="0"/>
    <x v="0"/>
    <x v="101"/>
    <s v="FCT+App"/>
    <s v="FCT1"/>
    <d v="2021-10-22T00:00:00"/>
    <s v="Heat shock"/>
    <x v="4"/>
    <x v="6"/>
    <s v="Non Operate"/>
    <n v="10"/>
    <x v="6"/>
    <m/>
    <m/>
    <m/>
    <m/>
    <m/>
    <x v="89"/>
    <m/>
    <x v="0"/>
    <x v="0"/>
    <m/>
    <m/>
    <x v="9"/>
    <x v="0"/>
    <x v="0"/>
    <x v="11"/>
    <x v="2"/>
    <x v="22"/>
    <m/>
    <m/>
    <m/>
    <m/>
    <x v="51"/>
    <m/>
    <m/>
    <d v="2021-10-19T00:00:00"/>
    <m/>
    <x v="0"/>
    <x v="0"/>
    <m/>
    <m/>
  </r>
  <r>
    <n v="436"/>
    <s v="Closed"/>
    <x v="0"/>
    <x v="66"/>
    <d v="2021-09-03T00:00:00"/>
    <x v="72"/>
    <x v="91"/>
    <m/>
    <s v="QE"/>
    <n v="3037"/>
    <s v="# 3037 T-55742GD042H-LW-ALN"/>
    <s v="YZK"/>
    <s v="TFT4.2&quot;"/>
    <x v="0"/>
    <x v="0"/>
    <x v="101"/>
    <s v="FCT+App"/>
    <s v="FCT1"/>
    <d v="2021-10-22T00:00:00"/>
    <s v="Room temp :  25oC"/>
    <x v="9"/>
    <x v="22"/>
    <s v="Non Operate"/>
    <n v="10"/>
    <x v="13"/>
    <m/>
    <m/>
    <m/>
    <m/>
    <m/>
    <x v="89"/>
    <m/>
    <x v="0"/>
    <x v="0"/>
    <m/>
    <m/>
    <x v="9"/>
    <x v="0"/>
    <x v="0"/>
    <x v="11"/>
    <x v="2"/>
    <x v="22"/>
    <m/>
    <m/>
    <m/>
    <m/>
    <x v="51"/>
    <m/>
    <m/>
    <d v="2021-10-19T00:00:00"/>
    <m/>
    <x v="0"/>
    <x v="0"/>
    <m/>
    <m/>
  </r>
  <r>
    <n v="437"/>
    <s v="Closed"/>
    <x v="0"/>
    <x v="66"/>
    <d v="2021-09-03T00:00:00"/>
    <x v="72"/>
    <x v="205"/>
    <s v="Ms.Chutipa R."/>
    <s v="TE"/>
    <n v="3025"/>
    <s v="# 3025 T-51750GD065J-LW-BGN"/>
    <s v="STD"/>
    <s v="TFT6.5&quot;"/>
    <x v="0"/>
    <x v="0"/>
    <x v="102"/>
    <s v="App"/>
    <s v="FCT1"/>
    <d v="2021-09-28T00:00:00"/>
    <s v="Low temperature"/>
    <x v="3"/>
    <x v="17"/>
    <s v="Non Operate"/>
    <n v="5"/>
    <x v="11"/>
    <m/>
    <m/>
    <m/>
    <m/>
    <m/>
    <x v="90"/>
    <m/>
    <x v="0"/>
    <x v="0"/>
    <m/>
    <m/>
    <x v="0"/>
    <x v="0"/>
    <x v="0"/>
    <x v="12"/>
    <x v="2"/>
    <x v="4"/>
    <m/>
    <m/>
    <m/>
    <m/>
    <x v="0"/>
    <m/>
    <m/>
    <m/>
    <m/>
    <x v="0"/>
    <x v="0"/>
    <m/>
    <m/>
  </r>
  <r>
    <n v="438"/>
    <s v="Closed"/>
    <x v="0"/>
    <x v="66"/>
    <d v="2021-09-03T00:00:00"/>
    <x v="72"/>
    <x v="205"/>
    <s v="Ms.Chutipa R."/>
    <s v="TE"/>
    <n v="3025"/>
    <s v="# 3025 T-51750GD065J-LW-BGN"/>
    <s v="STD"/>
    <s v="TFT6.5&quot;"/>
    <x v="0"/>
    <x v="0"/>
    <x v="102"/>
    <s v="App"/>
    <s v="FCT1"/>
    <d v="2021-09-28T00:00:00"/>
    <s v="High temp"/>
    <x v="2"/>
    <x v="24"/>
    <s v="Non Operate"/>
    <n v="5"/>
    <x v="2"/>
    <m/>
    <m/>
    <m/>
    <m/>
    <m/>
    <x v="90"/>
    <m/>
    <x v="0"/>
    <x v="0"/>
    <m/>
    <m/>
    <x v="0"/>
    <x v="0"/>
    <x v="0"/>
    <x v="12"/>
    <x v="2"/>
    <x v="4"/>
    <m/>
    <m/>
    <m/>
    <m/>
    <x v="0"/>
    <m/>
    <m/>
    <m/>
    <m/>
    <x v="0"/>
    <x v="0"/>
    <m/>
    <m/>
  </r>
  <r>
    <n v="439"/>
    <s v="Closed"/>
    <x v="0"/>
    <x v="66"/>
    <d v="2021-09-03T00:00:00"/>
    <x v="72"/>
    <x v="205"/>
    <s v="Ms.Chutipa R."/>
    <s v="TE"/>
    <n v="3025"/>
    <s v="# 3025 T-51750GD065J-LW-BGN"/>
    <s v="STD"/>
    <s v="TFT6.5&quot;"/>
    <x v="0"/>
    <x v="0"/>
    <x v="102"/>
    <s v="App"/>
    <s v="FCT1"/>
    <d v="2021-09-28T00:00:00"/>
    <s v="Hi temp,Hi Humid "/>
    <x v="1"/>
    <x v="11"/>
    <s v="Non Operate"/>
    <n v="5"/>
    <x v="14"/>
    <m/>
    <m/>
    <m/>
    <m/>
    <m/>
    <x v="90"/>
    <m/>
    <x v="0"/>
    <x v="0"/>
    <m/>
    <m/>
    <x v="0"/>
    <x v="0"/>
    <x v="0"/>
    <x v="12"/>
    <x v="2"/>
    <x v="4"/>
    <m/>
    <m/>
    <m/>
    <m/>
    <x v="0"/>
    <m/>
    <m/>
    <m/>
    <m/>
    <x v="0"/>
    <x v="0"/>
    <m/>
    <m/>
  </r>
  <r>
    <n v="440"/>
    <s v="Closed"/>
    <x v="0"/>
    <x v="67"/>
    <d v="2021-09-06T00:00:00"/>
    <x v="80"/>
    <x v="206"/>
    <s v="Ms.Nattida"/>
    <s v="PE"/>
    <n v="3087"/>
    <s v="# 3087 T-57273GD086H-T-AHN"/>
    <s v="Gentex"/>
    <s v="TFT8.6&quot;"/>
    <x v="0"/>
    <x v="0"/>
    <x v="103"/>
    <s v="App+FCT"/>
    <s v="FCT2"/>
    <d v="2021-10-28T00:00:00"/>
    <s v="High temp"/>
    <x v="2"/>
    <x v="5"/>
    <s v="Operate"/>
    <n v="5"/>
    <x v="17"/>
    <m/>
    <m/>
    <m/>
    <m/>
    <m/>
    <x v="91"/>
    <m/>
    <x v="0"/>
    <x v="0"/>
    <m/>
    <m/>
    <x v="0"/>
    <x v="0"/>
    <x v="0"/>
    <x v="2"/>
    <x v="2"/>
    <x v="4"/>
    <m/>
    <m/>
    <m/>
    <m/>
    <x v="52"/>
    <m/>
    <m/>
    <d v="2021-10-23T00:00:00"/>
    <m/>
    <x v="0"/>
    <x v="0"/>
    <m/>
    <m/>
  </r>
  <r>
    <n v="441"/>
    <s v="Closed"/>
    <x v="0"/>
    <x v="67"/>
    <d v="2021-09-06T00:00:00"/>
    <x v="80"/>
    <x v="206"/>
    <s v="Ms.Nattida"/>
    <s v="PE"/>
    <n v="3087"/>
    <s v="# 3087 T-57273GD086H-T-AHN"/>
    <s v="Gentex"/>
    <s v="TFT8.6&quot;"/>
    <x v="0"/>
    <x v="0"/>
    <x v="103"/>
    <s v="App+FCT"/>
    <s v="FPC"/>
    <d v="2021-10-28T00:00:00"/>
    <s v="Low temperature"/>
    <x v="3"/>
    <x v="12"/>
    <s v="Operate"/>
    <n v="5"/>
    <x v="11"/>
    <m/>
    <m/>
    <m/>
    <m/>
    <m/>
    <x v="91"/>
    <m/>
    <x v="0"/>
    <x v="0"/>
    <m/>
    <m/>
    <x v="0"/>
    <x v="0"/>
    <x v="0"/>
    <x v="2"/>
    <x v="2"/>
    <x v="4"/>
    <m/>
    <m/>
    <m/>
    <m/>
    <x v="52"/>
    <m/>
    <m/>
    <d v="2021-10-23T00:00:00"/>
    <m/>
    <x v="0"/>
    <x v="0"/>
    <m/>
    <m/>
  </r>
  <r>
    <n v="442"/>
    <s v="Closed"/>
    <x v="0"/>
    <x v="67"/>
    <d v="2021-09-06T00:00:00"/>
    <x v="80"/>
    <x v="206"/>
    <s v="Ms.Nattida"/>
    <s v="PE"/>
    <n v="3087"/>
    <s v="# 3087 T-57273GD086H-T-AHN"/>
    <s v="Gentex"/>
    <s v="TFT8.6&quot;"/>
    <x v="0"/>
    <x v="0"/>
    <x v="103"/>
    <s v="App+FCT"/>
    <s v="FPC"/>
    <d v="2021-10-28T00:00:00"/>
    <s v="Hi temp,Hi Humid "/>
    <x v="1"/>
    <x v="1"/>
    <s v="Operate"/>
    <n v="5"/>
    <x v="1"/>
    <m/>
    <m/>
    <m/>
    <m/>
    <m/>
    <x v="91"/>
    <m/>
    <x v="0"/>
    <x v="0"/>
    <m/>
    <m/>
    <x v="0"/>
    <x v="0"/>
    <x v="0"/>
    <x v="2"/>
    <x v="2"/>
    <x v="4"/>
    <m/>
    <m/>
    <m/>
    <m/>
    <x v="52"/>
    <m/>
    <m/>
    <d v="2021-10-23T00:00:00"/>
    <m/>
    <x v="0"/>
    <x v="0"/>
    <m/>
    <m/>
  </r>
  <r>
    <n v="443"/>
    <s v="Closed"/>
    <x v="0"/>
    <x v="67"/>
    <d v="2021-09-06T00:00:00"/>
    <x v="80"/>
    <x v="206"/>
    <s v="Ms.Nattida"/>
    <s v="PE"/>
    <n v="3087"/>
    <s v="# 3087 T-57273GD086H-T-AHN"/>
    <s v="Gentex"/>
    <s v="TFT8.6&quot;"/>
    <x v="0"/>
    <x v="0"/>
    <x v="103"/>
    <s v="App+FCT"/>
    <s v="FPC"/>
    <d v="2021-10-28T00:00:00"/>
    <s v="Heat shock"/>
    <x v="4"/>
    <x v="6"/>
    <s v="Non Operate"/>
    <n v="5"/>
    <x v="6"/>
    <m/>
    <m/>
    <m/>
    <m/>
    <m/>
    <x v="91"/>
    <m/>
    <x v="0"/>
    <x v="0"/>
    <m/>
    <m/>
    <x v="0"/>
    <x v="0"/>
    <x v="0"/>
    <x v="2"/>
    <x v="2"/>
    <x v="4"/>
    <m/>
    <m/>
    <m/>
    <m/>
    <x v="52"/>
    <m/>
    <m/>
    <d v="2021-10-23T00:00:00"/>
    <m/>
    <x v="0"/>
    <x v="0"/>
    <m/>
    <m/>
  </r>
  <r>
    <n v="444"/>
    <s v="Closed"/>
    <x v="0"/>
    <x v="67"/>
    <d v="2021-09-06T00:00:00"/>
    <x v="81"/>
    <x v="207"/>
    <s v="Ms.Nattida"/>
    <s v="PE"/>
    <n v="3068"/>
    <s v="# 3068 T-57627GD018HU-T-AEN"/>
    <s v="DS"/>
    <s v="TFT1.8&quot;"/>
    <x v="0"/>
    <x v="0"/>
    <x v="104"/>
    <s v="App+FCT"/>
    <s v="FCT2"/>
    <d v="2021-10-30T00:00:00"/>
    <s v="High temp"/>
    <x v="2"/>
    <x v="7"/>
    <s v="Operate"/>
    <n v="6"/>
    <x v="7"/>
    <m/>
    <m/>
    <m/>
    <m/>
    <m/>
    <x v="92"/>
    <m/>
    <x v="0"/>
    <x v="0"/>
    <m/>
    <m/>
    <x v="0"/>
    <x v="0"/>
    <x v="0"/>
    <x v="2"/>
    <x v="2"/>
    <x v="4"/>
    <m/>
    <m/>
    <m/>
    <m/>
    <x v="53"/>
    <m/>
    <m/>
    <d v="2021-10-25T00:00:00"/>
    <m/>
    <x v="0"/>
    <x v="0"/>
    <m/>
    <m/>
  </r>
  <r>
    <n v="445"/>
    <s v="Closed"/>
    <x v="0"/>
    <x v="67"/>
    <d v="2021-09-06T00:00:00"/>
    <x v="81"/>
    <x v="207"/>
    <s v="Ms.Nattida"/>
    <s v="PE"/>
    <n v="3068"/>
    <s v="# 3068 T-57627GD018HU-T-AEN"/>
    <s v="DS"/>
    <s v="TFT1.8&quot;"/>
    <x v="0"/>
    <x v="0"/>
    <x v="104"/>
    <s v="App+FCT"/>
    <s v="FPC"/>
    <d v="2021-10-30T00:00:00"/>
    <s v="Low temperature"/>
    <x v="3"/>
    <x v="3"/>
    <s v="Operate"/>
    <n v="6"/>
    <x v="3"/>
    <m/>
    <m/>
    <m/>
    <m/>
    <m/>
    <x v="92"/>
    <m/>
    <x v="0"/>
    <x v="0"/>
    <m/>
    <m/>
    <x v="0"/>
    <x v="0"/>
    <x v="0"/>
    <x v="2"/>
    <x v="2"/>
    <x v="4"/>
    <m/>
    <m/>
    <m/>
    <m/>
    <x v="53"/>
    <m/>
    <m/>
    <d v="2021-10-25T00:00:00"/>
    <m/>
    <x v="0"/>
    <x v="0"/>
    <m/>
    <m/>
  </r>
  <r>
    <n v="446"/>
    <s v="Closed"/>
    <x v="0"/>
    <x v="67"/>
    <d v="2021-09-06T00:00:00"/>
    <x v="81"/>
    <x v="207"/>
    <s v="Ms.Nattida"/>
    <s v="PE"/>
    <n v="3068"/>
    <s v="# 3068 T-57627GD018HU-T-AEN"/>
    <s v="DS"/>
    <s v="TFT1.8&quot;"/>
    <x v="0"/>
    <x v="0"/>
    <x v="104"/>
    <s v="App+FCT"/>
    <s v="FPC"/>
    <d v="2021-10-30T00:00:00"/>
    <s v="Hi temp,Hi Humid "/>
    <x v="1"/>
    <x v="35"/>
    <s v="Operate"/>
    <n v="6"/>
    <x v="9"/>
    <m/>
    <m/>
    <m/>
    <m/>
    <m/>
    <x v="92"/>
    <m/>
    <x v="0"/>
    <x v="0"/>
    <m/>
    <m/>
    <x v="0"/>
    <x v="0"/>
    <x v="0"/>
    <x v="2"/>
    <x v="2"/>
    <x v="4"/>
    <m/>
    <m/>
    <m/>
    <m/>
    <x v="53"/>
    <m/>
    <m/>
    <d v="2021-10-25T00:00:00"/>
    <m/>
    <x v="0"/>
    <x v="0"/>
    <m/>
    <m/>
  </r>
  <r>
    <n v="447"/>
    <s v="Closed"/>
    <x v="0"/>
    <x v="67"/>
    <d v="2021-09-06T00:00:00"/>
    <x v="81"/>
    <x v="207"/>
    <s v="Ms.Nattida"/>
    <s v="PE"/>
    <n v="3068"/>
    <s v="# 3068 T-57627GD018HU-T-AEN"/>
    <s v="DS"/>
    <s v="TFT1.8&quot;"/>
    <x v="0"/>
    <x v="0"/>
    <x v="104"/>
    <s v="App+FCT"/>
    <s v="FPC"/>
    <d v="2021-10-30T00:00:00"/>
    <s v="Heat shock"/>
    <x v="4"/>
    <x v="8"/>
    <s v="Non Operate"/>
    <n v="6"/>
    <x v="4"/>
    <m/>
    <m/>
    <m/>
    <m/>
    <m/>
    <x v="92"/>
    <m/>
    <x v="0"/>
    <x v="0"/>
    <m/>
    <m/>
    <x v="0"/>
    <x v="0"/>
    <x v="0"/>
    <x v="2"/>
    <x v="2"/>
    <x v="4"/>
    <m/>
    <m/>
    <m/>
    <m/>
    <x v="53"/>
    <m/>
    <m/>
    <d v="2021-10-25T00:00:00"/>
    <m/>
    <x v="0"/>
    <x v="0"/>
    <m/>
    <m/>
  </r>
  <r>
    <n v="448"/>
    <s v="Closed"/>
    <x v="0"/>
    <x v="67"/>
    <d v="2021-09-06T00:00:00"/>
    <x v="82"/>
    <x v="208"/>
    <s v="Ms.Nattida"/>
    <s v="PE"/>
    <n v="3062"/>
    <s v="# 3062 T-64874GD026HU-T-AAN"/>
    <s v="DS"/>
    <s v="TFT1.8&quot;"/>
    <x v="0"/>
    <x v="0"/>
    <x v="105"/>
    <s v="App+FCT"/>
    <s v="FCT2"/>
    <d v="2021-10-25T00:00:00"/>
    <s v="High temp"/>
    <x v="2"/>
    <x v="7"/>
    <s v="Operate"/>
    <n v="6"/>
    <x v="7"/>
    <m/>
    <m/>
    <m/>
    <m/>
    <m/>
    <x v="66"/>
    <m/>
    <x v="0"/>
    <x v="0"/>
    <m/>
    <m/>
    <x v="0"/>
    <x v="0"/>
    <x v="0"/>
    <x v="2"/>
    <x v="2"/>
    <x v="4"/>
    <m/>
    <m/>
    <m/>
    <m/>
    <x v="54"/>
    <m/>
    <m/>
    <d v="2021-10-19T00:00:00"/>
    <m/>
    <x v="0"/>
    <x v="0"/>
    <m/>
    <m/>
  </r>
  <r>
    <n v="449"/>
    <s v="Closed"/>
    <x v="0"/>
    <x v="67"/>
    <d v="2021-09-06T00:00:00"/>
    <x v="82"/>
    <x v="208"/>
    <s v="Ms.Nattida"/>
    <s v="PE"/>
    <n v="3062"/>
    <s v="# 3062 T-64874GD026HU-T-AAN"/>
    <s v="DS"/>
    <s v="TFT1.8&quot;"/>
    <x v="0"/>
    <x v="0"/>
    <x v="105"/>
    <s v="App+FCT"/>
    <s v="FCT2"/>
    <d v="2021-10-25T00:00:00"/>
    <s v="Low temperature"/>
    <x v="3"/>
    <x v="3"/>
    <s v="Operate"/>
    <n v="6"/>
    <x v="3"/>
    <m/>
    <m/>
    <m/>
    <m/>
    <m/>
    <x v="66"/>
    <m/>
    <x v="0"/>
    <x v="0"/>
    <m/>
    <m/>
    <x v="0"/>
    <x v="0"/>
    <x v="0"/>
    <x v="2"/>
    <x v="2"/>
    <x v="4"/>
    <m/>
    <m/>
    <m/>
    <m/>
    <x v="54"/>
    <m/>
    <m/>
    <d v="2021-10-19T00:00:00"/>
    <m/>
    <x v="0"/>
    <x v="0"/>
    <m/>
    <m/>
  </r>
  <r>
    <n v="450"/>
    <s v="Closed"/>
    <x v="0"/>
    <x v="67"/>
    <d v="2021-09-06T00:00:00"/>
    <x v="82"/>
    <x v="208"/>
    <s v="Ms.Nattida"/>
    <s v="PE"/>
    <n v="3062"/>
    <s v="# 3062 T-64874GD026HU-T-AAN"/>
    <s v="DS"/>
    <s v="TFT1.8&quot;"/>
    <x v="0"/>
    <x v="0"/>
    <x v="105"/>
    <s v="App+FCT"/>
    <s v="FCT2"/>
    <d v="2021-10-25T00:00:00"/>
    <s v="Hi temp,Hi Humid "/>
    <x v="1"/>
    <x v="1"/>
    <s v="Operate"/>
    <n v="6"/>
    <x v="9"/>
    <m/>
    <m/>
    <m/>
    <m/>
    <m/>
    <x v="66"/>
    <m/>
    <x v="0"/>
    <x v="0"/>
    <m/>
    <m/>
    <x v="0"/>
    <x v="0"/>
    <x v="0"/>
    <x v="2"/>
    <x v="2"/>
    <x v="4"/>
    <m/>
    <m/>
    <m/>
    <m/>
    <x v="54"/>
    <m/>
    <m/>
    <d v="2021-10-19T00:00:00"/>
    <m/>
    <x v="0"/>
    <x v="0"/>
    <m/>
    <m/>
  </r>
  <r>
    <n v="451"/>
    <s v="Closed"/>
    <x v="0"/>
    <x v="67"/>
    <d v="2021-09-06T00:00:00"/>
    <x v="82"/>
    <x v="208"/>
    <s v="Ms.Nattida"/>
    <s v="PE"/>
    <n v="3062"/>
    <s v="# 3062 T-64874GD026HU-T-AAN"/>
    <s v="DS"/>
    <s v="TFT1.8&quot;"/>
    <x v="0"/>
    <x v="0"/>
    <x v="105"/>
    <s v="App+FCT"/>
    <s v="FCT2"/>
    <d v="2021-10-25T00:00:00"/>
    <s v="Heat shock"/>
    <x v="4"/>
    <x v="6"/>
    <s v="Non Operate"/>
    <n v="6"/>
    <x v="6"/>
    <m/>
    <m/>
    <m/>
    <m/>
    <m/>
    <x v="66"/>
    <m/>
    <x v="0"/>
    <x v="0"/>
    <m/>
    <m/>
    <x v="0"/>
    <x v="0"/>
    <x v="0"/>
    <x v="2"/>
    <x v="2"/>
    <x v="4"/>
    <m/>
    <m/>
    <m/>
    <m/>
    <x v="54"/>
    <m/>
    <m/>
    <d v="2021-10-19T00:00:00"/>
    <m/>
    <x v="0"/>
    <x v="0"/>
    <m/>
    <m/>
  </r>
  <r>
    <n v="452"/>
    <s v="Too Over Due"/>
    <x v="1"/>
    <x v="68"/>
    <d v="2021-09-07T00:00:00"/>
    <x v="18"/>
    <x v="209"/>
    <s v="Ms.Wijitra"/>
    <s v="AE"/>
    <n v="3068"/>
    <s v=" # 3068 T-57627GD018HU-T-AEN"/>
    <s v="DS"/>
    <s v="TFT1.8&quot;"/>
    <x v="0"/>
    <x v="3"/>
    <x v="106"/>
    <s v="FCT +App check"/>
    <s v="Final"/>
    <d v="2021-11-26T00:00:00"/>
    <s v="High temp"/>
    <x v="2"/>
    <x v="7"/>
    <s v="Operate"/>
    <n v="3"/>
    <x v="29"/>
    <m/>
    <m/>
    <m/>
    <m/>
    <m/>
    <x v="93"/>
    <m/>
    <x v="0"/>
    <x v="0"/>
    <m/>
    <m/>
    <x v="0"/>
    <x v="0"/>
    <x v="0"/>
    <x v="2"/>
    <x v="2"/>
    <x v="4"/>
    <m/>
    <m/>
    <m/>
    <m/>
    <x v="53"/>
    <m/>
    <m/>
    <d v="2021-10-26T00:00:00"/>
    <m/>
    <x v="0"/>
    <x v="17"/>
    <m/>
    <m/>
  </r>
  <r>
    <n v="453"/>
    <s v="Too Over Due"/>
    <x v="1"/>
    <x v="68"/>
    <d v="2021-09-07T00:00:00"/>
    <x v="18"/>
    <x v="209"/>
    <s v="Ms.Wijitra"/>
    <s v="AE"/>
    <n v="3068"/>
    <s v=" # 3068 T-57627GD018HU-T-AEN"/>
    <s v="DS"/>
    <s v="TFT1.8&quot;"/>
    <x v="0"/>
    <x v="3"/>
    <x v="106"/>
    <s v="FCT +App check"/>
    <s v="Final"/>
    <d v="2021-11-26T00:00:00"/>
    <s v="Low temperature"/>
    <x v="3"/>
    <x v="3"/>
    <s v="Operate"/>
    <n v="3"/>
    <x v="29"/>
    <m/>
    <m/>
    <m/>
    <m/>
    <m/>
    <x v="93"/>
    <m/>
    <x v="0"/>
    <x v="0"/>
    <m/>
    <m/>
    <x v="0"/>
    <x v="0"/>
    <x v="0"/>
    <x v="2"/>
    <x v="2"/>
    <x v="4"/>
    <m/>
    <m/>
    <m/>
    <m/>
    <x v="53"/>
    <m/>
    <m/>
    <d v="2021-10-26T00:00:00"/>
    <m/>
    <x v="0"/>
    <x v="17"/>
    <m/>
    <m/>
  </r>
  <r>
    <n v="454"/>
    <s v="Too Over Due"/>
    <x v="1"/>
    <x v="68"/>
    <d v="2021-09-07T00:00:00"/>
    <x v="18"/>
    <x v="209"/>
    <s v="Ms.Wijitra"/>
    <s v="AE"/>
    <n v="3068"/>
    <s v=" # 3068 T-57627GD018HU-T-AEN"/>
    <s v="DS"/>
    <s v="TFT1.8&quot;"/>
    <x v="0"/>
    <x v="3"/>
    <x v="106"/>
    <s v="FCT +App check"/>
    <s v="Final"/>
    <d v="2021-11-26T00:00:00"/>
    <s v="Hi temp,Hi Humid "/>
    <x v="1"/>
    <x v="1"/>
    <s v="Operate"/>
    <n v="3"/>
    <x v="29"/>
    <m/>
    <m/>
    <m/>
    <m/>
    <m/>
    <x v="93"/>
    <m/>
    <x v="0"/>
    <x v="0"/>
    <m/>
    <m/>
    <x v="0"/>
    <x v="0"/>
    <x v="0"/>
    <x v="2"/>
    <x v="2"/>
    <x v="4"/>
    <m/>
    <m/>
    <m/>
    <m/>
    <x v="53"/>
    <m/>
    <m/>
    <d v="2021-10-26T00:00:00"/>
    <m/>
    <x v="0"/>
    <x v="17"/>
    <m/>
    <m/>
  </r>
  <r>
    <n v="455"/>
    <s v="Too Over Due"/>
    <x v="1"/>
    <x v="68"/>
    <d v="2021-09-07T00:00:00"/>
    <x v="18"/>
    <x v="209"/>
    <s v="Ms.Wijitra"/>
    <s v="AE"/>
    <n v="3068"/>
    <s v=" # 3068 T-57627GD018HU-T-AEN"/>
    <s v="DS"/>
    <s v="TFT1.8&quot;"/>
    <x v="0"/>
    <x v="3"/>
    <x v="106"/>
    <s v="FCT +App check"/>
    <s v="Final"/>
    <d v="2021-11-26T00:00:00"/>
    <s v="Heat shock"/>
    <x v="4"/>
    <x v="8"/>
    <s v="Non Operate"/>
    <n v="3"/>
    <x v="29"/>
    <m/>
    <m/>
    <m/>
    <m/>
    <m/>
    <x v="93"/>
    <m/>
    <x v="0"/>
    <x v="0"/>
    <m/>
    <m/>
    <x v="0"/>
    <x v="0"/>
    <x v="0"/>
    <x v="2"/>
    <x v="2"/>
    <x v="4"/>
    <m/>
    <m/>
    <m/>
    <m/>
    <x v="53"/>
    <m/>
    <m/>
    <d v="2021-10-26T00:00:00"/>
    <m/>
    <x v="0"/>
    <x v="17"/>
    <m/>
    <m/>
  </r>
  <r>
    <n v="456"/>
    <s v="Closed"/>
    <x v="0"/>
    <x v="67"/>
    <d v="2021-09-06T00:00:00"/>
    <x v="80"/>
    <x v="210"/>
    <s v="Ms.Nattida"/>
    <s v="PE"/>
    <n v="3039"/>
    <s v="# 3039 T-55743GD042H-LW-AMN"/>
    <s v="YZK"/>
    <s v="TFT4.2&quot;"/>
    <x v="0"/>
    <x v="0"/>
    <x v="107"/>
    <s v="App+FCT"/>
    <s v="FCT2"/>
    <d v="2021-10-30T00:00:00"/>
    <s v="High temp"/>
    <x v="2"/>
    <x v="5"/>
    <s v="Operate"/>
    <n v="5"/>
    <x v="5"/>
    <m/>
    <m/>
    <m/>
    <m/>
    <m/>
    <x v="94"/>
    <m/>
    <x v="0"/>
    <x v="0"/>
    <m/>
    <m/>
    <x v="0"/>
    <x v="0"/>
    <x v="0"/>
    <x v="2"/>
    <x v="2"/>
    <x v="4"/>
    <m/>
    <m/>
    <m/>
    <m/>
    <x v="55"/>
    <m/>
    <m/>
    <m/>
    <m/>
    <x v="0"/>
    <x v="0"/>
    <m/>
    <m/>
  </r>
  <r>
    <n v="457"/>
    <s v="Closed"/>
    <x v="0"/>
    <x v="67"/>
    <d v="2021-09-06T00:00:00"/>
    <x v="80"/>
    <x v="210"/>
    <s v="Ms.Nattida"/>
    <s v="PE"/>
    <n v="3039"/>
    <s v="# 3039 T-55743GD042H-LW-AMN"/>
    <s v="YZK"/>
    <s v="TFT4.2&quot;"/>
    <x v="0"/>
    <x v="0"/>
    <x v="107"/>
    <s v="App+FCT"/>
    <s v="FCT2"/>
    <d v="2021-10-30T00:00:00"/>
    <s v="Low temperature"/>
    <x v="3"/>
    <x v="12"/>
    <s v="Operate"/>
    <n v="5"/>
    <x v="3"/>
    <m/>
    <m/>
    <m/>
    <m/>
    <m/>
    <x v="94"/>
    <m/>
    <x v="0"/>
    <x v="0"/>
    <m/>
    <m/>
    <x v="0"/>
    <x v="0"/>
    <x v="0"/>
    <x v="2"/>
    <x v="2"/>
    <x v="4"/>
    <m/>
    <m/>
    <m/>
    <m/>
    <x v="55"/>
    <m/>
    <m/>
    <m/>
    <m/>
    <x v="0"/>
    <x v="0"/>
    <m/>
    <m/>
  </r>
  <r>
    <n v="458"/>
    <s v="Closed"/>
    <x v="0"/>
    <x v="67"/>
    <d v="2021-09-06T00:00:00"/>
    <x v="80"/>
    <x v="210"/>
    <s v="Ms.Nattida"/>
    <s v="PE"/>
    <n v="3039"/>
    <s v="# 3039 T-55743GD042H-LW-AMN"/>
    <s v="YZK"/>
    <s v="TFT4.2&quot;"/>
    <x v="0"/>
    <x v="0"/>
    <x v="107"/>
    <s v="App+FCT"/>
    <s v="FCT2"/>
    <d v="2021-10-30T00:00:00"/>
    <s v="Hi temp,Hi Humid "/>
    <x v="1"/>
    <x v="1"/>
    <s v="Operate"/>
    <n v="5"/>
    <x v="1"/>
    <m/>
    <m/>
    <m/>
    <m/>
    <m/>
    <x v="94"/>
    <m/>
    <x v="0"/>
    <x v="0"/>
    <m/>
    <m/>
    <x v="0"/>
    <x v="0"/>
    <x v="0"/>
    <x v="2"/>
    <x v="2"/>
    <x v="4"/>
    <m/>
    <m/>
    <m/>
    <m/>
    <x v="55"/>
    <m/>
    <m/>
    <m/>
    <m/>
    <x v="0"/>
    <x v="0"/>
    <m/>
    <m/>
  </r>
  <r>
    <n v="459"/>
    <s v="Closed"/>
    <x v="0"/>
    <x v="67"/>
    <d v="2021-09-06T00:00:00"/>
    <x v="80"/>
    <x v="210"/>
    <s v="Ms.Nattida"/>
    <s v="PE"/>
    <n v="3039"/>
    <s v="# 3039 T-55743GD042H-LW-AMN"/>
    <s v="YZK"/>
    <s v="TFT4.2&quot;"/>
    <x v="0"/>
    <x v="0"/>
    <x v="107"/>
    <s v="App+FCT"/>
    <s v="FCT2"/>
    <d v="2021-10-30T00:00:00"/>
    <s v="Heat shock"/>
    <x v="4"/>
    <x v="6"/>
    <s v="Non Operate"/>
    <n v="5"/>
    <x v="10"/>
    <m/>
    <m/>
    <m/>
    <m/>
    <m/>
    <x v="94"/>
    <m/>
    <x v="0"/>
    <x v="0"/>
    <m/>
    <m/>
    <x v="0"/>
    <x v="0"/>
    <x v="0"/>
    <x v="2"/>
    <x v="2"/>
    <x v="4"/>
    <m/>
    <m/>
    <m/>
    <m/>
    <x v="55"/>
    <m/>
    <m/>
    <m/>
    <m/>
    <x v="0"/>
    <x v="0"/>
    <m/>
    <m/>
  </r>
  <r>
    <n v="460"/>
    <s v="Closed"/>
    <x v="0"/>
    <x v="69"/>
    <d v="2021-09-08T00:00:00"/>
    <x v="83"/>
    <x v="211"/>
    <s v="Ms.Suwaphit "/>
    <s v="CQA"/>
    <n v="3087"/>
    <s v="# 3087 T-57273GD086H-T-AHN"/>
    <s v="Gentex"/>
    <s v="TFT8.6&quot;"/>
    <x v="0"/>
    <x v="5"/>
    <x v="108"/>
    <s v="FCT "/>
    <s v="Final"/>
    <d v="2021-09-10T00:00:00"/>
    <s v=" HBM  100pF R1500ohm_x000a_ Apply on Conductive paste part Module floating state_x000a_  start 2.0 KV,4.0KV,6.0KV,8.0KV,10.0KV and 30.0KV  (+)_x000a_"/>
    <x v="7"/>
    <x v="38"/>
    <s v="Non Operate"/>
    <n v="1"/>
    <x v="13"/>
    <m/>
    <m/>
    <m/>
    <m/>
    <m/>
    <x v="95"/>
    <m/>
    <x v="0"/>
    <x v="0"/>
    <m/>
    <m/>
    <x v="10"/>
    <x v="0"/>
    <x v="0"/>
    <x v="2"/>
    <x v="2"/>
    <x v="4"/>
    <m/>
    <m/>
    <m/>
    <m/>
    <x v="0"/>
    <m/>
    <m/>
    <m/>
    <m/>
    <x v="0"/>
    <x v="0"/>
    <m/>
    <m/>
  </r>
  <r>
    <n v="461"/>
    <s v="Closed"/>
    <x v="0"/>
    <x v="69"/>
    <d v="2021-09-08T00:00:00"/>
    <x v="83"/>
    <x v="211"/>
    <s v="Ms.Suwaphit "/>
    <s v="CQA"/>
    <n v="3087"/>
    <s v="# 3087 T-57273GD086H-T-AHN"/>
    <s v="Gentex"/>
    <s v="TFT8.6&quot;"/>
    <x v="0"/>
    <x v="5"/>
    <x v="108"/>
    <s v="FCT "/>
    <s v="Final"/>
    <d v="2021-09-10T00:00:00"/>
    <s v=" HBM  100pF R1500ohm_x000a_ Apply on Conductive paste part Module floating state_x000a_  start 2.0 KV,4.0KV,6.0KV,8.0KV,10.0KV and 30.0KV  (-)_x000a_"/>
    <x v="7"/>
    <x v="38"/>
    <s v="Non Operate"/>
    <n v="1"/>
    <x v="13"/>
    <m/>
    <m/>
    <m/>
    <m/>
    <m/>
    <x v="95"/>
    <m/>
    <x v="0"/>
    <x v="0"/>
    <m/>
    <m/>
    <x v="10"/>
    <x v="0"/>
    <x v="0"/>
    <x v="2"/>
    <x v="2"/>
    <x v="4"/>
    <m/>
    <m/>
    <m/>
    <m/>
    <x v="0"/>
    <m/>
    <m/>
    <m/>
    <m/>
    <x v="0"/>
    <x v="0"/>
    <m/>
    <m/>
  </r>
  <r>
    <n v="462"/>
    <s v="Closed"/>
    <x v="0"/>
    <x v="69"/>
    <d v="2021-09-08T00:00:00"/>
    <x v="83"/>
    <x v="211"/>
    <s v="Ms.Suwaphit "/>
    <s v="CQA"/>
    <n v="3087"/>
    <s v="# 3087 T-57273GD086H-T-AHN"/>
    <s v="Gentex"/>
    <s v="TFT8.6&quot;"/>
    <x v="0"/>
    <x v="5"/>
    <x v="108"/>
    <s v="FCT "/>
    <s v="Final"/>
    <d v="2021-09-10T00:00:00"/>
    <s v=" HBM  100pF R1500ohm Apply on Conductive paste part FPC_GND terminal connected to GND_x000a_  start 2.0 KV,4.0KV,6.0KV,8.0KV,10.0KV and 30.0KV  (+)_x000a_"/>
    <x v="7"/>
    <x v="38"/>
    <s v="Non Operate"/>
    <n v="1"/>
    <x v="13"/>
    <m/>
    <m/>
    <m/>
    <m/>
    <m/>
    <x v="95"/>
    <m/>
    <x v="0"/>
    <x v="0"/>
    <m/>
    <m/>
    <x v="10"/>
    <x v="0"/>
    <x v="0"/>
    <x v="2"/>
    <x v="2"/>
    <x v="4"/>
    <m/>
    <m/>
    <m/>
    <m/>
    <x v="0"/>
    <m/>
    <m/>
    <m/>
    <m/>
    <x v="0"/>
    <x v="0"/>
    <m/>
    <m/>
  </r>
  <r>
    <n v="463"/>
    <s v="Closed"/>
    <x v="0"/>
    <x v="69"/>
    <d v="2021-09-08T00:00:00"/>
    <x v="83"/>
    <x v="211"/>
    <s v="Ms.Suwaphit "/>
    <s v="CQA"/>
    <n v="3087"/>
    <s v="# 3087 T-57273GD086H-T-AHN"/>
    <s v="Gentex"/>
    <s v="TFT8.6&quot;"/>
    <x v="0"/>
    <x v="5"/>
    <x v="108"/>
    <s v="FCT "/>
    <s v="Final"/>
    <d v="2021-09-10T00:00:00"/>
    <s v=" HBM  100pF R1500ohm Apply on Conductive paste part FPC_GND terminal connected to GND_x000a_  start 2.0 KV,4.0KV,6.0KV,8.0KV,10.0KV and 30.0KV  (-)_x000a_"/>
    <x v="7"/>
    <x v="38"/>
    <s v="Non Operate"/>
    <n v="1"/>
    <x v="13"/>
    <m/>
    <m/>
    <m/>
    <m/>
    <m/>
    <x v="95"/>
    <m/>
    <x v="0"/>
    <x v="0"/>
    <m/>
    <m/>
    <x v="10"/>
    <x v="0"/>
    <x v="0"/>
    <x v="2"/>
    <x v="2"/>
    <x v="4"/>
    <m/>
    <m/>
    <m/>
    <m/>
    <x v="0"/>
    <m/>
    <m/>
    <m/>
    <m/>
    <x v="0"/>
    <x v="0"/>
    <m/>
    <m/>
  </r>
  <r>
    <n v="464"/>
    <s v="Closed"/>
    <x v="0"/>
    <x v="69"/>
    <d v="2021-09-08T00:00:00"/>
    <x v="83"/>
    <x v="211"/>
    <s v="Ms.Suwaphit "/>
    <s v="CQA"/>
    <n v="3087"/>
    <s v="# 3087 T-57273GD086H-T-AHN"/>
    <s v="Gentex"/>
    <s v="TFT8.6&quot;"/>
    <x v="0"/>
    <x v="5"/>
    <x v="108"/>
    <s v="FCT "/>
    <s v="Final"/>
    <d v="2021-09-10T00:00:00"/>
    <s v=" HBM  100pF R1500ohm_x000a_Apply on Polarizer plate กลางหน้าจอ_x000a_ Module floating state_x000a_  start 2.0 KV,4.0KV,6.0KV,8.0KV,10.0KV and 30.0KV  (+)_x000a_"/>
    <x v="7"/>
    <x v="38"/>
    <s v="Non Operate"/>
    <n v="1"/>
    <x v="13"/>
    <m/>
    <m/>
    <m/>
    <m/>
    <m/>
    <x v="95"/>
    <m/>
    <x v="0"/>
    <x v="0"/>
    <m/>
    <m/>
    <x v="11"/>
    <x v="0"/>
    <x v="0"/>
    <x v="2"/>
    <x v="2"/>
    <x v="4"/>
    <m/>
    <m/>
    <m/>
    <m/>
    <x v="0"/>
    <m/>
    <m/>
    <m/>
    <m/>
    <x v="0"/>
    <x v="0"/>
    <m/>
    <m/>
  </r>
  <r>
    <n v="465"/>
    <s v="Closed"/>
    <x v="0"/>
    <x v="69"/>
    <d v="2021-09-08T00:00:00"/>
    <x v="83"/>
    <x v="211"/>
    <s v="Ms.Suwaphit "/>
    <s v="CQA"/>
    <n v="3087"/>
    <s v="# 3087 T-57273GD086H-T-AHN"/>
    <s v="Gentex"/>
    <s v="TFT8.6&quot;"/>
    <x v="0"/>
    <x v="5"/>
    <x v="108"/>
    <s v="FCT "/>
    <s v="Final"/>
    <d v="2021-09-10T00:00:00"/>
    <s v=" HBM  100pF R1500ohm_x000a_Apply on Polarizer plate กลางหน้าจอ_x000a_ Module floating state_x000a_  start 2.0 KV,4.0KV,6.0KV,8.0KV,10.0KV and 30.0KV  (-)_x000a_"/>
    <x v="7"/>
    <x v="38"/>
    <s v="Non Operate"/>
    <n v="1"/>
    <x v="13"/>
    <m/>
    <m/>
    <m/>
    <m/>
    <m/>
    <x v="95"/>
    <m/>
    <x v="0"/>
    <x v="0"/>
    <m/>
    <m/>
    <x v="11"/>
    <x v="0"/>
    <x v="0"/>
    <x v="2"/>
    <x v="2"/>
    <x v="4"/>
    <m/>
    <m/>
    <m/>
    <m/>
    <x v="0"/>
    <m/>
    <m/>
    <m/>
    <m/>
    <x v="0"/>
    <x v="0"/>
    <m/>
    <m/>
  </r>
  <r>
    <n v="466"/>
    <s v="Closed"/>
    <x v="0"/>
    <x v="69"/>
    <d v="2021-09-08T00:00:00"/>
    <x v="83"/>
    <x v="211"/>
    <s v="Ms.Suwaphit "/>
    <s v="CQA"/>
    <n v="3087"/>
    <s v="# 3087 T-57273GD086H-T-AHN"/>
    <s v="Gentex"/>
    <s v="TFT8.6&quot;"/>
    <x v="0"/>
    <x v="5"/>
    <x v="108"/>
    <s v="FCT "/>
    <s v="Final"/>
    <d v="2021-09-10T00:00:00"/>
    <s v=" HBM  100pF R1500ohm_x000a_Apply on Polarizer plate กลางหน้าจอ_x000a_FPC_GND terminal connected to GND_x000a_  start 2.0 KV,4.0KV,6.0KV,8.0KV,10.0KV and 30.0KV  (+)_x000a_"/>
    <x v="7"/>
    <x v="38"/>
    <s v="Non Operate"/>
    <n v="1"/>
    <x v="13"/>
    <m/>
    <m/>
    <m/>
    <m/>
    <m/>
    <x v="95"/>
    <m/>
    <x v="0"/>
    <x v="0"/>
    <m/>
    <m/>
    <x v="11"/>
    <x v="0"/>
    <x v="0"/>
    <x v="2"/>
    <x v="2"/>
    <x v="4"/>
    <m/>
    <m/>
    <m/>
    <m/>
    <x v="0"/>
    <m/>
    <m/>
    <m/>
    <m/>
    <x v="0"/>
    <x v="0"/>
    <m/>
    <m/>
  </r>
  <r>
    <n v="467"/>
    <s v="Closed"/>
    <x v="0"/>
    <x v="69"/>
    <d v="2021-09-08T00:00:00"/>
    <x v="83"/>
    <x v="211"/>
    <s v="Ms.Suwaphit "/>
    <s v="CQA"/>
    <n v="3087"/>
    <s v="# 3087 T-57273GD086H-T-AHN"/>
    <s v="Gentex"/>
    <s v="TFT8.6&quot;"/>
    <x v="0"/>
    <x v="5"/>
    <x v="108"/>
    <s v="FCT "/>
    <s v="Final"/>
    <d v="2021-09-10T00:00:00"/>
    <s v=" HBM  100pF R1500ohm_x000a_Apply on Polarizer plate กลางหน้าจอ_x000a_FPC_GND terminal connected to GND_x000a_  start 2.0 KV,4.0KV,6.0KV,8.0KV,10.0KV and 30.0KV  (-)_x000a_"/>
    <x v="7"/>
    <x v="38"/>
    <s v="Non Operate"/>
    <n v="1"/>
    <x v="13"/>
    <m/>
    <m/>
    <m/>
    <m/>
    <m/>
    <x v="95"/>
    <m/>
    <x v="0"/>
    <x v="0"/>
    <m/>
    <m/>
    <x v="11"/>
    <x v="0"/>
    <x v="0"/>
    <x v="2"/>
    <x v="2"/>
    <x v="4"/>
    <m/>
    <m/>
    <m/>
    <m/>
    <x v="0"/>
    <m/>
    <m/>
    <m/>
    <m/>
    <x v="0"/>
    <x v="0"/>
    <m/>
    <m/>
  </r>
  <r>
    <n v="468"/>
    <s v="Closed"/>
    <x v="0"/>
    <x v="69"/>
    <d v="2021-09-08T00:00:00"/>
    <x v="83"/>
    <x v="212"/>
    <s v="Ms.Nisarat "/>
    <s v="SQC"/>
    <n v="3067"/>
    <s v="# 3067 T-57632GD018HU-T-AFN"/>
    <s v="DS"/>
    <s v="TFT1.8&quot;"/>
    <x v="0"/>
    <x v="4"/>
    <x v="109"/>
    <s v="FCT "/>
    <s v="Final"/>
    <d v="2021-10-08T00:00:00"/>
    <s v="High temp"/>
    <x v="2"/>
    <x v="7"/>
    <s v="Operate"/>
    <n v="14"/>
    <x v="7"/>
    <m/>
    <m/>
    <m/>
    <m/>
    <m/>
    <x v="90"/>
    <m/>
    <x v="0"/>
    <x v="0"/>
    <m/>
    <m/>
    <x v="0"/>
    <x v="0"/>
    <x v="0"/>
    <x v="2"/>
    <x v="2"/>
    <x v="23"/>
    <m/>
    <m/>
    <m/>
    <m/>
    <x v="56"/>
    <m/>
    <m/>
    <d v="2021-10-03T00:00:00"/>
    <m/>
    <x v="0"/>
    <x v="0"/>
    <m/>
    <m/>
  </r>
  <r>
    <n v="469"/>
    <s v="Closed"/>
    <x v="0"/>
    <x v="70"/>
    <d v="2021-09-10T00:00:00"/>
    <x v="84"/>
    <x v="213"/>
    <s v="Ms.Suwaphit "/>
    <s v="CQA"/>
    <s v="B010"/>
    <s v="# B010 T-55859GD103H-LW-ALN"/>
    <s v="BMW"/>
    <s v="TFT10.25&quot;"/>
    <x v="0"/>
    <x v="5"/>
    <x v="110"/>
    <s v="App"/>
    <s v="Final"/>
    <d v="2021-09-15T00:00:00"/>
    <s v="High temperature at +85oC,Low temperatureat at -40 oC_x000a_(stage 2 condition No vibration)"/>
    <x v="12"/>
    <x v="39"/>
    <s v="Non Operate"/>
    <n v="1"/>
    <x v="14"/>
    <m/>
    <m/>
    <m/>
    <m/>
    <m/>
    <x v="96"/>
    <m/>
    <x v="0"/>
    <x v="30"/>
    <m/>
    <m/>
    <x v="0"/>
    <x v="0"/>
    <x v="0"/>
    <x v="2"/>
    <x v="2"/>
    <x v="4"/>
    <m/>
    <m/>
    <m/>
    <m/>
    <x v="0"/>
    <m/>
    <m/>
    <m/>
    <m/>
    <x v="0"/>
    <x v="0"/>
    <m/>
    <m/>
  </r>
  <r>
    <n v="470"/>
    <s v="Closed"/>
    <x v="0"/>
    <x v="70"/>
    <d v="2021-09-10T00:00:00"/>
    <x v="84"/>
    <x v="213"/>
    <s v="Ms.Suwaphit "/>
    <s v="CQA"/>
    <s v="B010"/>
    <s v="# B010 T-55859GD103H-LW-ALN"/>
    <s v="BMW"/>
    <s v="TFT10.25&quot;"/>
    <x v="0"/>
    <x v="5"/>
    <x v="110"/>
    <s v="App"/>
    <s v="Final"/>
    <d v="2021-09-10T00:00:00"/>
    <s v="Temperature shock storage ( x 24 cycles)"/>
    <x v="4"/>
    <x v="40"/>
    <s v="Non Operate"/>
    <n v="1"/>
    <x v="6"/>
    <m/>
    <m/>
    <m/>
    <m/>
    <m/>
    <x v="96"/>
    <m/>
    <x v="0"/>
    <x v="0"/>
    <m/>
    <m/>
    <x v="12"/>
    <x v="0"/>
    <x v="0"/>
    <x v="2"/>
    <x v="2"/>
    <x v="4"/>
    <m/>
    <m/>
    <m/>
    <m/>
    <x v="0"/>
    <m/>
    <m/>
    <m/>
    <m/>
    <x v="0"/>
    <x v="0"/>
    <m/>
    <m/>
  </r>
  <r>
    <n v="471"/>
    <s v="Closed"/>
    <x v="0"/>
    <x v="69"/>
    <d v="2021-09-08T00:00:00"/>
    <x v="83"/>
    <x v="214"/>
    <s v="Mr.Watcharapan P."/>
    <s v="MDL"/>
    <s v="TN01"/>
    <s v="T-70001GD080H-ULW-AEN "/>
    <s v="PASAP"/>
    <s v="TFT8.0&quot;"/>
    <x v="0"/>
    <x v="1"/>
    <x v="111"/>
    <s v="FCT"/>
    <s v="Final"/>
    <d v="2021-10-08T00:00:00"/>
    <s v="Low temperature"/>
    <x v="3"/>
    <x v="3"/>
    <s v="Non Operate"/>
    <n v="1"/>
    <x v="3"/>
    <m/>
    <m/>
    <m/>
    <m/>
    <m/>
    <x v="73"/>
    <m/>
    <x v="0"/>
    <x v="0"/>
    <m/>
    <m/>
    <x v="0"/>
    <x v="0"/>
    <x v="0"/>
    <x v="2"/>
    <x v="2"/>
    <x v="23"/>
    <m/>
    <m/>
    <m/>
    <m/>
    <x v="57"/>
    <m/>
    <m/>
    <d v="2021-10-02T00:00:00"/>
    <m/>
    <x v="0"/>
    <x v="0"/>
    <m/>
    <m/>
  </r>
  <r>
    <n v="472"/>
    <s v="Closed"/>
    <x v="0"/>
    <x v="69"/>
    <d v="2021-09-08T00:00:00"/>
    <x v="83"/>
    <x v="214"/>
    <s v="Mr.Watcharapan P."/>
    <s v="MDL"/>
    <s v="TN01"/>
    <s v="T-70001GD080H-ULW-AEN "/>
    <s v="PASAP"/>
    <s v="TFT8.0&quot;"/>
    <x v="0"/>
    <x v="1"/>
    <x v="111"/>
    <s v="FCT"/>
    <s v="Final"/>
    <d v="2021-10-08T00:00:00"/>
    <s v="Heat shock"/>
    <x v="4"/>
    <x v="6"/>
    <s v="Non Operate"/>
    <n v="3"/>
    <x v="6"/>
    <m/>
    <m/>
    <m/>
    <m/>
    <m/>
    <x v="73"/>
    <m/>
    <x v="0"/>
    <x v="0"/>
    <m/>
    <m/>
    <x v="0"/>
    <x v="0"/>
    <x v="0"/>
    <x v="2"/>
    <x v="2"/>
    <x v="23"/>
    <m/>
    <m/>
    <m/>
    <m/>
    <x v="57"/>
    <m/>
    <m/>
    <d v="2021-10-02T00:00:00"/>
    <m/>
    <x v="0"/>
    <x v="0"/>
    <m/>
    <m/>
  </r>
  <r>
    <n v="473"/>
    <s v="Closed"/>
    <x v="0"/>
    <x v="69"/>
    <d v="2021-09-08T00:00:00"/>
    <x v="83"/>
    <x v="214"/>
    <s v="Mr.Watcharapan P."/>
    <s v="MDL"/>
    <s v="TN01"/>
    <s v="T-70001GD080H-ULW-AEN "/>
    <s v="PASAP"/>
    <s v="TFT8.0&quot;"/>
    <x v="0"/>
    <x v="1"/>
    <x v="111"/>
    <s v="FCT"/>
    <s v="Final"/>
    <d v="2021-10-08T00:00:00"/>
    <s v="Hi temp,Hi Humid "/>
    <x v="1"/>
    <x v="1"/>
    <s v="Non Operate"/>
    <n v="1"/>
    <x v="9"/>
    <m/>
    <m/>
    <m/>
    <m/>
    <m/>
    <x v="73"/>
    <m/>
    <x v="0"/>
    <x v="0"/>
    <m/>
    <m/>
    <x v="0"/>
    <x v="0"/>
    <x v="0"/>
    <x v="2"/>
    <x v="2"/>
    <x v="23"/>
    <m/>
    <m/>
    <m/>
    <m/>
    <x v="57"/>
    <m/>
    <m/>
    <d v="2021-10-02T00:00:00"/>
    <m/>
    <x v="0"/>
    <x v="0"/>
    <m/>
    <m/>
  </r>
  <r>
    <n v="474"/>
    <s v="Closed"/>
    <x v="0"/>
    <x v="69"/>
    <d v="2021-09-08T00:00:00"/>
    <x v="83"/>
    <x v="214"/>
    <s v="Mr.Watcharapan P."/>
    <s v="MDL"/>
    <s v="TN01"/>
    <s v="T-70001GD080H-ULW-AEN "/>
    <s v="PASAP"/>
    <s v="TFT8.0&quot;"/>
    <x v="0"/>
    <x v="1"/>
    <x v="111"/>
    <s v="FCT"/>
    <s v="Final"/>
    <d v="2021-10-08T00:00:00"/>
    <s v="High temp"/>
    <x v="2"/>
    <x v="5"/>
    <s v="Non Operate"/>
    <n v="3"/>
    <x v="17"/>
    <m/>
    <m/>
    <m/>
    <m/>
    <m/>
    <x v="73"/>
    <m/>
    <x v="0"/>
    <x v="0"/>
    <m/>
    <m/>
    <x v="0"/>
    <x v="0"/>
    <x v="0"/>
    <x v="2"/>
    <x v="2"/>
    <x v="23"/>
    <m/>
    <m/>
    <m/>
    <m/>
    <x v="57"/>
    <m/>
    <m/>
    <d v="2021-10-02T00:00:00"/>
    <m/>
    <x v="0"/>
    <x v="0"/>
    <m/>
    <m/>
  </r>
  <r>
    <n v="475"/>
    <s v="Closed"/>
    <x v="0"/>
    <x v="71"/>
    <d v="2021-09-09T00:00:00"/>
    <x v="82"/>
    <x v="215"/>
    <s v="Mr.Attachai S."/>
    <s v="IQC"/>
    <n v="3084"/>
    <s v="# 3084 T-57632GD018HU-T-AGN"/>
    <s v="DS"/>
    <s v="TFT1.8&quot;"/>
    <x v="0"/>
    <x v="1"/>
    <x v="112"/>
    <s v="FCT"/>
    <s v="Final"/>
    <d v="2021-10-08T00:00:00"/>
    <s v="High temp"/>
    <x v="2"/>
    <x v="7"/>
    <s v="Non Operate"/>
    <n v="3"/>
    <x v="7"/>
    <m/>
    <m/>
    <m/>
    <m/>
    <m/>
    <x v="97"/>
    <m/>
    <x v="0"/>
    <x v="0"/>
    <m/>
    <m/>
    <x v="0"/>
    <x v="0"/>
    <x v="0"/>
    <x v="2"/>
    <x v="2"/>
    <x v="4"/>
    <m/>
    <m/>
    <m/>
    <m/>
    <x v="57"/>
    <m/>
    <m/>
    <d v="2021-10-02T00:00:00"/>
    <m/>
    <x v="0"/>
    <x v="0"/>
    <m/>
    <m/>
  </r>
  <r>
    <n v="476"/>
    <s v="Closed"/>
    <x v="0"/>
    <x v="71"/>
    <d v="2021-09-09T00:00:00"/>
    <x v="82"/>
    <x v="215"/>
    <s v="Mr.Attachai S."/>
    <s v="IQC"/>
    <n v="3084"/>
    <s v="# 3084 T-57632GD018HU-T-AGN"/>
    <s v="DS"/>
    <s v="TFT1.8&quot;"/>
    <x v="0"/>
    <x v="1"/>
    <x v="112"/>
    <s v="FCT"/>
    <s v="Final"/>
    <d v="2021-10-08T00:00:00"/>
    <s v="Low temperature storage -40 ± 2 oC"/>
    <x v="3"/>
    <x v="3"/>
    <s v="Non Operate"/>
    <n v="3"/>
    <x v="3"/>
    <m/>
    <m/>
    <m/>
    <m/>
    <m/>
    <x v="97"/>
    <m/>
    <x v="0"/>
    <x v="0"/>
    <m/>
    <m/>
    <x v="0"/>
    <x v="0"/>
    <x v="0"/>
    <x v="2"/>
    <x v="2"/>
    <x v="4"/>
    <m/>
    <m/>
    <m/>
    <m/>
    <x v="57"/>
    <m/>
    <m/>
    <d v="2021-10-02T00:00:00"/>
    <m/>
    <x v="0"/>
    <x v="0"/>
    <m/>
    <m/>
  </r>
  <r>
    <n v="477"/>
    <s v="Closed"/>
    <x v="0"/>
    <x v="71"/>
    <d v="2021-09-09T00:00:00"/>
    <x v="82"/>
    <x v="215"/>
    <s v="Mr.Attachai S."/>
    <s v="IQC"/>
    <n v="3084"/>
    <s v="# 3084 T-57632GD018HU-T-AGN"/>
    <s v="DS"/>
    <s v="TFT1.8&quot;"/>
    <x v="0"/>
    <x v="1"/>
    <x v="112"/>
    <s v="FCT"/>
    <s v="Final"/>
    <d v="2021-10-08T00:00:00"/>
    <s v="Heat shock"/>
    <x v="4"/>
    <x v="8"/>
    <s v="Non Operate"/>
    <n v="3"/>
    <x v="4"/>
    <m/>
    <m/>
    <m/>
    <m/>
    <m/>
    <x v="97"/>
    <m/>
    <x v="0"/>
    <x v="0"/>
    <m/>
    <m/>
    <x v="0"/>
    <x v="0"/>
    <x v="0"/>
    <x v="2"/>
    <x v="2"/>
    <x v="4"/>
    <m/>
    <m/>
    <m/>
    <m/>
    <x v="57"/>
    <m/>
    <m/>
    <d v="2021-10-02T00:00:00"/>
    <m/>
    <x v="0"/>
    <x v="0"/>
    <m/>
    <m/>
  </r>
  <r>
    <n v="478"/>
    <s v="Closed"/>
    <x v="0"/>
    <x v="71"/>
    <d v="2021-09-09T00:00:00"/>
    <x v="82"/>
    <x v="215"/>
    <s v="Mr.Attachai S."/>
    <s v="IQC"/>
    <n v="3084"/>
    <s v="# 3084 T-57632GD018HU-T-AGN"/>
    <s v="DS"/>
    <s v="TFT1.8&quot;"/>
    <x v="0"/>
    <x v="1"/>
    <x v="112"/>
    <s v="FCT"/>
    <s v="Final"/>
    <d v="2021-10-08T00:00:00"/>
    <s v="Hi temp,Hi Humid "/>
    <x v="1"/>
    <x v="1"/>
    <s v="Non Operate"/>
    <n v="3"/>
    <x v="9"/>
    <m/>
    <m/>
    <m/>
    <m/>
    <m/>
    <x v="97"/>
    <m/>
    <x v="0"/>
    <x v="0"/>
    <m/>
    <m/>
    <x v="0"/>
    <x v="0"/>
    <x v="0"/>
    <x v="2"/>
    <x v="2"/>
    <x v="4"/>
    <m/>
    <m/>
    <m/>
    <m/>
    <x v="57"/>
    <m/>
    <m/>
    <d v="2021-10-02T00:00:00"/>
    <m/>
    <x v="0"/>
    <x v="0"/>
    <m/>
    <m/>
  </r>
  <r>
    <n v="479"/>
    <s v="Closed"/>
    <x v="0"/>
    <x v="70"/>
    <d v="2021-09-10T00:00:00"/>
    <x v="84"/>
    <x v="216"/>
    <s v="Ms.Tipakorn S."/>
    <s v="CQA"/>
    <n v="7126"/>
    <s v="# 7126 T-55709GD080HU-LW-AEN"/>
    <s v="YZK"/>
    <s v="TFT8.0&quot;"/>
    <x v="0"/>
    <x v="5"/>
    <x v="113"/>
    <s v="FCT"/>
    <s v="Final"/>
    <d v="2021-09-10T00:00:00"/>
    <s v="High temp"/>
    <x v="2"/>
    <x v="5"/>
    <s v="Operate"/>
    <n v="1"/>
    <x v="12"/>
    <m/>
    <m/>
    <m/>
    <m/>
    <m/>
    <x v="91"/>
    <m/>
    <x v="0"/>
    <x v="31"/>
    <m/>
    <m/>
    <x v="0"/>
    <x v="0"/>
    <x v="0"/>
    <x v="2"/>
    <x v="2"/>
    <x v="4"/>
    <m/>
    <m/>
    <m/>
    <m/>
    <x v="0"/>
    <m/>
    <m/>
    <m/>
    <m/>
    <x v="0"/>
    <x v="0"/>
    <m/>
    <m/>
  </r>
  <r>
    <n v="480"/>
    <s v="Closed"/>
    <x v="0"/>
    <x v="70"/>
    <d v="2021-09-10T00:00:00"/>
    <x v="84"/>
    <x v="216"/>
    <s v="Ms.Tipakorn S."/>
    <s v="CQA"/>
    <n v="7126"/>
    <s v="# 7126 T-55709GD080HU-LW-AEN"/>
    <s v="YZK"/>
    <s v="TFT8.0&quot;"/>
    <x v="0"/>
    <x v="5"/>
    <x v="113"/>
    <s v="FCT"/>
    <s v="Final"/>
    <d v="2021-09-10T00:00:00"/>
    <s v="Low temperature"/>
    <x v="3"/>
    <x v="12"/>
    <s v="Operate"/>
    <n v="1"/>
    <x v="12"/>
    <m/>
    <m/>
    <m/>
    <m/>
    <m/>
    <x v="91"/>
    <m/>
    <x v="0"/>
    <x v="31"/>
    <m/>
    <m/>
    <x v="0"/>
    <x v="0"/>
    <x v="0"/>
    <x v="2"/>
    <x v="2"/>
    <x v="4"/>
    <m/>
    <m/>
    <m/>
    <m/>
    <x v="0"/>
    <m/>
    <m/>
    <m/>
    <m/>
    <x v="0"/>
    <x v="0"/>
    <m/>
    <m/>
  </r>
  <r>
    <n v="481"/>
    <s v="Closed"/>
    <x v="0"/>
    <x v="70"/>
    <d v="2021-09-10T00:00:00"/>
    <x v="84"/>
    <x v="216"/>
    <s v="Ms.Tipakorn S."/>
    <s v="CQA"/>
    <n v="7126"/>
    <s v="# 7126 T-55709GD080HU-LW-AEN"/>
    <s v="YZK"/>
    <s v="TFT8.0&quot;"/>
    <x v="0"/>
    <x v="5"/>
    <x v="113"/>
    <s v="FCT"/>
    <s v="Final"/>
    <d v="2021-09-10T00:00:00"/>
    <s v="On-Off test for 200 times."/>
    <x v="5"/>
    <x v="13"/>
    <s v="Operate"/>
    <n v="1"/>
    <x v="12"/>
    <m/>
    <m/>
    <m/>
    <m/>
    <m/>
    <x v="91"/>
    <m/>
    <x v="0"/>
    <x v="32"/>
    <m/>
    <m/>
    <x v="0"/>
    <x v="0"/>
    <x v="0"/>
    <x v="2"/>
    <x v="2"/>
    <x v="4"/>
    <m/>
    <m/>
    <m/>
    <m/>
    <x v="0"/>
    <m/>
    <m/>
    <m/>
    <m/>
    <x v="0"/>
    <x v="0"/>
    <m/>
    <m/>
  </r>
  <r>
    <n v="482"/>
    <s v="Closed"/>
    <x v="0"/>
    <x v="72"/>
    <d v="2021-09-13T00:00:00"/>
    <x v="85"/>
    <x v="217"/>
    <s v="Ms.Wichuphan"/>
    <s v="CQA"/>
    <n v="3062"/>
    <s v="# 3062 T-64874GD026HU-T-AAN"/>
    <s v="HD"/>
    <s v="TFT2.6&quot;"/>
    <x v="0"/>
    <x v="5"/>
    <x v="114"/>
    <s v="FCT +  App "/>
    <s v="Final"/>
    <d v="2021-09-14T00:00:00"/>
    <s v="Optical characteristic"/>
    <x v="0"/>
    <x v="0"/>
    <s v="Operate"/>
    <n v="2"/>
    <x v="0"/>
    <m/>
    <m/>
    <m/>
    <m/>
    <m/>
    <x v="93"/>
    <m/>
    <x v="42"/>
    <x v="0"/>
    <m/>
    <m/>
    <x v="0"/>
    <x v="0"/>
    <x v="0"/>
    <x v="2"/>
    <x v="2"/>
    <x v="4"/>
    <m/>
    <m/>
    <m/>
    <m/>
    <x v="0"/>
    <m/>
    <m/>
    <m/>
    <m/>
    <x v="0"/>
    <x v="0"/>
    <m/>
    <m/>
  </r>
  <r>
    <n v="483"/>
    <s v="Too Over Due"/>
    <x v="2"/>
    <x v="72"/>
    <d v="2021-09-13T00:00:00"/>
    <x v="85"/>
    <x v="218"/>
    <s v="Mr.Karn"/>
    <s v="PE-MPT"/>
    <n v="3062"/>
    <s v="# 3062 T-64874GD026HU-T-AAN"/>
    <s v="HD"/>
    <s v="TFT2.6&quot;"/>
    <x v="0"/>
    <x v="2"/>
    <x v="115"/>
    <s v="FCT +  App Edge Mura"/>
    <s v="Final"/>
    <m/>
    <s v="High temp"/>
    <x v="2"/>
    <x v="7"/>
    <s v="Operate"/>
    <n v="12"/>
    <x v="29"/>
    <m/>
    <m/>
    <m/>
    <m/>
    <m/>
    <x v="98"/>
    <m/>
    <x v="0"/>
    <x v="0"/>
    <m/>
    <m/>
    <x v="0"/>
    <x v="0"/>
    <x v="0"/>
    <x v="2"/>
    <x v="2"/>
    <x v="4"/>
    <m/>
    <m/>
    <m/>
    <m/>
    <x v="58"/>
    <m/>
    <m/>
    <m/>
    <m/>
    <x v="0"/>
    <x v="0"/>
    <m/>
    <m/>
  </r>
  <r>
    <n v="484"/>
    <s v="Closed"/>
    <x v="0"/>
    <x v="72"/>
    <d v="2021-09-13T00:00:00"/>
    <x v="86"/>
    <x v="219"/>
    <s v="Ms.Sirintip "/>
    <s v="IQC"/>
    <n v="3049"/>
    <s v="# 3049 T-55931GD018HU-T-AKN"/>
    <s v="STD"/>
    <s v="TFT1.8&quot;"/>
    <x v="1"/>
    <x v="7"/>
    <x v="23"/>
    <s v="FCT +  App "/>
    <s v="Final"/>
    <d v="2021-10-15T00:00:00"/>
    <s v="Optical characteristic"/>
    <x v="0"/>
    <x v="0"/>
    <s v="Operate"/>
    <n v="1"/>
    <x v="0"/>
    <m/>
    <m/>
    <m/>
    <m/>
    <m/>
    <x v="99"/>
    <m/>
    <x v="43"/>
    <x v="0"/>
    <m/>
    <m/>
    <x v="0"/>
    <x v="0"/>
    <x v="0"/>
    <x v="2"/>
    <x v="2"/>
    <x v="4"/>
    <m/>
    <m/>
    <m/>
    <m/>
    <x v="0"/>
    <m/>
    <m/>
    <m/>
    <m/>
    <x v="0"/>
    <x v="0"/>
    <m/>
    <m/>
  </r>
  <r>
    <n v="485"/>
    <s v="Closed"/>
    <x v="0"/>
    <x v="72"/>
    <d v="2021-09-13T00:00:00"/>
    <x v="18"/>
    <x v="220"/>
    <s v="Ms.Sirintip "/>
    <s v="IQC"/>
    <n v="3044"/>
    <s v="# 3044 T-55972GD035H-LW-AGN"/>
    <s v="PSA"/>
    <s v="TFT3.5&quot;"/>
    <x v="1"/>
    <x v="7"/>
    <x v="23"/>
    <s v="FCT +  App "/>
    <s v="Final"/>
    <d v="2021-10-05T00:00:00"/>
    <s v="Optical characteristic"/>
    <x v="0"/>
    <x v="0"/>
    <s v="Operate"/>
    <n v="2"/>
    <x v="24"/>
    <m/>
    <m/>
    <m/>
    <m/>
    <m/>
    <x v="100"/>
    <m/>
    <x v="44"/>
    <x v="0"/>
    <m/>
    <m/>
    <x v="0"/>
    <x v="0"/>
    <x v="0"/>
    <x v="2"/>
    <x v="2"/>
    <x v="4"/>
    <m/>
    <m/>
    <m/>
    <m/>
    <x v="0"/>
    <m/>
    <m/>
    <m/>
    <m/>
    <x v="0"/>
    <x v="0"/>
    <m/>
    <m/>
  </r>
  <r>
    <n v="486"/>
    <s v="Closed"/>
    <x v="0"/>
    <x v="72"/>
    <d v="2021-09-13T00:00:00"/>
    <x v="18"/>
    <x v="221"/>
    <s v="Ms.Sirintip "/>
    <s v="IQC"/>
    <n v="3045"/>
    <s v="# 3045 T-56022GD035H-LW-AFN"/>
    <s v="TAP"/>
    <s v="TFT3.5&quot;"/>
    <x v="1"/>
    <x v="7"/>
    <x v="23"/>
    <s v="FCT +  App "/>
    <s v="Final"/>
    <d v="2021-10-05T00:00:00"/>
    <s v="Optical characteristic"/>
    <x v="0"/>
    <x v="0"/>
    <s v="Operate"/>
    <n v="3"/>
    <x v="24"/>
    <m/>
    <m/>
    <m/>
    <m/>
    <m/>
    <x v="100"/>
    <m/>
    <x v="44"/>
    <x v="0"/>
    <m/>
    <m/>
    <x v="0"/>
    <x v="0"/>
    <x v="0"/>
    <x v="2"/>
    <x v="2"/>
    <x v="4"/>
    <m/>
    <m/>
    <m/>
    <m/>
    <x v="0"/>
    <m/>
    <m/>
    <m/>
    <m/>
    <x v="0"/>
    <x v="0"/>
    <m/>
    <m/>
  </r>
  <r>
    <n v="487"/>
    <s v="Closed"/>
    <x v="0"/>
    <x v="72"/>
    <d v="2021-09-13T00:00:00"/>
    <x v="85"/>
    <x v="222"/>
    <s v="Ms.Sirintip "/>
    <s v="IQC"/>
    <n v="3014"/>
    <s v="# 3014 T-57010GD042H-LW-ABN"/>
    <s v="NS"/>
    <s v="TFT4.2&quot;"/>
    <x v="1"/>
    <x v="7"/>
    <x v="23"/>
    <s v="FCT +  App "/>
    <s v="Final"/>
    <d v="2021-10-05T00:00:00"/>
    <s v="Optical characteristic"/>
    <x v="0"/>
    <x v="0"/>
    <s v="Operate"/>
    <n v="5"/>
    <x v="24"/>
    <m/>
    <m/>
    <m/>
    <m/>
    <m/>
    <x v="100"/>
    <m/>
    <x v="44"/>
    <x v="0"/>
    <m/>
    <m/>
    <x v="0"/>
    <x v="0"/>
    <x v="0"/>
    <x v="2"/>
    <x v="2"/>
    <x v="4"/>
    <m/>
    <m/>
    <m/>
    <m/>
    <x v="0"/>
    <m/>
    <m/>
    <m/>
    <m/>
    <x v="0"/>
    <x v="0"/>
    <m/>
    <m/>
  </r>
  <r>
    <n v="488"/>
    <s v="Closed"/>
    <x v="0"/>
    <x v="72"/>
    <d v="2021-09-13T00:00:00"/>
    <x v="81"/>
    <x v="223"/>
    <s v="Ms.Sirintip "/>
    <s v="IQC"/>
    <n v="3001"/>
    <s v="# 3001 T-55741GD033H-T-ACN"/>
    <s v="Gentex"/>
    <s v="TFT3.3&quot;"/>
    <x v="1"/>
    <x v="7"/>
    <x v="23"/>
    <s v="FCT +  App "/>
    <s v="Final"/>
    <d v="2021-10-15T00:00:00"/>
    <s v="Optical characteristic"/>
    <x v="0"/>
    <x v="0"/>
    <s v="Operate"/>
    <n v="2"/>
    <x v="26"/>
    <m/>
    <m/>
    <m/>
    <m/>
    <m/>
    <x v="99"/>
    <m/>
    <x v="43"/>
    <x v="0"/>
    <m/>
    <m/>
    <x v="0"/>
    <x v="0"/>
    <x v="0"/>
    <x v="2"/>
    <x v="2"/>
    <x v="4"/>
    <m/>
    <m/>
    <m/>
    <m/>
    <x v="0"/>
    <m/>
    <m/>
    <m/>
    <m/>
    <x v="0"/>
    <x v="0"/>
    <m/>
    <m/>
  </r>
  <r>
    <n v="489"/>
    <s v="Closed"/>
    <x v="0"/>
    <x v="72"/>
    <d v="2021-09-13T00:00:00"/>
    <x v="86"/>
    <x v="224"/>
    <s v="Ms.Sirintip "/>
    <s v="IQC"/>
    <s v="3023 / 9021"/>
    <s v="# 3023 T-55998GD018HU-T-AEN"/>
    <s v="DS"/>
    <s v="TFT1.8&quot;"/>
    <x v="1"/>
    <x v="7"/>
    <x v="23"/>
    <s v="FCT +  App "/>
    <s v="Final"/>
    <d v="2021-10-15T00:00:00"/>
    <s v="Optical characteristic"/>
    <x v="0"/>
    <x v="0"/>
    <s v="Operate"/>
    <n v="11"/>
    <x v="26"/>
    <m/>
    <m/>
    <m/>
    <m/>
    <m/>
    <x v="101"/>
    <m/>
    <x v="45"/>
    <x v="0"/>
    <m/>
    <m/>
    <x v="0"/>
    <x v="0"/>
    <x v="0"/>
    <x v="2"/>
    <x v="2"/>
    <x v="4"/>
    <m/>
    <m/>
    <m/>
    <m/>
    <x v="0"/>
    <m/>
    <m/>
    <m/>
    <m/>
    <x v="0"/>
    <x v="0"/>
    <m/>
    <m/>
  </r>
  <r>
    <n v="490"/>
    <s v="Closed"/>
    <x v="0"/>
    <x v="72"/>
    <d v="2021-09-13T00:00:00"/>
    <x v="18"/>
    <x v="225"/>
    <s v="Ms.Sirintip "/>
    <s v="IQC"/>
    <n v="3062"/>
    <s v="# 3062 T-64874GD026HU-T-AAN"/>
    <s v="HD"/>
    <s v="TFT2.6&quot;"/>
    <x v="1"/>
    <x v="7"/>
    <x v="23"/>
    <s v="FCT +  App "/>
    <s v="Final"/>
    <d v="2021-10-15T00:00:00"/>
    <s v="Optical characteristic"/>
    <x v="0"/>
    <x v="0"/>
    <s v="Operate"/>
    <n v="1"/>
    <x v="0"/>
    <m/>
    <m/>
    <m/>
    <m/>
    <m/>
    <x v="102"/>
    <m/>
    <x v="46"/>
    <x v="0"/>
    <m/>
    <m/>
    <x v="0"/>
    <x v="0"/>
    <x v="0"/>
    <x v="2"/>
    <x v="2"/>
    <x v="4"/>
    <m/>
    <m/>
    <m/>
    <m/>
    <x v="0"/>
    <m/>
    <m/>
    <m/>
    <m/>
    <x v="0"/>
    <x v="0"/>
    <m/>
    <m/>
  </r>
  <r>
    <n v="491"/>
    <s v="Closed"/>
    <x v="0"/>
    <x v="72"/>
    <d v="2021-09-13T00:00:00"/>
    <x v="86"/>
    <x v="226"/>
    <s v="Ms.Sirintip "/>
    <s v="IQC"/>
    <n v="3061"/>
    <s v="# 3061 T-57568GD018HU-T-ACN"/>
    <s v="NS"/>
    <s v="TFT1.8&quot;"/>
    <x v="1"/>
    <x v="7"/>
    <x v="23"/>
    <s v="FCT +  App "/>
    <s v="Final"/>
    <d v="2021-10-15T00:00:00"/>
    <s v="Optical characteristic"/>
    <x v="0"/>
    <x v="0"/>
    <s v="Operate"/>
    <n v="13"/>
    <x v="0"/>
    <m/>
    <m/>
    <m/>
    <m/>
    <m/>
    <x v="102"/>
    <m/>
    <x v="46"/>
    <x v="0"/>
    <m/>
    <m/>
    <x v="0"/>
    <x v="0"/>
    <x v="0"/>
    <x v="2"/>
    <x v="2"/>
    <x v="4"/>
    <m/>
    <m/>
    <m/>
    <m/>
    <x v="0"/>
    <m/>
    <m/>
    <m/>
    <m/>
    <x v="0"/>
    <x v="0"/>
    <m/>
    <m/>
  </r>
  <r>
    <n v="492"/>
    <s v="Closed"/>
    <x v="0"/>
    <x v="72"/>
    <d v="2021-09-13T00:00:00"/>
    <x v="85"/>
    <x v="227"/>
    <s v="Ms.Sirintip "/>
    <s v="IQC"/>
    <n v="3009"/>
    <s v="# 3009 T-55784GD042H-LW-AGN"/>
    <s v="NS"/>
    <s v="TFT4.2&quot;"/>
    <x v="1"/>
    <x v="7"/>
    <x v="23"/>
    <s v="FCT +  App "/>
    <s v="Final"/>
    <d v="2021-10-15T00:00:00"/>
    <s v="Optical characteristic"/>
    <x v="0"/>
    <x v="0"/>
    <s v="Operate"/>
    <n v="16"/>
    <x v="24"/>
    <m/>
    <m/>
    <m/>
    <m/>
    <m/>
    <x v="100"/>
    <m/>
    <x v="44"/>
    <x v="0"/>
    <m/>
    <m/>
    <x v="0"/>
    <x v="0"/>
    <x v="0"/>
    <x v="2"/>
    <x v="2"/>
    <x v="4"/>
    <m/>
    <m/>
    <m/>
    <m/>
    <x v="0"/>
    <m/>
    <m/>
    <m/>
    <m/>
    <x v="0"/>
    <x v="0"/>
    <m/>
    <m/>
  </r>
  <r>
    <n v="493"/>
    <s v="Closed"/>
    <x v="0"/>
    <x v="72"/>
    <d v="2021-09-13T00:00:00"/>
    <x v="18"/>
    <x v="228"/>
    <s v="Ms.Sirintip "/>
    <s v="IQC"/>
    <n v="3086"/>
    <s v="# 3086 T-64947GD031HU-T-AAN"/>
    <s v="STD"/>
    <s v="TFT3.1&quot;"/>
    <x v="1"/>
    <x v="7"/>
    <x v="23"/>
    <s v="FCT +  App "/>
    <s v="Final"/>
    <d v="2021-10-22T00:00:00"/>
    <s v="Optical characteristic"/>
    <x v="0"/>
    <x v="0"/>
    <s v="Operate"/>
    <n v="5"/>
    <x v="24"/>
    <m/>
    <m/>
    <m/>
    <m/>
    <m/>
    <x v="103"/>
    <m/>
    <x v="47"/>
    <x v="0"/>
    <m/>
    <m/>
    <x v="0"/>
    <x v="0"/>
    <x v="0"/>
    <x v="2"/>
    <x v="2"/>
    <x v="4"/>
    <m/>
    <m/>
    <m/>
    <m/>
    <x v="0"/>
    <m/>
    <m/>
    <m/>
    <m/>
    <x v="0"/>
    <x v="0"/>
    <m/>
    <m/>
  </r>
  <r>
    <n v="494"/>
    <s v="Closed"/>
    <x v="0"/>
    <x v="72"/>
    <d v="2021-09-13T00:00:00"/>
    <x v="85"/>
    <x v="229"/>
    <s v="Ms.Sirintip "/>
    <s v="IQC"/>
    <n v="3008"/>
    <s v="# 3008 T-55784GD042H-LW-AFN"/>
    <s v="NS"/>
    <s v="TFT4.2&quot;"/>
    <x v="1"/>
    <x v="7"/>
    <x v="23"/>
    <s v="FCT +  App "/>
    <s v="Final"/>
    <d v="2021-10-15T00:00:00"/>
    <s v="Optical characteristic"/>
    <x v="0"/>
    <x v="0"/>
    <s v="Operate"/>
    <n v="9"/>
    <x v="24"/>
    <m/>
    <m/>
    <m/>
    <m/>
    <m/>
    <x v="104"/>
    <m/>
    <x v="48"/>
    <x v="0"/>
    <m/>
    <m/>
    <x v="0"/>
    <x v="0"/>
    <x v="0"/>
    <x v="2"/>
    <x v="2"/>
    <x v="4"/>
    <m/>
    <m/>
    <m/>
    <m/>
    <x v="0"/>
    <m/>
    <m/>
    <m/>
    <m/>
    <x v="0"/>
    <x v="0"/>
    <m/>
    <m/>
  </r>
  <r>
    <n v="495"/>
    <s v="Closed"/>
    <x v="0"/>
    <x v="72"/>
    <d v="2021-09-13T00:00:00"/>
    <x v="85"/>
    <x v="230"/>
    <s v="Ms.Sirintip "/>
    <s v="IQC"/>
    <n v="3039"/>
    <s v="# 3039 T-55743GD042H-LW-AMN"/>
    <s v="YZK"/>
    <s v="TFT4.2&quot;"/>
    <x v="1"/>
    <x v="7"/>
    <x v="23"/>
    <s v="FCT +  App "/>
    <s v="Final"/>
    <d v="2021-10-19T00:00:00"/>
    <s v="Optical characteristic"/>
    <x v="0"/>
    <x v="0"/>
    <s v="Operate"/>
    <n v="19"/>
    <x v="24"/>
    <m/>
    <m/>
    <m/>
    <m/>
    <m/>
    <x v="105"/>
    <m/>
    <x v="49"/>
    <x v="0"/>
    <m/>
    <m/>
    <x v="0"/>
    <x v="0"/>
    <x v="0"/>
    <x v="2"/>
    <x v="2"/>
    <x v="4"/>
    <m/>
    <m/>
    <m/>
    <m/>
    <x v="0"/>
    <m/>
    <m/>
    <m/>
    <m/>
    <x v="0"/>
    <x v="0"/>
    <m/>
    <m/>
  </r>
  <r>
    <n v="496"/>
    <s v="Closed"/>
    <x v="0"/>
    <x v="72"/>
    <d v="2021-09-13T00:00:00"/>
    <x v="86"/>
    <x v="231"/>
    <s v="Ms.Sirintip "/>
    <s v="IQC"/>
    <n v="3057"/>
    <s v="# 3057 T-57630GD018HU-T-ABN"/>
    <s v="YZK"/>
    <s v="TFT1.8&quot;"/>
    <x v="1"/>
    <x v="7"/>
    <x v="23"/>
    <s v="FCT +  App "/>
    <s v="Final"/>
    <d v="2021-10-15T00:00:00"/>
    <s v="Optical characteristic"/>
    <x v="0"/>
    <x v="0"/>
    <s v="Operate"/>
    <n v="3"/>
    <x v="0"/>
    <m/>
    <m/>
    <m/>
    <m/>
    <m/>
    <x v="106"/>
    <m/>
    <x v="50"/>
    <x v="0"/>
    <m/>
    <m/>
    <x v="0"/>
    <x v="0"/>
    <x v="0"/>
    <x v="2"/>
    <x v="2"/>
    <x v="4"/>
    <m/>
    <m/>
    <m/>
    <m/>
    <x v="0"/>
    <m/>
    <m/>
    <m/>
    <m/>
    <x v="0"/>
    <x v="0"/>
    <m/>
    <m/>
  </r>
  <r>
    <n v="497"/>
    <s v="Closed"/>
    <x v="0"/>
    <x v="72"/>
    <d v="2021-09-13T00:00:00"/>
    <x v="84"/>
    <x v="232"/>
    <s v="Ms.Tipakorn S."/>
    <s v="CQA"/>
    <n v="3044"/>
    <s v="# 3044 T-55972GD035H-LW-AGN"/>
    <s v="PSA"/>
    <s v="TFT3.5&quot;"/>
    <x v="0"/>
    <x v="5"/>
    <x v="116"/>
    <s v="FCT +  App "/>
    <s v="Final"/>
    <d v="2021-09-21T00:00:00"/>
    <s v="ESD test (Machine model), testing condition refer to attached sheet."/>
    <x v="7"/>
    <x v="41"/>
    <s v="Non Operate"/>
    <n v="2"/>
    <x v="18"/>
    <m/>
    <m/>
    <m/>
    <m/>
    <m/>
    <x v="96"/>
    <m/>
    <x v="51"/>
    <x v="0"/>
    <m/>
    <m/>
    <x v="0"/>
    <x v="0"/>
    <x v="0"/>
    <x v="2"/>
    <x v="2"/>
    <x v="4"/>
    <m/>
    <m/>
    <m/>
    <m/>
    <x v="0"/>
    <m/>
    <m/>
    <m/>
    <m/>
    <x v="0"/>
    <x v="0"/>
    <m/>
    <m/>
  </r>
  <r>
    <n v="498"/>
    <s v="Closed"/>
    <x v="0"/>
    <x v="72"/>
    <d v="2021-09-13T00:00:00"/>
    <x v="84"/>
    <x v="232"/>
    <s v="Ms.Tipakorn S."/>
    <s v="CQA"/>
    <n v="3044"/>
    <s v="# 3044 T-55972GD035H-LW-AGN"/>
    <s v="PSA"/>
    <s v="TFT3.5&quot;"/>
    <x v="0"/>
    <x v="5"/>
    <x v="116"/>
    <s v="FCT +  App "/>
    <s v="Final"/>
    <d v="2021-09-21T00:00:00"/>
    <s v="ESD test (Human model), testing condition refer to attached sheet."/>
    <x v="7"/>
    <x v="42"/>
    <s v="Non Operate"/>
    <n v="2"/>
    <x v="18"/>
    <m/>
    <m/>
    <m/>
    <m/>
    <m/>
    <x v="96"/>
    <m/>
    <x v="51"/>
    <x v="0"/>
    <m/>
    <m/>
    <x v="0"/>
    <x v="0"/>
    <x v="0"/>
    <x v="2"/>
    <x v="2"/>
    <x v="4"/>
    <m/>
    <m/>
    <m/>
    <m/>
    <x v="0"/>
    <m/>
    <m/>
    <m/>
    <m/>
    <x v="0"/>
    <x v="0"/>
    <m/>
    <m/>
  </r>
  <r>
    <n v="499"/>
    <s v="Closed"/>
    <x v="0"/>
    <x v="72"/>
    <d v="2021-09-13T00:00:00"/>
    <x v="84"/>
    <x v="232"/>
    <s v="Ms.Tipakorn S."/>
    <s v="CQA"/>
    <n v="3044"/>
    <s v="# 3044 T-55972GD035H-LW-AGN"/>
    <s v="PSA"/>
    <s v="TFT3.5&quot;"/>
    <x v="0"/>
    <x v="5"/>
    <x v="116"/>
    <s v="FCT +  App "/>
    <s v="Final"/>
    <d v="2021-09-21T00:00:00"/>
    <s v="EOS test, testing condition refer to attached sheet."/>
    <x v="7"/>
    <x v="43"/>
    <s v="Non Operate"/>
    <n v="2"/>
    <x v="18"/>
    <m/>
    <m/>
    <m/>
    <m/>
    <m/>
    <x v="96"/>
    <m/>
    <x v="35"/>
    <x v="0"/>
    <m/>
    <m/>
    <x v="0"/>
    <x v="0"/>
    <x v="0"/>
    <x v="2"/>
    <x v="2"/>
    <x v="4"/>
    <m/>
    <m/>
    <m/>
    <m/>
    <x v="0"/>
    <m/>
    <m/>
    <m/>
    <m/>
    <x v="0"/>
    <x v="0"/>
    <m/>
    <m/>
  </r>
  <r>
    <n v="500"/>
    <s v="Closed"/>
    <x v="0"/>
    <x v="73"/>
    <d v="2021-09-16T00:00:00"/>
    <x v="87"/>
    <x v="233"/>
    <s v="Ms.Supawinee"/>
    <s v="CQA"/>
    <n v="3062"/>
    <s v="# 3062 T-64874GD026HU-T-AAN"/>
    <s v="HD"/>
    <s v="TFT2.6&quot;"/>
    <x v="0"/>
    <x v="5"/>
    <x v="114"/>
    <s v="FCT +  App "/>
    <s v="Final"/>
    <d v="2021-09-23T00:00:00"/>
    <s v="Optical characteristic"/>
    <x v="0"/>
    <x v="0"/>
    <s v="Operate"/>
    <n v="3"/>
    <x v="0"/>
    <m/>
    <m/>
    <m/>
    <m/>
    <m/>
    <x v="75"/>
    <m/>
    <x v="52"/>
    <x v="0"/>
    <m/>
    <m/>
    <x v="0"/>
    <x v="0"/>
    <x v="0"/>
    <x v="2"/>
    <x v="2"/>
    <x v="4"/>
    <m/>
    <m/>
    <m/>
    <m/>
    <x v="0"/>
    <m/>
    <m/>
    <m/>
    <m/>
    <x v="0"/>
    <x v="0"/>
    <m/>
    <m/>
  </r>
  <r>
    <n v="501"/>
    <s v="Closed"/>
    <x v="0"/>
    <x v="74"/>
    <d v="2021-09-21T00:00:00"/>
    <x v="88"/>
    <x v="234"/>
    <s v="Ms.Suwaphit"/>
    <s v="CQA"/>
    <n v="3028"/>
    <s v="# 3028 T-51750GD065J-LW-BJN"/>
    <s v="STD"/>
    <s v="TFT6.5&quot;"/>
    <x v="0"/>
    <x v="5"/>
    <x v="117"/>
    <s v="FCT +  App "/>
    <s v="Final"/>
    <d v="2021-09-28T00:00:00"/>
    <s v="ESD test (Machine model), testing condition refer to attached sheet."/>
    <x v="7"/>
    <x v="41"/>
    <s v="Non Operate"/>
    <n v="1"/>
    <x v="18"/>
    <m/>
    <m/>
    <m/>
    <m/>
    <m/>
    <x v="107"/>
    <m/>
    <x v="0"/>
    <x v="0"/>
    <m/>
    <m/>
    <x v="13"/>
    <x v="0"/>
    <x v="0"/>
    <x v="2"/>
    <x v="2"/>
    <x v="4"/>
    <m/>
    <m/>
    <m/>
    <m/>
    <x v="0"/>
    <m/>
    <m/>
    <m/>
    <m/>
    <x v="0"/>
    <x v="0"/>
    <m/>
    <m/>
  </r>
  <r>
    <n v="502"/>
    <s v="Closed"/>
    <x v="0"/>
    <x v="74"/>
    <d v="2021-09-21T00:00:00"/>
    <x v="88"/>
    <x v="234"/>
    <s v="Ms.Suwaphit"/>
    <s v="CQA"/>
    <n v="3028"/>
    <s v="# 3028 T-51750GD065J-LW-BJN"/>
    <s v="STD"/>
    <s v="TFT6.5&quot;"/>
    <x v="0"/>
    <x v="5"/>
    <x v="117"/>
    <s v="FCT +  App "/>
    <s v="Final"/>
    <d v="2021-09-28T00:00:00"/>
    <s v="ESD test (Human model), testing condition refer to attached sheet."/>
    <x v="7"/>
    <x v="42"/>
    <s v="Non Operate"/>
    <n v="1"/>
    <x v="18"/>
    <m/>
    <m/>
    <m/>
    <m/>
    <m/>
    <x v="107"/>
    <m/>
    <x v="0"/>
    <x v="0"/>
    <m/>
    <m/>
    <x v="14"/>
    <x v="0"/>
    <x v="0"/>
    <x v="2"/>
    <x v="2"/>
    <x v="4"/>
    <m/>
    <m/>
    <m/>
    <m/>
    <x v="0"/>
    <m/>
    <m/>
    <m/>
    <m/>
    <x v="0"/>
    <x v="0"/>
    <m/>
    <m/>
  </r>
  <r>
    <n v="503"/>
    <s v="Closed"/>
    <x v="0"/>
    <x v="74"/>
    <d v="2021-09-21T00:00:00"/>
    <x v="88"/>
    <x v="235"/>
    <s v="Mr.Sakchai"/>
    <s v="PE"/>
    <n v="3039"/>
    <s v="# 3039 T-55743GD042H-LW-AMN"/>
    <s v="YZK"/>
    <s v="TFT4.2&quot;"/>
    <x v="0"/>
    <x v="0"/>
    <x v="118"/>
    <s v="App+FCT"/>
    <s v="FCT2"/>
    <d v="2021-10-12T00:00:00"/>
    <s v="High temp"/>
    <x v="2"/>
    <x v="5"/>
    <s v="Operate"/>
    <n v="3"/>
    <x v="17"/>
    <m/>
    <m/>
    <m/>
    <m/>
    <m/>
    <x v="84"/>
    <m/>
    <x v="0"/>
    <x v="0"/>
    <m/>
    <m/>
    <x v="0"/>
    <x v="0"/>
    <x v="0"/>
    <x v="2"/>
    <x v="2"/>
    <x v="4"/>
    <m/>
    <m/>
    <m/>
    <m/>
    <x v="59"/>
    <m/>
    <m/>
    <m/>
    <m/>
    <x v="0"/>
    <x v="0"/>
    <m/>
    <m/>
  </r>
  <r>
    <n v="504"/>
    <s v="Closed"/>
    <x v="0"/>
    <x v="74"/>
    <d v="2021-09-21T00:00:00"/>
    <x v="88"/>
    <x v="235"/>
    <s v="Mr.Sakchai"/>
    <s v="PE"/>
    <n v="3039"/>
    <s v="# 3039 T-55743GD042H-LW-AMN"/>
    <s v="YZK"/>
    <s v="TFT4.2&quot;"/>
    <x v="0"/>
    <x v="0"/>
    <x v="118"/>
    <s v="App+FCT"/>
    <s v="FCT2"/>
    <d v="2021-10-12T00:00:00"/>
    <s v="Hi temp,Hi Humid "/>
    <x v="1"/>
    <x v="1"/>
    <s v="Operate"/>
    <n v="3"/>
    <x v="1"/>
    <m/>
    <m/>
    <m/>
    <m/>
    <m/>
    <x v="84"/>
    <m/>
    <x v="0"/>
    <x v="0"/>
    <m/>
    <m/>
    <x v="0"/>
    <x v="0"/>
    <x v="0"/>
    <x v="2"/>
    <x v="2"/>
    <x v="4"/>
    <m/>
    <m/>
    <m/>
    <m/>
    <x v="59"/>
    <m/>
    <m/>
    <m/>
    <m/>
    <x v="0"/>
    <x v="0"/>
    <m/>
    <m/>
  </r>
  <r>
    <n v="505"/>
    <s v="Closed"/>
    <x v="0"/>
    <x v="74"/>
    <d v="2021-09-21T00:00:00"/>
    <x v="88"/>
    <x v="235"/>
    <s v="Mr.Sakchai"/>
    <s v="PE"/>
    <n v="3039"/>
    <s v="# 3039 T-55743GD042H-LW-AMN"/>
    <s v="YZK"/>
    <s v="TFT4.2&quot;"/>
    <x v="0"/>
    <x v="0"/>
    <x v="118"/>
    <s v="App+FCT"/>
    <s v="FCT2"/>
    <d v="2021-10-12T00:00:00"/>
    <s v="Heat shock"/>
    <x v="4"/>
    <x v="6"/>
    <s v="Non Operate"/>
    <n v="3"/>
    <x v="6"/>
    <m/>
    <m/>
    <m/>
    <m/>
    <m/>
    <x v="84"/>
    <m/>
    <x v="0"/>
    <x v="0"/>
    <m/>
    <m/>
    <x v="0"/>
    <x v="0"/>
    <x v="0"/>
    <x v="2"/>
    <x v="2"/>
    <x v="4"/>
    <m/>
    <m/>
    <m/>
    <m/>
    <x v="59"/>
    <m/>
    <m/>
    <m/>
    <m/>
    <x v="0"/>
    <x v="0"/>
    <m/>
    <m/>
  </r>
  <r>
    <n v="506"/>
    <s v="Closed"/>
    <x v="0"/>
    <x v="74"/>
    <d v="2021-09-21T00:00:00"/>
    <x v="88"/>
    <x v="236"/>
    <s v="Ms.Sirintip "/>
    <s v="IQC"/>
    <n v="3011"/>
    <s v="# 3011 T-56056GD042H-LW-ACN"/>
    <s v="YZK"/>
    <s v="TFT4.2&quot;"/>
    <x v="0"/>
    <x v="1"/>
    <x v="119"/>
    <s v="App+FCT"/>
    <s v="FCT2"/>
    <d v="2021-10-12T00:00:00"/>
    <s v="High temp"/>
    <x v="2"/>
    <x v="5"/>
    <s v="Operate"/>
    <n v="3"/>
    <x v="5"/>
    <m/>
    <m/>
    <m/>
    <m/>
    <m/>
    <x v="84"/>
    <m/>
    <x v="0"/>
    <x v="0"/>
    <m/>
    <m/>
    <x v="14"/>
    <x v="6"/>
    <x v="0"/>
    <x v="2"/>
    <x v="2"/>
    <x v="4"/>
    <m/>
    <m/>
    <m/>
    <m/>
    <x v="0"/>
    <m/>
    <m/>
    <m/>
    <m/>
    <x v="0"/>
    <x v="0"/>
    <m/>
    <m/>
  </r>
  <r>
    <n v="507"/>
    <s v="Closed"/>
    <x v="0"/>
    <x v="74"/>
    <d v="2021-09-21T00:00:00"/>
    <x v="88"/>
    <x v="236"/>
    <s v="Ms.Sirintip "/>
    <s v="IQC"/>
    <n v="3011"/>
    <s v="# 3011 T-56056GD042H-LW-ACN"/>
    <s v="YZK"/>
    <s v="TFT4.2&quot;"/>
    <x v="0"/>
    <x v="1"/>
    <x v="119"/>
    <s v="App+FCT"/>
    <s v="FCT2"/>
    <d v="2021-10-12T00:00:00"/>
    <s v="Hi temp,Hi Humid "/>
    <x v="1"/>
    <x v="1"/>
    <s v="Operate"/>
    <n v="3"/>
    <x v="9"/>
    <m/>
    <m/>
    <m/>
    <m/>
    <m/>
    <x v="84"/>
    <m/>
    <x v="0"/>
    <x v="0"/>
    <m/>
    <m/>
    <x v="14"/>
    <x v="6"/>
    <x v="0"/>
    <x v="2"/>
    <x v="2"/>
    <x v="4"/>
    <m/>
    <m/>
    <m/>
    <m/>
    <x v="0"/>
    <m/>
    <m/>
    <m/>
    <m/>
    <x v="0"/>
    <x v="0"/>
    <m/>
    <m/>
  </r>
  <r>
    <n v="508"/>
    <s v="Closed"/>
    <x v="0"/>
    <x v="75"/>
    <d v="2021-09-26T00:00:00"/>
    <x v="89"/>
    <x v="236"/>
    <s v="Ms.Sirintip "/>
    <s v="IQC"/>
    <n v="3011"/>
    <s v="# 3011 T-56056GD042H-LW-ACN"/>
    <s v="YZK"/>
    <s v="TFT4.2&quot;"/>
    <x v="0"/>
    <x v="1"/>
    <x v="119"/>
    <s v="App+FCT"/>
    <s v="FCT2"/>
    <d v="2021-10-12T00:00:00"/>
    <s v="High temp"/>
    <x v="2"/>
    <x v="5"/>
    <s v="Non Operate"/>
    <n v="3"/>
    <x v="5"/>
    <m/>
    <m/>
    <m/>
    <m/>
    <m/>
    <x v="108"/>
    <m/>
    <x v="0"/>
    <x v="0"/>
    <m/>
    <m/>
    <x v="15"/>
    <x v="7"/>
    <x v="0"/>
    <x v="2"/>
    <x v="2"/>
    <x v="4"/>
    <m/>
    <m/>
    <m/>
    <m/>
    <x v="0"/>
    <m/>
    <m/>
    <m/>
    <m/>
    <x v="0"/>
    <x v="0"/>
    <m/>
    <m/>
  </r>
  <r>
    <n v="509"/>
    <s v="Closed"/>
    <x v="0"/>
    <x v="76"/>
    <d v="2021-09-27T00:00:00"/>
    <x v="90"/>
    <x v="236"/>
    <s v="Ms.Sirintip "/>
    <s v="IQC"/>
    <n v="3011"/>
    <s v="# 3011 T-56056GD042H-LW-ACN"/>
    <s v="YZK"/>
    <s v="TFT4.2&quot;"/>
    <x v="0"/>
    <x v="1"/>
    <x v="119"/>
    <s v="App+FCT"/>
    <s v="FCT2"/>
    <d v="2021-10-12T00:00:00"/>
    <s v="Hi temp,Hi Humid "/>
    <x v="1"/>
    <x v="1"/>
    <s v="Non Operate"/>
    <n v="3"/>
    <x v="9"/>
    <m/>
    <m/>
    <m/>
    <m/>
    <m/>
    <x v="108"/>
    <m/>
    <x v="0"/>
    <x v="0"/>
    <m/>
    <m/>
    <x v="15"/>
    <x v="7"/>
    <x v="0"/>
    <x v="2"/>
    <x v="2"/>
    <x v="4"/>
    <m/>
    <m/>
    <m/>
    <m/>
    <x v="0"/>
    <m/>
    <m/>
    <m/>
    <m/>
    <x v="0"/>
    <x v="0"/>
    <m/>
    <m/>
  </r>
  <r>
    <n v="510"/>
    <s v="Closed"/>
    <x v="0"/>
    <x v="76"/>
    <d v="2021-09-27T00:00:00"/>
    <x v="90"/>
    <x v="236"/>
    <s v="Ms.Sirintip "/>
    <s v="IQC"/>
    <n v="3011"/>
    <s v="# 3011 T-56056GD042H-LW-ACN"/>
    <s v="YZK"/>
    <s v="TFT4.2&quot;"/>
    <x v="0"/>
    <x v="1"/>
    <x v="119"/>
    <s v="App+FCT"/>
    <s v="FCT2"/>
    <d v="2021-10-12T00:00:00"/>
    <s v="Support separate level green mura"/>
    <x v="6"/>
    <x v="44"/>
    <s v="Non Operate"/>
    <n v="3"/>
    <x v="13"/>
    <m/>
    <m/>
    <m/>
    <m/>
    <m/>
    <x v="109"/>
    <m/>
    <x v="53"/>
    <x v="0"/>
    <m/>
    <m/>
    <x v="0"/>
    <x v="0"/>
    <x v="0"/>
    <x v="2"/>
    <x v="2"/>
    <x v="4"/>
    <m/>
    <m/>
    <m/>
    <m/>
    <x v="0"/>
    <m/>
    <m/>
    <m/>
    <m/>
    <x v="0"/>
    <x v="0"/>
    <m/>
    <m/>
  </r>
  <r>
    <n v="511"/>
    <s v="Closed"/>
    <x v="0"/>
    <x v="77"/>
    <d v="2021-09-22T00:00:00"/>
    <x v="91"/>
    <x v="237"/>
    <s v="Mr.Karn"/>
    <s v="PE-MPT"/>
    <n v="3039"/>
    <s v="T-55743GD042H-LW-XXN"/>
    <s v="YZK"/>
    <s v="TFT4.2&quot;"/>
    <x v="0"/>
    <x v="2"/>
    <x v="120"/>
    <s v="FCT +App check"/>
    <s v="Final"/>
    <d v="2021-12-08T00:00:00"/>
    <s v="High temp"/>
    <x v="2"/>
    <x v="23"/>
    <s v="Non Operate"/>
    <n v="5"/>
    <x v="27"/>
    <m/>
    <m/>
    <m/>
    <m/>
    <m/>
    <x v="102"/>
    <m/>
    <x v="0"/>
    <x v="0"/>
    <m/>
    <m/>
    <x v="0"/>
    <x v="0"/>
    <x v="0"/>
    <x v="2"/>
    <x v="2"/>
    <x v="4"/>
    <m/>
    <m/>
    <m/>
    <m/>
    <x v="60"/>
    <m/>
    <m/>
    <d v="2021-11-03T00:00:00"/>
    <m/>
    <x v="0"/>
    <x v="18"/>
    <m/>
    <m/>
  </r>
  <r>
    <n v="512"/>
    <s v="Closed"/>
    <x v="0"/>
    <x v="77"/>
    <d v="2021-09-22T00:00:00"/>
    <x v="91"/>
    <x v="237"/>
    <s v="Mr.Karn"/>
    <s v="PE-MPT"/>
    <n v="3039"/>
    <s v="T-55743GD042H-LW-XXN"/>
    <s v="YZK"/>
    <s v="TFT4.2&quot;"/>
    <x v="0"/>
    <x v="2"/>
    <x v="120"/>
    <s v="FCT +App check"/>
    <s v="Final"/>
    <d v="2021-12-08T00:00:00"/>
    <s v="High temp"/>
    <x v="2"/>
    <x v="5"/>
    <s v="Operate"/>
    <n v="5"/>
    <x v="7"/>
    <m/>
    <m/>
    <m/>
    <m/>
    <m/>
    <x v="102"/>
    <m/>
    <x v="0"/>
    <x v="0"/>
    <m/>
    <m/>
    <x v="0"/>
    <x v="0"/>
    <x v="0"/>
    <x v="2"/>
    <x v="2"/>
    <x v="4"/>
    <m/>
    <m/>
    <m/>
    <m/>
    <x v="60"/>
    <m/>
    <m/>
    <d v="2021-11-03T00:00:00"/>
    <m/>
    <x v="0"/>
    <x v="18"/>
    <m/>
    <m/>
  </r>
  <r>
    <n v="513"/>
    <s v="Closed"/>
    <x v="0"/>
    <x v="77"/>
    <d v="2021-09-22T00:00:00"/>
    <x v="91"/>
    <x v="237"/>
    <s v="Mr.Karn"/>
    <s v="PE-MPT"/>
    <n v="3039"/>
    <s v="T-55743GD042H-LW-XXN"/>
    <s v="YZK"/>
    <s v="TFT4.2&quot;"/>
    <x v="0"/>
    <x v="2"/>
    <x v="120"/>
    <s v="FCT +App check"/>
    <s v="Final"/>
    <d v="2021-12-08T00:00:00"/>
    <s v="Low temperature"/>
    <x v="3"/>
    <x v="3"/>
    <s v="Non Operate"/>
    <n v="5"/>
    <x v="15"/>
    <m/>
    <m/>
    <m/>
    <m/>
    <m/>
    <x v="102"/>
    <m/>
    <x v="0"/>
    <x v="0"/>
    <m/>
    <m/>
    <x v="0"/>
    <x v="0"/>
    <x v="0"/>
    <x v="2"/>
    <x v="2"/>
    <x v="4"/>
    <m/>
    <m/>
    <m/>
    <m/>
    <x v="60"/>
    <m/>
    <m/>
    <d v="2021-11-03T00:00:00"/>
    <m/>
    <x v="0"/>
    <x v="18"/>
    <m/>
    <m/>
  </r>
  <r>
    <n v="514"/>
    <s v="Closed"/>
    <x v="0"/>
    <x v="77"/>
    <d v="2021-09-22T00:00:00"/>
    <x v="91"/>
    <x v="237"/>
    <s v="Mr.Karn"/>
    <s v="PE-MPT"/>
    <n v="3039"/>
    <s v="T-55743GD042H-LW-XXN"/>
    <s v="YZK"/>
    <s v="TFT4.2&quot;"/>
    <x v="0"/>
    <x v="2"/>
    <x v="120"/>
    <s v="FCT +App check"/>
    <s v="Final"/>
    <d v="2021-12-08T00:00:00"/>
    <s v="Low temperature"/>
    <x v="3"/>
    <x v="12"/>
    <s v="Operate"/>
    <n v="5"/>
    <x v="3"/>
    <m/>
    <m/>
    <m/>
    <m/>
    <m/>
    <x v="102"/>
    <m/>
    <x v="0"/>
    <x v="0"/>
    <m/>
    <m/>
    <x v="0"/>
    <x v="0"/>
    <x v="0"/>
    <x v="2"/>
    <x v="2"/>
    <x v="4"/>
    <m/>
    <m/>
    <m/>
    <m/>
    <x v="60"/>
    <m/>
    <m/>
    <d v="2021-11-03T00:00:00"/>
    <m/>
    <x v="0"/>
    <x v="18"/>
    <m/>
    <m/>
  </r>
  <r>
    <n v="515"/>
    <s v="Closed"/>
    <x v="0"/>
    <x v="77"/>
    <d v="2021-09-22T00:00:00"/>
    <x v="91"/>
    <x v="237"/>
    <s v="Mr.Karn"/>
    <s v="PE-MPT"/>
    <n v="3039"/>
    <s v="T-55743GD042H-LW-XXN"/>
    <s v="YZK"/>
    <s v="TFT4.2&quot;"/>
    <x v="0"/>
    <x v="2"/>
    <x v="120"/>
    <s v="FCT +App check"/>
    <s v="Final"/>
    <d v="2021-12-08T00:00:00"/>
    <s v="Hi temp,Hi Humid "/>
    <x v="1"/>
    <x v="1"/>
    <s v="Operate"/>
    <n v="5"/>
    <x v="9"/>
    <m/>
    <m/>
    <m/>
    <m/>
    <m/>
    <x v="102"/>
    <m/>
    <x v="0"/>
    <x v="0"/>
    <m/>
    <m/>
    <x v="0"/>
    <x v="0"/>
    <x v="0"/>
    <x v="2"/>
    <x v="2"/>
    <x v="4"/>
    <m/>
    <m/>
    <m/>
    <m/>
    <x v="60"/>
    <m/>
    <m/>
    <d v="2021-11-03T00:00:00"/>
    <m/>
    <x v="0"/>
    <x v="18"/>
    <m/>
    <m/>
  </r>
  <r>
    <n v="516"/>
    <s v="Closed"/>
    <x v="0"/>
    <x v="77"/>
    <d v="2021-09-22T00:00:00"/>
    <x v="91"/>
    <x v="237"/>
    <s v="Mr.Karn"/>
    <s v="PE-MPT"/>
    <n v="3039"/>
    <s v="T-55743GD042H-LW-XXN"/>
    <s v="YZK"/>
    <s v="TFT4.2&quot;"/>
    <x v="0"/>
    <x v="2"/>
    <x v="120"/>
    <s v="FCT +App check"/>
    <s v="Final"/>
    <d v="2021-12-08T00:00:00"/>
    <s v="Heat shock"/>
    <x v="4"/>
    <x v="6"/>
    <s v="Non Operate"/>
    <n v="5"/>
    <x v="6"/>
    <m/>
    <m/>
    <m/>
    <m/>
    <m/>
    <x v="102"/>
    <m/>
    <x v="0"/>
    <x v="0"/>
    <m/>
    <m/>
    <x v="0"/>
    <x v="0"/>
    <x v="0"/>
    <x v="2"/>
    <x v="2"/>
    <x v="4"/>
    <m/>
    <m/>
    <m/>
    <m/>
    <x v="60"/>
    <m/>
    <m/>
    <d v="2021-11-03T00:00:00"/>
    <m/>
    <x v="0"/>
    <x v="0"/>
    <m/>
    <m/>
  </r>
  <r>
    <n v="517"/>
    <s v="Closed"/>
    <x v="0"/>
    <x v="77"/>
    <d v="2021-09-22T00:00:00"/>
    <x v="91"/>
    <x v="237"/>
    <s v="Mr.Karn"/>
    <s v="PE-MPT"/>
    <n v="3039"/>
    <s v="T-55743GD042H-LW-XXN"/>
    <s v="YZK"/>
    <s v="TFT4.2&quot;"/>
    <x v="0"/>
    <x v="2"/>
    <x v="120"/>
    <s v="FCT +App check"/>
    <s v="Final"/>
    <d v="2021-12-08T00:00:00"/>
    <s v="Vibration Test StorageFrequency : 5～200(Hz)_x000a_  Amplitude (P-P) 1.5mm  Acceleration: 10G Max  Sweep time(Round trip) : 10minutes  XYZ axis, each 2Hr (Total 6hr)"/>
    <x v="8"/>
    <x v="20"/>
    <s v="Non Operate"/>
    <n v="5"/>
    <x v="21"/>
    <m/>
    <m/>
    <m/>
    <m/>
    <m/>
    <x v="102"/>
    <m/>
    <x v="0"/>
    <x v="0"/>
    <m/>
    <m/>
    <x v="0"/>
    <x v="0"/>
    <x v="0"/>
    <x v="2"/>
    <x v="2"/>
    <x v="4"/>
    <m/>
    <m/>
    <m/>
    <m/>
    <x v="60"/>
    <m/>
    <m/>
    <m/>
    <m/>
    <x v="0"/>
    <x v="0"/>
    <m/>
    <m/>
  </r>
  <r>
    <n v="518"/>
    <s v="Closed"/>
    <x v="0"/>
    <x v="77"/>
    <d v="2021-09-22T00:00:00"/>
    <x v="91"/>
    <x v="238"/>
    <s v="Mr.Karn"/>
    <s v="PE-MPT"/>
    <n v="3051"/>
    <s v="T-56056GD042H-LW-XPN"/>
    <s v="YZK"/>
    <s v="TFT4.2&quot;"/>
    <x v="0"/>
    <x v="2"/>
    <x v="120"/>
    <s v="FCT +App check"/>
    <s v="Final"/>
    <d v="2021-12-08T00:00:00"/>
    <s v="High temp"/>
    <x v="2"/>
    <x v="23"/>
    <s v="Non Operate"/>
    <n v="6"/>
    <x v="27"/>
    <m/>
    <m/>
    <m/>
    <m/>
    <m/>
    <x v="110"/>
    <m/>
    <x v="0"/>
    <x v="0"/>
    <m/>
    <m/>
    <x v="0"/>
    <x v="0"/>
    <x v="0"/>
    <x v="2"/>
    <x v="2"/>
    <x v="4"/>
    <m/>
    <m/>
    <m/>
    <m/>
    <x v="61"/>
    <m/>
    <m/>
    <d v="2021-11-08T00:00:00"/>
    <m/>
    <x v="0"/>
    <x v="19"/>
    <m/>
    <m/>
  </r>
  <r>
    <n v="519"/>
    <s v="Closed"/>
    <x v="0"/>
    <x v="77"/>
    <d v="2021-09-22T00:00:00"/>
    <x v="91"/>
    <x v="238"/>
    <s v="Mr.Karn"/>
    <s v="PE-MPT"/>
    <n v="3051"/>
    <s v="T-56056GD042H-LW-XPN"/>
    <s v="YZK"/>
    <s v="TFT4.2&quot;"/>
    <x v="0"/>
    <x v="2"/>
    <x v="120"/>
    <s v="FCT +App check"/>
    <s v="Final"/>
    <d v="2021-12-08T00:00:00"/>
    <s v="High temp"/>
    <x v="2"/>
    <x v="5"/>
    <s v="Operate"/>
    <n v="6"/>
    <x v="7"/>
    <m/>
    <m/>
    <m/>
    <m/>
    <m/>
    <x v="110"/>
    <m/>
    <x v="0"/>
    <x v="0"/>
    <m/>
    <m/>
    <x v="0"/>
    <x v="0"/>
    <x v="0"/>
    <x v="2"/>
    <x v="2"/>
    <x v="4"/>
    <m/>
    <m/>
    <m/>
    <m/>
    <x v="61"/>
    <m/>
    <m/>
    <d v="2021-11-08T00:00:00"/>
    <m/>
    <x v="0"/>
    <x v="19"/>
    <m/>
    <m/>
  </r>
  <r>
    <n v="520"/>
    <s v="Closed"/>
    <x v="0"/>
    <x v="77"/>
    <d v="2021-09-22T00:00:00"/>
    <x v="91"/>
    <x v="238"/>
    <s v="Mr.Karn"/>
    <s v="PE-MPT"/>
    <n v="3051"/>
    <s v="T-56056GD042H-LW-XPN"/>
    <s v="YZK"/>
    <s v="TFT4.2&quot;"/>
    <x v="0"/>
    <x v="2"/>
    <x v="120"/>
    <s v="FCT +App check"/>
    <s v="Final"/>
    <d v="2021-12-08T00:00:00"/>
    <s v="Low temperature"/>
    <x v="3"/>
    <x v="3"/>
    <s v="Non Operate"/>
    <n v="6"/>
    <x v="15"/>
    <m/>
    <m/>
    <m/>
    <m/>
    <m/>
    <x v="110"/>
    <m/>
    <x v="0"/>
    <x v="0"/>
    <m/>
    <m/>
    <x v="0"/>
    <x v="0"/>
    <x v="0"/>
    <x v="2"/>
    <x v="2"/>
    <x v="4"/>
    <m/>
    <m/>
    <m/>
    <m/>
    <x v="61"/>
    <m/>
    <m/>
    <d v="2021-11-08T00:00:00"/>
    <m/>
    <x v="0"/>
    <x v="19"/>
    <m/>
    <m/>
  </r>
  <r>
    <n v="521"/>
    <s v="Closed"/>
    <x v="0"/>
    <x v="77"/>
    <d v="2021-09-22T00:00:00"/>
    <x v="91"/>
    <x v="238"/>
    <s v="Mr.Karn"/>
    <s v="PE-MPT"/>
    <n v="3051"/>
    <s v="T-56056GD042H-LW-XPN"/>
    <s v="YZK"/>
    <s v="TFT4.2&quot;"/>
    <x v="0"/>
    <x v="2"/>
    <x v="120"/>
    <s v="FCT +App check"/>
    <s v="Final"/>
    <d v="2021-12-08T00:00:00"/>
    <s v="Low temperature"/>
    <x v="3"/>
    <x v="12"/>
    <s v="Operate"/>
    <n v="6"/>
    <x v="3"/>
    <m/>
    <m/>
    <m/>
    <m/>
    <m/>
    <x v="110"/>
    <m/>
    <x v="0"/>
    <x v="0"/>
    <m/>
    <m/>
    <x v="0"/>
    <x v="0"/>
    <x v="0"/>
    <x v="2"/>
    <x v="2"/>
    <x v="4"/>
    <m/>
    <m/>
    <m/>
    <m/>
    <x v="61"/>
    <m/>
    <m/>
    <d v="2021-11-08T00:00:00"/>
    <m/>
    <x v="0"/>
    <x v="19"/>
    <m/>
    <m/>
  </r>
  <r>
    <n v="522"/>
    <s v="Closed"/>
    <x v="0"/>
    <x v="77"/>
    <d v="2021-09-22T00:00:00"/>
    <x v="91"/>
    <x v="238"/>
    <s v="Mr.Karn"/>
    <s v="PE-MPT"/>
    <n v="3051"/>
    <s v="T-56056GD042H-LW-XPN"/>
    <s v="YZK"/>
    <s v="TFT4.2&quot;"/>
    <x v="0"/>
    <x v="2"/>
    <x v="120"/>
    <s v="FCT +App check"/>
    <s v="Final"/>
    <d v="2021-12-08T00:00:00"/>
    <s v="Hi temp,Hi Humid "/>
    <x v="1"/>
    <x v="1"/>
    <s v="Operate"/>
    <n v="6"/>
    <x v="9"/>
    <m/>
    <m/>
    <m/>
    <m/>
    <m/>
    <x v="110"/>
    <m/>
    <x v="0"/>
    <x v="0"/>
    <m/>
    <m/>
    <x v="0"/>
    <x v="0"/>
    <x v="0"/>
    <x v="2"/>
    <x v="2"/>
    <x v="4"/>
    <m/>
    <m/>
    <m/>
    <m/>
    <x v="61"/>
    <m/>
    <m/>
    <d v="2021-11-08T00:00:00"/>
    <m/>
    <x v="0"/>
    <x v="19"/>
    <m/>
    <m/>
  </r>
  <r>
    <n v="523"/>
    <s v="Closed"/>
    <x v="0"/>
    <x v="77"/>
    <d v="2021-09-22T00:00:00"/>
    <x v="91"/>
    <x v="238"/>
    <s v="Mr.Karn"/>
    <s v="PE-MPT"/>
    <n v="3051"/>
    <s v="T-56056GD042H-LW-XPN"/>
    <s v="YZK"/>
    <s v="TFT4.2&quot;"/>
    <x v="0"/>
    <x v="2"/>
    <x v="120"/>
    <s v="FCT +App check"/>
    <s v="Final"/>
    <d v="2021-12-08T00:00:00"/>
    <s v="Heat shock"/>
    <x v="4"/>
    <x v="6"/>
    <s v="Non Operate"/>
    <n v="8"/>
    <x v="6"/>
    <m/>
    <m/>
    <m/>
    <m/>
    <m/>
    <x v="110"/>
    <m/>
    <x v="0"/>
    <x v="0"/>
    <m/>
    <m/>
    <x v="0"/>
    <x v="0"/>
    <x v="0"/>
    <x v="2"/>
    <x v="2"/>
    <x v="4"/>
    <m/>
    <m/>
    <m/>
    <m/>
    <x v="61"/>
    <m/>
    <m/>
    <d v="2021-11-08T00:00:00"/>
    <m/>
    <x v="0"/>
    <x v="0"/>
    <m/>
    <m/>
  </r>
  <r>
    <n v="524"/>
    <s v="Closed"/>
    <x v="0"/>
    <x v="77"/>
    <d v="2021-09-22T00:00:00"/>
    <x v="91"/>
    <x v="238"/>
    <s v="Mr.Karn"/>
    <s v="PE-MPT"/>
    <n v="3051"/>
    <s v="T-56056GD042H-LW-XPN"/>
    <s v="YZK"/>
    <s v="TFT4.2&quot;"/>
    <x v="0"/>
    <x v="2"/>
    <x v="120"/>
    <s v="FCT +App check"/>
    <s v="Final"/>
    <d v="2021-12-08T00:00:00"/>
    <s v="Vibration Test StorageFrequency : 5～200(Hz)_x000a_  Amplitude (P-P) 1.5mm  Acceleration: 10G Max  Sweep time(Round trip) : 10minutes  XYZ axis, each 2Hr (Total 6hr)"/>
    <x v="8"/>
    <x v="20"/>
    <s v="Non Operate"/>
    <n v="8"/>
    <x v="21"/>
    <m/>
    <m/>
    <m/>
    <m/>
    <m/>
    <x v="110"/>
    <m/>
    <x v="0"/>
    <x v="0"/>
    <m/>
    <m/>
    <x v="0"/>
    <x v="0"/>
    <x v="0"/>
    <x v="2"/>
    <x v="2"/>
    <x v="4"/>
    <m/>
    <m/>
    <m/>
    <m/>
    <x v="61"/>
    <m/>
    <m/>
    <m/>
    <m/>
    <x v="0"/>
    <x v="0"/>
    <m/>
    <m/>
  </r>
  <r>
    <n v="525"/>
    <s v="Closed"/>
    <x v="0"/>
    <x v="77"/>
    <d v="2021-09-22T00:00:00"/>
    <x v="90"/>
    <x v="239"/>
    <s v="Ms.Supawinee"/>
    <s v="CQA"/>
    <n v="3053"/>
    <s v="# 3053 T-57380GD026HU-T-AHN"/>
    <s v="DS"/>
    <s v="TFT2.6&quot;"/>
    <x v="0"/>
    <x v="5"/>
    <x v="121"/>
    <s v="App"/>
    <s v="FCT1"/>
    <d v="2021-10-11T00:00:00"/>
    <s v="Pull test of FPC"/>
    <x v="13"/>
    <x v="45"/>
    <s v="Non Operate"/>
    <n v="4"/>
    <x v="28"/>
    <m/>
    <m/>
    <m/>
    <m/>
    <m/>
    <x v="108"/>
    <m/>
    <x v="54"/>
    <x v="0"/>
    <m/>
    <m/>
    <x v="0"/>
    <x v="0"/>
    <x v="0"/>
    <x v="2"/>
    <x v="2"/>
    <x v="4"/>
    <m/>
    <m/>
    <m/>
    <m/>
    <x v="0"/>
    <m/>
    <m/>
    <m/>
    <m/>
    <x v="0"/>
    <x v="0"/>
    <m/>
    <m/>
  </r>
  <r>
    <n v="526"/>
    <s v="Closed"/>
    <x v="0"/>
    <x v="77"/>
    <d v="2021-09-22T00:00:00"/>
    <x v="90"/>
    <x v="239"/>
    <s v="Ms.Supawinee"/>
    <s v="CQA"/>
    <n v="3053"/>
    <s v="# 3053 T-57380GD026HU-T-AHN"/>
    <s v="DS"/>
    <s v="TFT2.6&quot;"/>
    <x v="0"/>
    <x v="5"/>
    <x v="121"/>
    <s v="App"/>
    <s v="FCT1"/>
    <d v="2021-10-11T00:00:00"/>
    <s v="FPC bending test"/>
    <x v="14"/>
    <x v="46"/>
    <s v="Non Operate"/>
    <n v="4"/>
    <x v="28"/>
    <m/>
    <m/>
    <m/>
    <m/>
    <m/>
    <x v="108"/>
    <m/>
    <x v="54"/>
    <x v="0"/>
    <m/>
    <m/>
    <x v="0"/>
    <x v="0"/>
    <x v="0"/>
    <x v="2"/>
    <x v="2"/>
    <x v="4"/>
    <m/>
    <m/>
    <m/>
    <m/>
    <x v="0"/>
    <m/>
    <m/>
    <m/>
    <m/>
    <x v="0"/>
    <x v="0"/>
    <m/>
    <m/>
  </r>
  <r>
    <n v="527"/>
    <s v="Closed"/>
    <x v="0"/>
    <x v="78"/>
    <d v="2021-09-23T00:00:00"/>
    <x v="92"/>
    <x v="240"/>
    <s v="Ms.Sirintip "/>
    <s v="IQC"/>
    <n v="3011"/>
    <s v="# 3011 T-56056GD042H-LW-ACN"/>
    <s v="YZK"/>
    <s v="TFT4.2&quot;"/>
    <x v="0"/>
    <x v="1"/>
    <x v="119"/>
    <s v="FCT"/>
    <s v="FCT2"/>
    <d v="2021-09-27T00:00:00"/>
    <s v="Optical characteristic"/>
    <x v="0"/>
    <x v="0"/>
    <s v="Operate"/>
    <n v="6"/>
    <x v="0"/>
    <m/>
    <m/>
    <m/>
    <m/>
    <m/>
    <x v="111"/>
    <m/>
    <x v="55"/>
    <x v="0"/>
    <m/>
    <m/>
    <x v="0"/>
    <x v="0"/>
    <x v="0"/>
    <x v="2"/>
    <x v="2"/>
    <x v="4"/>
    <m/>
    <m/>
    <m/>
    <m/>
    <x v="0"/>
    <m/>
    <m/>
    <m/>
    <m/>
    <x v="0"/>
    <x v="0"/>
    <m/>
    <m/>
  </r>
  <r>
    <n v="528"/>
    <s v="Closed"/>
    <x v="0"/>
    <x v="79"/>
    <d v="2021-09-25T00:00:00"/>
    <x v="93"/>
    <x v="241"/>
    <s v="Ms.Supawinee"/>
    <s v="CQA"/>
    <n v="3067"/>
    <s v="# 3067 T-57632GD018HU-T-AFN"/>
    <s v="DS"/>
    <s v="TFT1.8&quot;"/>
    <x v="0"/>
    <x v="5"/>
    <x v="122"/>
    <s v="FCT"/>
    <s v="Final"/>
    <d v="2021-09-27T00:00:00"/>
    <s v="Optical characteristic"/>
    <x v="0"/>
    <x v="0"/>
    <s v="Operate"/>
    <n v="1"/>
    <x v="30"/>
    <m/>
    <m/>
    <m/>
    <m/>
    <m/>
    <x v="111"/>
    <m/>
    <x v="55"/>
    <x v="0"/>
    <m/>
    <m/>
    <x v="0"/>
    <x v="0"/>
    <x v="0"/>
    <x v="2"/>
    <x v="2"/>
    <x v="4"/>
    <m/>
    <m/>
    <m/>
    <m/>
    <x v="0"/>
    <m/>
    <m/>
    <m/>
    <m/>
    <x v="0"/>
    <x v="0"/>
    <m/>
    <m/>
  </r>
  <r>
    <n v="529"/>
    <s v="Closed"/>
    <x v="0"/>
    <x v="76"/>
    <d v="2021-09-27T00:00:00"/>
    <x v="94"/>
    <x v="242"/>
    <s v="Ms.Supawinee"/>
    <s v="CQA"/>
    <s v="B027"/>
    <s v="# B027 T-57561GD103H-LW-ACN"/>
    <s v="BMW"/>
    <s v="TFT10.25&quot;"/>
    <x v="0"/>
    <x v="5"/>
    <x v="123"/>
    <s v="FCT by AE"/>
    <s v="Final"/>
    <d v="2021-09-29T00:00:00"/>
    <s v="High temperature at +85oC,Low temperatureat at -40 oC_x000a_(stage 2 condition No vibration)"/>
    <x v="12"/>
    <x v="39"/>
    <s v="Non Operate"/>
    <n v="1"/>
    <x v="14"/>
    <m/>
    <m/>
    <m/>
    <m/>
    <m/>
    <x v="92"/>
    <m/>
    <x v="0"/>
    <x v="0"/>
    <m/>
    <m/>
    <x v="16"/>
    <x v="0"/>
    <x v="0"/>
    <x v="2"/>
    <x v="2"/>
    <x v="4"/>
    <m/>
    <m/>
    <m/>
    <m/>
    <x v="0"/>
    <m/>
    <m/>
    <m/>
    <m/>
    <x v="0"/>
    <x v="0"/>
    <m/>
    <m/>
  </r>
  <r>
    <n v="530"/>
    <s v="Closed"/>
    <x v="0"/>
    <x v="76"/>
    <d v="2021-09-27T00:00:00"/>
    <x v="95"/>
    <x v="243"/>
    <s v="Ms.Supawinee"/>
    <s v="CQA"/>
    <s v="B027"/>
    <s v="# B027 T-57561GD103H-LW-ACN"/>
    <s v="BMW"/>
    <s v="TFT10.25&quot;"/>
    <x v="0"/>
    <x v="5"/>
    <x v="124"/>
    <s v="FCT by AE"/>
    <s v="Final"/>
    <d v="2021-09-29T00:00:00"/>
    <s v="High temperature at +85oC,Low temperatureat at -40 oC_x000a_(stage 2 condition No vibration)"/>
    <x v="12"/>
    <x v="39"/>
    <s v="Non Operate"/>
    <n v="1"/>
    <x v="14"/>
    <m/>
    <m/>
    <m/>
    <m/>
    <m/>
    <x v="92"/>
    <m/>
    <x v="0"/>
    <x v="0"/>
    <m/>
    <m/>
    <x v="17"/>
    <x v="0"/>
    <x v="0"/>
    <x v="2"/>
    <x v="2"/>
    <x v="4"/>
    <m/>
    <m/>
    <m/>
    <m/>
    <x v="0"/>
    <m/>
    <m/>
    <m/>
    <m/>
    <x v="0"/>
    <x v="0"/>
    <m/>
    <m/>
  </r>
  <r>
    <n v="531"/>
    <s v="Closed"/>
    <x v="0"/>
    <x v="76"/>
    <d v="2021-09-27T00:00:00"/>
    <x v="90"/>
    <x v="244"/>
    <s v="Mr.Watcharapan P."/>
    <s v="MDL-CL-T1L"/>
    <s v="B021"/>
    <s v="# B021 T-55864GD103H-LW-AKN"/>
    <s v="BMW"/>
    <s v="TFT10.25&quot;"/>
    <x v="0"/>
    <x v="1"/>
    <x v="125"/>
    <s v="FCT +  App "/>
    <s v="Final"/>
    <d v="2021-11-13T00:00:00"/>
    <s v="High temp"/>
    <x v="2"/>
    <x v="21"/>
    <s v="Operate"/>
    <n v="2"/>
    <x v="12"/>
    <m/>
    <m/>
    <m/>
    <m/>
    <m/>
    <x v="92"/>
    <m/>
    <x v="0"/>
    <x v="33"/>
    <m/>
    <m/>
    <x v="0"/>
    <x v="0"/>
    <x v="0"/>
    <x v="2"/>
    <x v="2"/>
    <x v="4"/>
    <m/>
    <m/>
    <m/>
    <m/>
    <x v="0"/>
    <m/>
    <m/>
    <m/>
    <m/>
    <x v="0"/>
    <x v="0"/>
    <m/>
    <m/>
  </r>
  <r>
    <n v="532"/>
    <s v="Closed"/>
    <x v="0"/>
    <x v="76"/>
    <d v="2021-09-27T00:00:00"/>
    <x v="90"/>
    <x v="244"/>
    <s v="Mr.Watcharapan P."/>
    <s v="MDL-CL-T1L"/>
    <s v="B021"/>
    <s v="# B021 T-55864GD103H-LW-AKN"/>
    <s v="BMW"/>
    <s v="TFT10.25&quot;"/>
    <x v="0"/>
    <x v="1"/>
    <x v="125"/>
    <s v="FCT +  App "/>
    <s v="Final"/>
    <d v="2021-11-13T00:00:00"/>
    <s v="Room temp :  25oC"/>
    <x v="9"/>
    <x v="22"/>
    <s v="Operate"/>
    <n v="2"/>
    <x v="13"/>
    <m/>
    <m/>
    <m/>
    <m/>
    <m/>
    <x v="92"/>
    <m/>
    <x v="0"/>
    <x v="33"/>
    <m/>
    <m/>
    <x v="0"/>
    <x v="0"/>
    <x v="0"/>
    <x v="2"/>
    <x v="2"/>
    <x v="4"/>
    <m/>
    <m/>
    <m/>
    <m/>
    <x v="0"/>
    <m/>
    <m/>
    <m/>
    <m/>
    <x v="0"/>
    <x v="0"/>
    <m/>
    <m/>
  </r>
  <r>
    <n v="533"/>
    <s v="Closed"/>
    <x v="0"/>
    <x v="76"/>
    <d v="2021-09-27T00:00:00"/>
    <x v="90"/>
    <x v="245"/>
    <s v="Mr.Watcharapan P."/>
    <s v="MDL-CL-T1L"/>
    <s v="B023"/>
    <s v="# B023 T-55865GD103H-LW-AHN"/>
    <s v="BMW"/>
    <s v="TFT10.25&quot;"/>
    <x v="0"/>
    <x v="1"/>
    <x v="126"/>
    <s v="FCT +  App "/>
    <s v="Final"/>
    <d v="2021-11-13T00:00:00"/>
    <s v="High temp"/>
    <x v="2"/>
    <x v="21"/>
    <s v="Operate"/>
    <n v="2"/>
    <x v="12"/>
    <m/>
    <m/>
    <m/>
    <m/>
    <m/>
    <x v="92"/>
    <m/>
    <x v="0"/>
    <x v="33"/>
    <m/>
    <m/>
    <x v="0"/>
    <x v="0"/>
    <x v="0"/>
    <x v="2"/>
    <x v="2"/>
    <x v="4"/>
    <m/>
    <m/>
    <m/>
    <m/>
    <x v="0"/>
    <m/>
    <m/>
    <m/>
    <m/>
    <x v="0"/>
    <x v="0"/>
    <m/>
    <m/>
  </r>
  <r>
    <n v="534"/>
    <s v="Closed"/>
    <x v="0"/>
    <x v="76"/>
    <d v="2021-09-27T00:00:00"/>
    <x v="90"/>
    <x v="245"/>
    <s v="Mr.Watcharapan P."/>
    <s v="MDL-CL-T1L"/>
    <s v="B023"/>
    <s v="# B023 T-55865GD103H-LW-AHN"/>
    <s v="BMW"/>
    <s v="TFT10.25&quot;"/>
    <x v="0"/>
    <x v="1"/>
    <x v="125"/>
    <s v="FCT +  App "/>
    <s v="Final"/>
    <d v="2021-11-13T00:00:00"/>
    <s v="Room temp :  25oC"/>
    <x v="9"/>
    <x v="22"/>
    <s v="Operate"/>
    <n v="2"/>
    <x v="13"/>
    <m/>
    <m/>
    <m/>
    <m/>
    <m/>
    <x v="92"/>
    <m/>
    <x v="0"/>
    <x v="33"/>
    <m/>
    <m/>
    <x v="0"/>
    <x v="0"/>
    <x v="0"/>
    <x v="2"/>
    <x v="2"/>
    <x v="4"/>
    <m/>
    <m/>
    <m/>
    <m/>
    <x v="0"/>
    <m/>
    <m/>
    <m/>
    <m/>
    <x v="0"/>
    <x v="0"/>
    <m/>
    <m/>
  </r>
  <r>
    <n v="535"/>
    <s v="Closed"/>
    <x v="0"/>
    <x v="80"/>
    <d v="2021-09-28T00:00:00"/>
    <x v="94"/>
    <x v="246"/>
    <s v="Mr.Sakchai"/>
    <s v="PE"/>
    <n v="3068"/>
    <s v=" # 3068 T-57627GD018HU-T-AEN"/>
    <s v="DS"/>
    <s v="TFT1.8&quot;"/>
    <x v="0"/>
    <x v="0"/>
    <x v="118"/>
    <s v="App+FCT"/>
    <s v="FCT2"/>
    <d v="2021-10-26T00:00:00"/>
    <s v="High temp"/>
    <x v="2"/>
    <x v="7"/>
    <s v="Operate"/>
    <n v="3"/>
    <x v="17"/>
    <m/>
    <m/>
    <m/>
    <m/>
    <m/>
    <x v="100"/>
    <m/>
    <x v="0"/>
    <x v="0"/>
    <m/>
    <m/>
    <x v="0"/>
    <x v="0"/>
    <x v="0"/>
    <x v="2"/>
    <x v="2"/>
    <x v="4"/>
    <m/>
    <m/>
    <m/>
    <m/>
    <x v="0"/>
    <m/>
    <m/>
    <m/>
    <m/>
    <x v="0"/>
    <x v="0"/>
    <m/>
    <m/>
  </r>
  <r>
    <n v="536"/>
    <s v="Closed"/>
    <x v="0"/>
    <x v="80"/>
    <d v="2021-09-28T00:00:00"/>
    <x v="94"/>
    <x v="246"/>
    <s v="Mr.Sakchai"/>
    <s v="PE"/>
    <n v="3068"/>
    <s v=" # 3068 T-57627GD018HU-T-AEN"/>
    <s v="DS"/>
    <s v="TFT1.8&quot;"/>
    <x v="0"/>
    <x v="0"/>
    <x v="118"/>
    <s v="App+FCT"/>
    <s v="FCT2"/>
    <d v="2021-10-26T00:00:00"/>
    <s v="Hi temp,Hi Humid "/>
    <x v="1"/>
    <x v="1"/>
    <s v="Operate"/>
    <n v="3"/>
    <x v="1"/>
    <m/>
    <m/>
    <m/>
    <m/>
    <m/>
    <x v="100"/>
    <m/>
    <x v="0"/>
    <x v="0"/>
    <m/>
    <m/>
    <x v="0"/>
    <x v="0"/>
    <x v="0"/>
    <x v="2"/>
    <x v="2"/>
    <x v="4"/>
    <m/>
    <m/>
    <m/>
    <m/>
    <x v="0"/>
    <m/>
    <m/>
    <m/>
    <m/>
    <x v="0"/>
    <x v="0"/>
    <m/>
    <m/>
  </r>
  <r>
    <n v="537"/>
    <s v="Closed"/>
    <x v="0"/>
    <x v="80"/>
    <d v="2021-09-28T00:00:00"/>
    <x v="94"/>
    <x v="246"/>
    <s v="Mr.Sakchai"/>
    <s v="PE"/>
    <n v="3068"/>
    <s v=" # 3068 T-57627GD018HU-T-AEN"/>
    <s v="DS"/>
    <s v="TFT1.8&quot;"/>
    <x v="0"/>
    <x v="0"/>
    <x v="118"/>
    <s v="App+FCT"/>
    <s v="FCT2"/>
    <d v="2021-10-26T00:00:00"/>
    <s v="Heat shock"/>
    <x v="4"/>
    <x v="8"/>
    <s v="Non Operate"/>
    <n v="3"/>
    <x v="10"/>
    <m/>
    <m/>
    <m/>
    <m/>
    <m/>
    <x v="100"/>
    <m/>
    <x v="0"/>
    <x v="0"/>
    <m/>
    <m/>
    <x v="0"/>
    <x v="0"/>
    <x v="0"/>
    <x v="2"/>
    <x v="2"/>
    <x v="4"/>
    <m/>
    <m/>
    <m/>
    <m/>
    <x v="0"/>
    <m/>
    <m/>
    <m/>
    <m/>
    <x v="0"/>
    <x v="0"/>
    <m/>
    <m/>
  </r>
  <r>
    <n v="538"/>
    <s v="Too Over Due"/>
    <x v="1"/>
    <x v="80"/>
    <d v="2021-09-28T00:00:00"/>
    <x v="18"/>
    <x v="247"/>
    <s v="Ms.Wijitra"/>
    <s v="AE"/>
    <n v="3008"/>
    <s v="# 3008 T-55784GD042H-LW-AFN"/>
    <s v="NS"/>
    <s v="TFT4.2&quot;"/>
    <x v="0"/>
    <x v="3"/>
    <x v="127"/>
    <s v="FCT +App check+Optical"/>
    <s v="Final"/>
    <d v="2022-01-15T00:00:00"/>
    <s v="High temp"/>
    <x v="2"/>
    <x v="5"/>
    <s v="Operate"/>
    <n v="6"/>
    <x v="29"/>
    <m/>
    <m/>
    <m/>
    <m/>
    <m/>
    <x v="112"/>
    <m/>
    <x v="0"/>
    <x v="0"/>
    <m/>
    <m/>
    <x v="0"/>
    <x v="0"/>
    <x v="0"/>
    <x v="2"/>
    <x v="2"/>
    <x v="4"/>
    <m/>
    <m/>
    <m/>
    <m/>
    <x v="62"/>
    <m/>
    <m/>
    <d v="2022-01-07T00:00:00"/>
    <m/>
    <x v="0"/>
    <x v="20"/>
    <d v="2022-02-22T00:00:00"/>
    <d v="2022-03-17T00:00:00"/>
  </r>
  <r>
    <n v="539"/>
    <s v="Too Over Due"/>
    <x v="1"/>
    <x v="80"/>
    <d v="2021-09-28T00:00:00"/>
    <x v="18"/>
    <x v="247"/>
    <s v="Ms.Wijitra"/>
    <s v="AE"/>
    <n v="3008"/>
    <s v="# 3008 T-55784GD042H-LW-AFN"/>
    <s v="NS"/>
    <s v="TFT4.2&quot;"/>
    <x v="0"/>
    <x v="3"/>
    <x v="127"/>
    <s v="FCT +App check+Optical"/>
    <s v="Final"/>
    <d v="2022-01-15T00:00:00"/>
    <s v="Low temperature"/>
    <x v="3"/>
    <x v="12"/>
    <s v="Operate"/>
    <n v="6"/>
    <x v="29"/>
    <m/>
    <m/>
    <m/>
    <m/>
    <m/>
    <x v="112"/>
    <m/>
    <x v="0"/>
    <x v="0"/>
    <m/>
    <m/>
    <x v="0"/>
    <x v="0"/>
    <x v="0"/>
    <x v="2"/>
    <x v="2"/>
    <x v="4"/>
    <m/>
    <m/>
    <m/>
    <m/>
    <x v="62"/>
    <m/>
    <m/>
    <d v="2022-01-07T00:00:00"/>
    <m/>
    <x v="0"/>
    <x v="20"/>
    <d v="2022-02-22T00:00:00"/>
    <d v="2022-03-17T00:00:00"/>
  </r>
  <r>
    <n v="540"/>
    <s v="Too Over Due"/>
    <x v="1"/>
    <x v="80"/>
    <d v="2021-09-28T00:00:00"/>
    <x v="18"/>
    <x v="247"/>
    <s v="Ms.Wijitra"/>
    <s v="AE"/>
    <n v="3008"/>
    <s v="# 3008 T-55784GD042H-LW-AFN"/>
    <s v="NS"/>
    <s v="TFT4.2&quot;"/>
    <x v="0"/>
    <x v="3"/>
    <x v="127"/>
    <s v="FCT +App check+Optical"/>
    <s v="Final"/>
    <d v="2022-01-15T00:00:00"/>
    <s v="Hi temp,Hi Humid "/>
    <x v="1"/>
    <x v="1"/>
    <s v="Operate"/>
    <n v="6"/>
    <x v="29"/>
    <m/>
    <m/>
    <m/>
    <m/>
    <m/>
    <x v="112"/>
    <m/>
    <x v="0"/>
    <x v="0"/>
    <m/>
    <m/>
    <x v="0"/>
    <x v="0"/>
    <x v="0"/>
    <x v="2"/>
    <x v="2"/>
    <x v="4"/>
    <m/>
    <m/>
    <m/>
    <m/>
    <x v="62"/>
    <m/>
    <m/>
    <d v="2022-01-07T00:00:00"/>
    <m/>
    <x v="0"/>
    <x v="20"/>
    <d v="2022-02-22T00:00:00"/>
    <d v="2022-03-17T00:00:00"/>
  </r>
  <r>
    <n v="541"/>
    <s v="Too Over Due"/>
    <x v="1"/>
    <x v="80"/>
    <d v="2021-09-28T00:00:00"/>
    <x v="18"/>
    <x v="247"/>
    <s v="Ms.Wijitra"/>
    <s v="AE"/>
    <n v="3008"/>
    <s v="# 3008 T-55784GD042H-LW-AFN"/>
    <s v="NS"/>
    <s v="TFT4.2&quot;"/>
    <x v="0"/>
    <x v="3"/>
    <x v="127"/>
    <s v="FCT +App check+Optical"/>
    <s v="Final"/>
    <d v="2022-01-15T00:00:00"/>
    <s v="Heat shock"/>
    <x v="4"/>
    <x v="6"/>
    <s v="Non Operate"/>
    <n v="6"/>
    <x v="29"/>
    <m/>
    <m/>
    <m/>
    <m/>
    <m/>
    <x v="112"/>
    <m/>
    <x v="0"/>
    <x v="0"/>
    <m/>
    <m/>
    <x v="0"/>
    <x v="0"/>
    <x v="0"/>
    <x v="2"/>
    <x v="2"/>
    <x v="4"/>
    <m/>
    <m/>
    <m/>
    <m/>
    <x v="62"/>
    <m/>
    <m/>
    <d v="2022-01-07T00:00:00"/>
    <m/>
    <x v="0"/>
    <x v="20"/>
    <d v="2022-02-22T00:00:00"/>
    <d v="2022-03-17T00:00:00"/>
  </r>
  <r>
    <n v="542"/>
    <s v="Closed"/>
    <x v="0"/>
    <x v="81"/>
    <d v="2021-09-29T00:00:00"/>
    <x v="94"/>
    <x v="248"/>
    <s v="Mr.Karn"/>
    <s v="PE-MPT"/>
    <n v="7093"/>
    <s v="T-55620GD057JU-LW-AAN"/>
    <s v="STD"/>
    <s v="TFT5.7&quot;"/>
    <x v="0"/>
    <x v="2"/>
    <x v="128"/>
    <s v="FCT +App check+Optical"/>
    <s v="Final"/>
    <d v="2021-10-21T00:00:00"/>
    <s v="High temp"/>
    <x v="2"/>
    <x v="24"/>
    <s v="Operate"/>
    <n v="3"/>
    <x v="25"/>
    <m/>
    <m/>
    <m/>
    <m/>
    <m/>
    <x v="100"/>
    <m/>
    <x v="0"/>
    <x v="0"/>
    <m/>
    <m/>
    <x v="0"/>
    <x v="0"/>
    <x v="0"/>
    <x v="13"/>
    <x v="2"/>
    <x v="4"/>
    <m/>
    <m/>
    <m/>
    <m/>
    <x v="60"/>
    <m/>
    <m/>
    <m/>
    <m/>
    <x v="0"/>
    <x v="0"/>
    <m/>
    <m/>
  </r>
  <r>
    <n v="543"/>
    <s v="Closed"/>
    <x v="0"/>
    <x v="81"/>
    <d v="2021-09-29T00:00:00"/>
    <x v="96"/>
    <x v="249"/>
    <s v="Ms.Suwaphit"/>
    <s v="CQA"/>
    <n v="3086"/>
    <s v="#3086 T-64947GD031HU-T-AAN"/>
    <s v="LITE-ON "/>
    <s v="TFT3.1&quot;"/>
    <x v="0"/>
    <x v="5"/>
    <x v="129"/>
    <s v="FCT +App check"/>
    <s v="Final"/>
    <d v="2021-10-01T00:00:00"/>
    <s v="Hi temp,Hi Humid "/>
    <x v="1"/>
    <x v="47"/>
    <s v="Operate"/>
    <n v="1"/>
    <x v="14"/>
    <m/>
    <m/>
    <m/>
    <m/>
    <m/>
    <x v="113"/>
    <m/>
    <x v="0"/>
    <x v="0"/>
    <m/>
    <m/>
    <x v="17"/>
    <x v="0"/>
    <x v="0"/>
    <x v="2"/>
    <x v="2"/>
    <x v="4"/>
    <m/>
    <m/>
    <m/>
    <m/>
    <x v="0"/>
    <m/>
    <m/>
    <m/>
    <m/>
    <x v="0"/>
    <x v="0"/>
    <m/>
    <m/>
  </r>
  <r>
    <n v="544"/>
    <s v="Closed"/>
    <x v="0"/>
    <x v="82"/>
    <d v="2021-09-30T00:00:00"/>
    <x v="94"/>
    <x v="250"/>
    <s v="Mr.Sakchai"/>
    <s v="PE"/>
    <n v="3039"/>
    <s v="# 3039 T-55743GD042H-LW-AMN"/>
    <s v="YZK"/>
    <s v="TFT4.2&quot;"/>
    <x v="0"/>
    <x v="0"/>
    <x v="130"/>
    <s v="App check"/>
    <s v="FCT1"/>
    <d v="2021-10-19T00:00:00"/>
    <s v="High temp"/>
    <x v="2"/>
    <x v="5"/>
    <s v="Non Operate"/>
    <n v="3"/>
    <x v="5"/>
    <m/>
    <m/>
    <m/>
    <m/>
    <m/>
    <x v="114"/>
    <m/>
    <x v="0"/>
    <x v="0"/>
    <m/>
    <m/>
    <x v="0"/>
    <x v="0"/>
    <x v="0"/>
    <x v="2"/>
    <x v="2"/>
    <x v="4"/>
    <m/>
    <m/>
    <m/>
    <m/>
    <x v="63"/>
    <m/>
    <m/>
    <m/>
    <m/>
    <x v="0"/>
    <x v="0"/>
    <m/>
    <m/>
  </r>
  <r>
    <n v="545"/>
    <s v="Closed"/>
    <x v="0"/>
    <x v="82"/>
    <d v="2021-09-30T00:00:00"/>
    <x v="94"/>
    <x v="250"/>
    <s v="Mr.Sakchai"/>
    <s v="AE"/>
    <n v="3039"/>
    <s v="# 3039 T-55743GD042H-LW-AMN"/>
    <s v="YZK"/>
    <s v="TFT4.2&quot;"/>
    <x v="0"/>
    <x v="0"/>
    <x v="130"/>
    <s v="App check"/>
    <s v="Final"/>
    <d v="2021-10-19T00:00:00"/>
    <s v="Low temperature"/>
    <x v="3"/>
    <x v="12"/>
    <s v="Non Operate"/>
    <n v="3"/>
    <x v="11"/>
    <m/>
    <m/>
    <m/>
    <m/>
    <m/>
    <x v="114"/>
    <m/>
    <x v="0"/>
    <x v="0"/>
    <m/>
    <m/>
    <x v="0"/>
    <x v="0"/>
    <x v="0"/>
    <x v="2"/>
    <x v="2"/>
    <x v="4"/>
    <m/>
    <m/>
    <m/>
    <m/>
    <x v="63"/>
    <m/>
    <m/>
    <m/>
    <m/>
    <x v="0"/>
    <x v="0"/>
    <m/>
    <m/>
  </r>
  <r>
    <n v="546"/>
    <s v="Closed"/>
    <x v="0"/>
    <x v="82"/>
    <d v="2021-09-30T00:00:00"/>
    <x v="94"/>
    <x v="250"/>
    <s v="Mr.Sakchai"/>
    <s v="AE"/>
    <n v="3039"/>
    <s v="# 3039 T-55743GD042H-LW-AMN"/>
    <s v="YZK"/>
    <s v="TFT4.2&quot;"/>
    <x v="0"/>
    <x v="0"/>
    <x v="130"/>
    <s v="App check"/>
    <s v="Final"/>
    <d v="2021-10-19T00:00:00"/>
    <s v="Hi temp,Hi Humid "/>
    <x v="1"/>
    <x v="1"/>
    <s v="Non Operate"/>
    <n v="3"/>
    <x v="9"/>
    <m/>
    <m/>
    <m/>
    <m/>
    <m/>
    <x v="114"/>
    <m/>
    <x v="0"/>
    <x v="0"/>
    <m/>
    <m/>
    <x v="0"/>
    <x v="0"/>
    <x v="0"/>
    <x v="2"/>
    <x v="2"/>
    <x v="4"/>
    <m/>
    <m/>
    <m/>
    <m/>
    <x v="63"/>
    <m/>
    <m/>
    <m/>
    <m/>
    <x v="0"/>
    <x v="0"/>
    <m/>
    <m/>
  </r>
  <r>
    <n v="547"/>
    <s v="Closed"/>
    <x v="0"/>
    <x v="82"/>
    <d v="2021-09-30T00:00:00"/>
    <x v="94"/>
    <x v="250"/>
    <s v="Mr.Sakchai"/>
    <s v="AE"/>
    <n v="3039"/>
    <s v="# 3039 T-55743GD042H-LW-AMN"/>
    <s v="YZK"/>
    <s v="TFT4.2&quot;"/>
    <x v="0"/>
    <x v="0"/>
    <x v="130"/>
    <s v="App check"/>
    <s v="Final"/>
    <d v="2021-10-19T00:00:00"/>
    <s v="Heat shock"/>
    <x v="4"/>
    <x v="6"/>
    <s v="Non Operate"/>
    <n v="3"/>
    <x v="6"/>
    <m/>
    <m/>
    <m/>
    <m/>
    <m/>
    <x v="114"/>
    <m/>
    <x v="0"/>
    <x v="0"/>
    <m/>
    <m/>
    <x v="0"/>
    <x v="0"/>
    <x v="0"/>
    <x v="2"/>
    <x v="2"/>
    <x v="4"/>
    <m/>
    <m/>
    <m/>
    <m/>
    <x v="63"/>
    <m/>
    <m/>
    <m/>
    <m/>
    <x v="0"/>
    <x v="0"/>
    <m/>
    <m/>
  </r>
  <r>
    <n v="548"/>
    <s v="Closed"/>
    <x v="0"/>
    <x v="83"/>
    <d v="2021-10-05T00:00:00"/>
    <x v="97"/>
    <x v="251"/>
    <s v="Ms.Wijitra"/>
    <s v="AE"/>
    <s v="B024"/>
    <s v="#B024 T-55862GD103H-LW-ATN"/>
    <s v="BMW"/>
    <s v="TFT10.25&quot;"/>
    <x v="0"/>
    <x v="3"/>
    <x v="131"/>
    <s v="FCT +App check"/>
    <s v="Final"/>
    <d v="2021-12-08T00:00:00"/>
    <s v="High temp"/>
    <x v="2"/>
    <x v="5"/>
    <s v="Operate"/>
    <n v="3"/>
    <x v="7"/>
    <m/>
    <m/>
    <m/>
    <m/>
    <m/>
    <x v="115"/>
    <m/>
    <x v="0"/>
    <x v="0"/>
    <m/>
    <m/>
    <x v="0"/>
    <x v="0"/>
    <x v="0"/>
    <x v="2"/>
    <x v="2"/>
    <x v="4"/>
    <m/>
    <m/>
    <m/>
    <m/>
    <x v="64"/>
    <m/>
    <m/>
    <d v="2021-11-08T00:00:00"/>
    <m/>
    <x v="0"/>
    <x v="19"/>
    <m/>
    <m/>
  </r>
  <r>
    <n v="549"/>
    <s v="Closed"/>
    <x v="0"/>
    <x v="83"/>
    <d v="2021-10-05T00:00:00"/>
    <x v="97"/>
    <x v="251"/>
    <s v="Ms.Wijitra"/>
    <s v="AE"/>
    <s v="B024"/>
    <s v="#B024 T-55862GD103H-LW-ATN"/>
    <s v="BMW"/>
    <s v="TFT10.25&quot;"/>
    <x v="0"/>
    <x v="3"/>
    <x v="131"/>
    <s v="FCT +App check"/>
    <s v="Final"/>
    <d v="2021-12-08T00:00:00"/>
    <s v="Low temperature"/>
    <x v="3"/>
    <x v="3"/>
    <s v="Operate"/>
    <n v="3"/>
    <x v="3"/>
    <m/>
    <m/>
    <m/>
    <m/>
    <m/>
    <x v="115"/>
    <m/>
    <x v="0"/>
    <x v="0"/>
    <m/>
    <m/>
    <x v="0"/>
    <x v="0"/>
    <x v="0"/>
    <x v="2"/>
    <x v="2"/>
    <x v="4"/>
    <m/>
    <m/>
    <m/>
    <m/>
    <x v="64"/>
    <m/>
    <m/>
    <d v="2021-11-08T00:00:00"/>
    <m/>
    <x v="0"/>
    <x v="19"/>
    <m/>
    <m/>
  </r>
  <r>
    <n v="550"/>
    <s v="Closed"/>
    <x v="0"/>
    <x v="83"/>
    <d v="2021-10-05T00:00:00"/>
    <x v="97"/>
    <x v="251"/>
    <s v="Ms.Wijitra"/>
    <s v="AE"/>
    <s v="B024"/>
    <s v="#B024 T-55862GD103H-LW-ATN"/>
    <s v="BMW"/>
    <s v="TFT10.25&quot;"/>
    <x v="0"/>
    <x v="3"/>
    <x v="131"/>
    <s v="FCT +App check"/>
    <s v="Final"/>
    <d v="2021-12-08T00:00:00"/>
    <s v="Hi temp,Hi Humid "/>
    <x v="1"/>
    <x v="1"/>
    <s v="Operate"/>
    <n v="3"/>
    <x v="1"/>
    <m/>
    <m/>
    <m/>
    <m/>
    <m/>
    <x v="115"/>
    <m/>
    <x v="0"/>
    <x v="0"/>
    <m/>
    <m/>
    <x v="0"/>
    <x v="0"/>
    <x v="0"/>
    <x v="2"/>
    <x v="2"/>
    <x v="4"/>
    <m/>
    <m/>
    <m/>
    <m/>
    <x v="64"/>
    <m/>
    <m/>
    <d v="2021-11-08T00:00:00"/>
    <m/>
    <x v="0"/>
    <x v="19"/>
    <m/>
    <m/>
  </r>
  <r>
    <n v="551"/>
    <s v="Closed"/>
    <x v="0"/>
    <x v="83"/>
    <d v="2021-10-05T00:00:00"/>
    <x v="97"/>
    <x v="251"/>
    <s v="Ms.Wijitra"/>
    <s v="AE"/>
    <s v="B024"/>
    <s v="#B024 T-55862GD103H-LW-ATN"/>
    <s v="BMW"/>
    <s v="TFT10.25&quot;"/>
    <x v="0"/>
    <x v="3"/>
    <x v="131"/>
    <s v="FCT +App check"/>
    <s v="Final"/>
    <d v="2021-12-08T00:00:00"/>
    <s v="Heat shock"/>
    <x v="4"/>
    <x v="6"/>
    <s v="Non Operate"/>
    <n v="3"/>
    <x v="6"/>
    <m/>
    <m/>
    <m/>
    <m/>
    <m/>
    <x v="115"/>
    <m/>
    <x v="0"/>
    <x v="0"/>
    <m/>
    <m/>
    <x v="0"/>
    <x v="0"/>
    <x v="0"/>
    <x v="2"/>
    <x v="2"/>
    <x v="4"/>
    <m/>
    <m/>
    <m/>
    <m/>
    <x v="64"/>
    <m/>
    <m/>
    <d v="2021-11-08T00:00:00"/>
    <m/>
    <x v="0"/>
    <x v="19"/>
    <m/>
    <m/>
  </r>
  <r>
    <n v="552"/>
    <s v="Closed"/>
    <x v="0"/>
    <x v="84"/>
    <d v="2021-10-06T00:00:00"/>
    <x v="98"/>
    <x v="252"/>
    <s v="Mr.Watcharapan P."/>
    <s v="MDL-CL-T1L"/>
    <s v="B012"/>
    <s v="#B012 T-55797GD088H-LW-AON"/>
    <s v="BMW"/>
    <s v="TFT8.8&quot;"/>
    <x v="0"/>
    <x v="1"/>
    <x v="132"/>
    <s v="FCT +  App "/>
    <s v="Final"/>
    <d v="2021-11-18T00:00:00"/>
    <s v="High temp"/>
    <x v="2"/>
    <x v="21"/>
    <s v="Operate"/>
    <n v="2"/>
    <x v="12"/>
    <m/>
    <m/>
    <m/>
    <m/>
    <m/>
    <x v="110"/>
    <m/>
    <x v="0"/>
    <x v="34"/>
    <m/>
    <m/>
    <x v="0"/>
    <x v="0"/>
    <x v="0"/>
    <x v="2"/>
    <x v="2"/>
    <x v="4"/>
    <m/>
    <m/>
    <m/>
    <m/>
    <x v="0"/>
    <m/>
    <m/>
    <m/>
    <m/>
    <x v="0"/>
    <x v="0"/>
    <m/>
    <m/>
  </r>
  <r>
    <n v="553"/>
    <s v="Closed"/>
    <x v="0"/>
    <x v="84"/>
    <d v="2021-10-06T00:00:00"/>
    <x v="98"/>
    <x v="252"/>
    <s v="Mr.Watcharapan P."/>
    <s v="MDL-CL-T1L"/>
    <s v="B012"/>
    <s v="#B012 T-55797GD088H-LW-AON"/>
    <s v="BMW"/>
    <s v="TFT8.8&quot;"/>
    <x v="0"/>
    <x v="1"/>
    <x v="132"/>
    <s v="FCT +  App "/>
    <s v="Final"/>
    <d v="2021-11-18T00:00:00"/>
    <s v="Room temp :  25oC"/>
    <x v="9"/>
    <x v="22"/>
    <s v="Operate"/>
    <n v="2"/>
    <x v="13"/>
    <m/>
    <m/>
    <m/>
    <m/>
    <m/>
    <x v="110"/>
    <m/>
    <x v="0"/>
    <x v="34"/>
    <m/>
    <m/>
    <x v="0"/>
    <x v="0"/>
    <x v="0"/>
    <x v="2"/>
    <x v="2"/>
    <x v="4"/>
    <m/>
    <m/>
    <m/>
    <m/>
    <x v="0"/>
    <m/>
    <m/>
    <m/>
    <m/>
    <x v="0"/>
    <x v="0"/>
    <m/>
    <m/>
  </r>
  <r>
    <n v="554"/>
    <s v="Closed"/>
    <x v="0"/>
    <x v="84"/>
    <d v="2021-10-06T00:00:00"/>
    <x v="98"/>
    <x v="253"/>
    <s v="Mr.Watcharapan P."/>
    <s v="MDL-CL-T1L"/>
    <s v="B012"/>
    <s v="#B012 T-55797GD088H-LW-AON"/>
    <s v="BMW"/>
    <s v="TFT8.8&quot;"/>
    <x v="0"/>
    <x v="1"/>
    <x v="133"/>
    <s v="FCT +  App "/>
    <s v="Final"/>
    <d v="2021-11-18T00:00:00"/>
    <s v="High temp"/>
    <x v="2"/>
    <x v="21"/>
    <s v="Operate"/>
    <n v="1"/>
    <x v="12"/>
    <m/>
    <m/>
    <m/>
    <m/>
    <m/>
    <x v="110"/>
    <m/>
    <x v="0"/>
    <x v="34"/>
    <m/>
    <m/>
    <x v="0"/>
    <x v="0"/>
    <x v="0"/>
    <x v="2"/>
    <x v="2"/>
    <x v="4"/>
    <m/>
    <m/>
    <m/>
    <m/>
    <x v="0"/>
    <m/>
    <m/>
    <m/>
    <m/>
    <x v="0"/>
    <x v="0"/>
    <m/>
    <m/>
  </r>
  <r>
    <n v="555"/>
    <s v="Closed"/>
    <x v="0"/>
    <x v="84"/>
    <d v="2021-10-06T00:00:00"/>
    <x v="98"/>
    <x v="253"/>
    <s v="Mr.Watcharapan P."/>
    <s v="MDL-CL-T1L"/>
    <s v="B012"/>
    <s v="#B012 T-55797GD088H-LW-AON"/>
    <s v="BMW"/>
    <s v="TFT8.8&quot;"/>
    <x v="0"/>
    <x v="1"/>
    <x v="133"/>
    <s v="FCT +  App "/>
    <s v="Final"/>
    <d v="2021-11-18T00:00:00"/>
    <s v="Room temp :  25oC"/>
    <x v="9"/>
    <x v="22"/>
    <s v="Operate"/>
    <n v="1"/>
    <x v="13"/>
    <m/>
    <m/>
    <m/>
    <m/>
    <m/>
    <x v="110"/>
    <m/>
    <x v="0"/>
    <x v="34"/>
    <m/>
    <m/>
    <x v="0"/>
    <x v="0"/>
    <x v="0"/>
    <x v="2"/>
    <x v="2"/>
    <x v="4"/>
    <m/>
    <m/>
    <m/>
    <m/>
    <x v="0"/>
    <m/>
    <m/>
    <m/>
    <m/>
    <x v="0"/>
    <x v="0"/>
    <m/>
    <m/>
  </r>
  <r>
    <n v="556"/>
    <s v="Closed"/>
    <x v="0"/>
    <x v="85"/>
    <d v="2021-10-07T00:00:00"/>
    <x v="18"/>
    <x v="254"/>
    <s v="Mr.Sakchai"/>
    <s v="PE"/>
    <n v="3011"/>
    <s v="#3011 T-56056GD042H-LW-ACN"/>
    <s v="YZK"/>
    <s v="TFT4.2&quot;"/>
    <x v="0"/>
    <x v="0"/>
    <x v="134"/>
    <s v="App check"/>
    <s v="Final"/>
    <d v="2021-11-18T00:00:00"/>
    <s v="High temp"/>
    <x v="2"/>
    <x v="5"/>
    <s v="Non Operate"/>
    <n v="10"/>
    <x v="17"/>
    <m/>
    <m/>
    <m/>
    <m/>
    <m/>
    <x v="103"/>
    <m/>
    <x v="0"/>
    <x v="0"/>
    <m/>
    <m/>
    <x v="0"/>
    <x v="0"/>
    <x v="0"/>
    <x v="2"/>
    <x v="2"/>
    <x v="24"/>
    <m/>
    <m/>
    <m/>
    <m/>
    <x v="65"/>
    <m/>
    <m/>
    <d v="2021-11-12T00:00:00"/>
    <m/>
    <x v="0"/>
    <x v="0"/>
    <m/>
    <m/>
  </r>
  <r>
    <n v="557"/>
    <s v="Closed"/>
    <x v="0"/>
    <x v="85"/>
    <d v="2021-10-07T00:00:00"/>
    <x v="18"/>
    <x v="254"/>
    <s v="Mr.Sakchai"/>
    <s v="PE"/>
    <n v="3011"/>
    <s v="#3011 T-56056GD042H-LW-ACN"/>
    <s v="YZK"/>
    <s v="TFT4.2&quot;"/>
    <x v="0"/>
    <x v="0"/>
    <x v="134"/>
    <s v="App check"/>
    <s v="Final"/>
    <d v="2021-11-18T00:00:00"/>
    <s v="Low temperature"/>
    <x v="3"/>
    <x v="3"/>
    <s v="Non Operate"/>
    <n v="10"/>
    <x v="11"/>
    <m/>
    <m/>
    <m/>
    <m/>
    <m/>
    <x v="103"/>
    <m/>
    <x v="0"/>
    <x v="35"/>
    <m/>
    <m/>
    <x v="0"/>
    <x v="0"/>
    <x v="0"/>
    <x v="2"/>
    <x v="2"/>
    <x v="24"/>
    <m/>
    <m/>
    <m/>
    <m/>
    <x v="65"/>
    <m/>
    <m/>
    <d v="2021-11-12T00:00:00"/>
    <m/>
    <x v="0"/>
    <x v="0"/>
    <m/>
    <m/>
  </r>
  <r>
    <n v="558"/>
    <s v="Closed"/>
    <x v="0"/>
    <x v="85"/>
    <d v="2021-10-07T00:00:00"/>
    <x v="18"/>
    <x v="254"/>
    <s v="Mr.Sakchai"/>
    <s v="PE"/>
    <n v="3011"/>
    <s v="#3011 T-56056GD042H-LW-ACN"/>
    <s v="YZK"/>
    <s v="TFT4.2&quot;"/>
    <x v="0"/>
    <x v="0"/>
    <x v="134"/>
    <s v="App check"/>
    <s v="Final"/>
    <d v="2021-11-18T00:00:00"/>
    <s v="Hi temp,Hi Humid "/>
    <x v="1"/>
    <x v="1"/>
    <s v="Non Operate"/>
    <n v="10"/>
    <x v="9"/>
    <m/>
    <m/>
    <m/>
    <m/>
    <m/>
    <x v="103"/>
    <m/>
    <x v="0"/>
    <x v="0"/>
    <m/>
    <m/>
    <x v="0"/>
    <x v="0"/>
    <x v="0"/>
    <x v="2"/>
    <x v="2"/>
    <x v="24"/>
    <m/>
    <m/>
    <m/>
    <m/>
    <x v="65"/>
    <m/>
    <m/>
    <d v="2021-11-12T00:00:00"/>
    <m/>
    <x v="0"/>
    <x v="0"/>
    <m/>
    <m/>
  </r>
  <r>
    <n v="559"/>
    <s v="Closed"/>
    <x v="0"/>
    <x v="85"/>
    <d v="2021-10-07T00:00:00"/>
    <x v="18"/>
    <x v="254"/>
    <s v="Mr.Sakchai"/>
    <s v="PE"/>
    <n v="3011"/>
    <s v="#3011 T-56056GD042H-LW-ACN"/>
    <s v="YZK"/>
    <s v="TFT4.2&quot;"/>
    <x v="0"/>
    <x v="0"/>
    <x v="134"/>
    <s v="App check"/>
    <s v="Final"/>
    <d v="2021-11-18T00:00:00"/>
    <s v="Heat shock"/>
    <x v="4"/>
    <x v="6"/>
    <s v="Non Operate"/>
    <n v="10"/>
    <x v="6"/>
    <m/>
    <m/>
    <m/>
    <m/>
    <m/>
    <x v="103"/>
    <m/>
    <x v="0"/>
    <x v="0"/>
    <m/>
    <m/>
    <x v="0"/>
    <x v="0"/>
    <x v="0"/>
    <x v="2"/>
    <x v="2"/>
    <x v="24"/>
    <m/>
    <m/>
    <m/>
    <m/>
    <x v="65"/>
    <m/>
    <m/>
    <d v="2021-11-12T00:00:00"/>
    <m/>
    <x v="0"/>
    <x v="0"/>
    <m/>
    <m/>
  </r>
  <r>
    <n v="560"/>
    <s v="Closed"/>
    <x v="0"/>
    <x v="86"/>
    <d v="2021-10-08T00:00:00"/>
    <x v="99"/>
    <x v="255"/>
    <s v="Mr.Pichitpong"/>
    <s v="TE"/>
    <n v="3089"/>
    <s v="#3089 T-57657GD026HU-T-AAN"/>
    <s v="NS"/>
    <s v="TFT2.6&quot;"/>
    <x v="0"/>
    <x v="0"/>
    <x v="135"/>
    <s v="FCT +  App + Optical"/>
    <s v="Final"/>
    <d v="2021-11-12T00:00:00"/>
    <s v="High temp"/>
    <x v="2"/>
    <x v="7"/>
    <s v="Operate"/>
    <n v="3"/>
    <x v="17"/>
    <m/>
    <m/>
    <m/>
    <m/>
    <m/>
    <x v="116"/>
    <m/>
    <x v="0"/>
    <x v="0"/>
    <m/>
    <m/>
    <x v="0"/>
    <x v="0"/>
    <x v="0"/>
    <x v="2"/>
    <x v="2"/>
    <x v="4"/>
    <m/>
    <m/>
    <m/>
    <m/>
    <x v="55"/>
    <m/>
    <m/>
    <d v="2021-11-05T00:00:00"/>
    <m/>
    <x v="0"/>
    <x v="0"/>
    <m/>
    <m/>
  </r>
  <r>
    <n v="561"/>
    <s v="Closed"/>
    <x v="0"/>
    <x v="86"/>
    <d v="2021-10-08T00:00:00"/>
    <x v="99"/>
    <x v="255"/>
    <s v="Mr.Pichitpong"/>
    <s v="TE"/>
    <n v="3089"/>
    <s v="#3089 T-57657GD026HU-T-AAN"/>
    <s v="NS"/>
    <s v="TFT2.6&quot;"/>
    <x v="0"/>
    <x v="0"/>
    <x v="135"/>
    <s v="FCT +  App + Optical"/>
    <s v="Final"/>
    <d v="2021-11-12T00:00:00"/>
    <s v="Low temperature"/>
    <x v="3"/>
    <x v="3"/>
    <s v="Operate"/>
    <n v="3"/>
    <x v="11"/>
    <m/>
    <m/>
    <m/>
    <m/>
    <m/>
    <x v="116"/>
    <m/>
    <x v="0"/>
    <x v="0"/>
    <m/>
    <m/>
    <x v="0"/>
    <x v="0"/>
    <x v="0"/>
    <x v="2"/>
    <x v="2"/>
    <x v="4"/>
    <m/>
    <m/>
    <m/>
    <m/>
    <x v="55"/>
    <m/>
    <m/>
    <d v="2021-11-05T00:00:00"/>
    <m/>
    <x v="0"/>
    <x v="0"/>
    <m/>
    <m/>
  </r>
  <r>
    <n v="562"/>
    <s v="Closed"/>
    <x v="0"/>
    <x v="86"/>
    <d v="2021-10-08T00:00:00"/>
    <x v="99"/>
    <x v="255"/>
    <s v="Mr.Pichitpong"/>
    <s v="TE"/>
    <n v="3089"/>
    <s v="#3089 T-57657GD026HU-T-AAN"/>
    <s v="NS"/>
    <s v="TFT2.6&quot;"/>
    <x v="0"/>
    <x v="0"/>
    <x v="135"/>
    <s v="FCT +  App + Optical"/>
    <s v="Final"/>
    <d v="2021-11-12T00:00:00"/>
    <s v="Hi temp,Hi Humid "/>
    <x v="1"/>
    <x v="1"/>
    <s v="Operate"/>
    <n v="3"/>
    <x v="9"/>
    <m/>
    <m/>
    <m/>
    <m/>
    <m/>
    <x v="116"/>
    <m/>
    <x v="0"/>
    <x v="0"/>
    <m/>
    <m/>
    <x v="0"/>
    <x v="0"/>
    <x v="0"/>
    <x v="2"/>
    <x v="2"/>
    <x v="4"/>
    <m/>
    <m/>
    <m/>
    <m/>
    <x v="55"/>
    <m/>
    <m/>
    <d v="2021-11-05T00:00:00"/>
    <m/>
    <x v="0"/>
    <x v="0"/>
    <m/>
    <m/>
  </r>
  <r>
    <n v="563"/>
    <s v="Closed"/>
    <x v="0"/>
    <x v="86"/>
    <d v="2021-10-08T00:00:00"/>
    <x v="99"/>
    <x v="255"/>
    <s v="Mr.Pichitpong"/>
    <s v="TE"/>
    <n v="3089"/>
    <s v="#3089 T-57657GD026HU-T-AAN"/>
    <s v="NS"/>
    <s v="TFT2.6&quot;"/>
    <x v="0"/>
    <x v="0"/>
    <x v="135"/>
    <s v="FCT +  App + Optical"/>
    <s v="Final"/>
    <d v="2021-11-12T00:00:00"/>
    <s v="Heat shock"/>
    <x v="4"/>
    <x v="4"/>
    <s v="Non Operate"/>
    <n v="3"/>
    <x v="4"/>
    <m/>
    <m/>
    <m/>
    <m/>
    <m/>
    <x v="116"/>
    <m/>
    <x v="0"/>
    <x v="0"/>
    <m/>
    <m/>
    <x v="0"/>
    <x v="0"/>
    <x v="0"/>
    <x v="2"/>
    <x v="2"/>
    <x v="4"/>
    <m/>
    <m/>
    <m/>
    <m/>
    <x v="55"/>
    <m/>
    <m/>
    <d v="2021-11-05T00:00:00"/>
    <m/>
    <x v="0"/>
    <x v="0"/>
    <m/>
    <m/>
  </r>
  <r>
    <n v="564"/>
    <s v="Closed"/>
    <x v="0"/>
    <x v="86"/>
    <d v="2021-10-08T00:00:00"/>
    <x v="99"/>
    <x v="256"/>
    <s v="Mr.Watcharapan P."/>
    <s v="MDL-CL-T1L"/>
    <s v="B025"/>
    <s v="#B025 T-55860GD103H-LW-ANN"/>
    <s v="BMW"/>
    <s v="TFT10.25&quot;"/>
    <x v="0"/>
    <x v="1"/>
    <x v="136"/>
    <s v="FCT +  App "/>
    <s v="Final"/>
    <d v="2021-11-19T00:00:00"/>
    <s v="High temp"/>
    <x v="2"/>
    <x v="21"/>
    <s v="Operate"/>
    <n v="1"/>
    <x v="12"/>
    <m/>
    <m/>
    <m/>
    <m/>
    <m/>
    <x v="116"/>
    <m/>
    <x v="0"/>
    <x v="35"/>
    <m/>
    <m/>
    <x v="0"/>
    <x v="0"/>
    <x v="0"/>
    <x v="2"/>
    <x v="2"/>
    <x v="4"/>
    <m/>
    <m/>
    <m/>
    <m/>
    <x v="0"/>
    <m/>
    <m/>
    <m/>
    <m/>
    <x v="0"/>
    <x v="0"/>
    <m/>
    <m/>
  </r>
  <r>
    <n v="565"/>
    <s v="Closed"/>
    <x v="0"/>
    <x v="86"/>
    <d v="2021-10-08T00:00:00"/>
    <x v="99"/>
    <x v="256"/>
    <s v="Mr.Watcharapan P."/>
    <s v="MDL-CL-T1L"/>
    <s v="B025"/>
    <s v="#B025 T-55860GD103H-LW-ANN"/>
    <s v="BMW"/>
    <s v="TFT10.25&quot;"/>
    <x v="0"/>
    <x v="1"/>
    <x v="136"/>
    <s v="FCT +  App "/>
    <s v="Final"/>
    <d v="2021-11-19T00:00:00"/>
    <s v="Room temp :  25oC"/>
    <x v="9"/>
    <x v="22"/>
    <s v="Operate"/>
    <n v="1"/>
    <x v="13"/>
    <m/>
    <m/>
    <m/>
    <m/>
    <m/>
    <x v="116"/>
    <m/>
    <x v="0"/>
    <x v="35"/>
    <m/>
    <m/>
    <x v="0"/>
    <x v="0"/>
    <x v="0"/>
    <x v="2"/>
    <x v="2"/>
    <x v="4"/>
    <m/>
    <m/>
    <m/>
    <m/>
    <x v="0"/>
    <m/>
    <m/>
    <m/>
    <m/>
    <x v="0"/>
    <x v="0"/>
    <m/>
    <m/>
  </r>
  <r>
    <n v="566"/>
    <s v="Closed"/>
    <x v="0"/>
    <x v="87"/>
    <d v="2021-10-11T00:00:00"/>
    <x v="100"/>
    <x v="257"/>
    <s v="Mr.Kullachart K"/>
    <s v="MDL-ES"/>
    <n v="3061"/>
    <s v="# 3061 T-57568GD018HU-T-ACN"/>
    <s v="NS"/>
    <s v="TFT1.8&quot;"/>
    <x v="0"/>
    <x v="0"/>
    <x v="137"/>
    <s v="App check by Requestor"/>
    <s v="Final"/>
    <d v="2021-11-02T00:00:00"/>
    <s v="High temp"/>
    <x v="2"/>
    <x v="9"/>
    <s v="Non Operate"/>
    <n v="10"/>
    <x v="25"/>
    <m/>
    <m/>
    <m/>
    <m/>
    <m/>
    <x v="117"/>
    <m/>
    <x v="0"/>
    <x v="0"/>
    <m/>
    <m/>
    <x v="0"/>
    <x v="0"/>
    <x v="0"/>
    <x v="2"/>
    <x v="22"/>
    <x v="4"/>
    <m/>
    <m/>
    <m/>
    <m/>
    <x v="0"/>
    <m/>
    <m/>
    <m/>
    <m/>
    <x v="0"/>
    <x v="0"/>
    <m/>
    <m/>
  </r>
  <r>
    <n v="567"/>
    <s v="Closed"/>
    <x v="0"/>
    <x v="87"/>
    <d v="2021-10-11T00:00:00"/>
    <x v="100"/>
    <x v="257"/>
    <s v="Mr.Kullachart K"/>
    <s v="MDL-ES"/>
    <n v="3061"/>
    <s v="# 3061 T-57568GD018HU-T-ACN"/>
    <s v="NS"/>
    <s v="TFT1.8&quot;"/>
    <x v="0"/>
    <x v="0"/>
    <x v="137"/>
    <s v="App check by Requestor"/>
    <s v="Final"/>
    <d v="2021-11-02T00:00:00"/>
    <s v="Low temperature"/>
    <x v="3"/>
    <x v="17"/>
    <s v="Non Operate"/>
    <n v="10"/>
    <x v="25"/>
    <m/>
    <m/>
    <m/>
    <m/>
    <m/>
    <x v="117"/>
    <m/>
    <x v="0"/>
    <x v="0"/>
    <m/>
    <m/>
    <x v="0"/>
    <x v="0"/>
    <x v="0"/>
    <x v="2"/>
    <x v="23"/>
    <x v="4"/>
    <m/>
    <m/>
    <m/>
    <m/>
    <x v="0"/>
    <m/>
    <m/>
    <m/>
    <m/>
    <x v="0"/>
    <x v="0"/>
    <m/>
    <m/>
  </r>
  <r>
    <n v="568"/>
    <s v="Closed"/>
    <x v="0"/>
    <x v="87"/>
    <d v="2021-10-11T00:00:00"/>
    <x v="100"/>
    <x v="257"/>
    <s v="Mr.Kullachart K"/>
    <s v="MDL-ES"/>
    <n v="3061"/>
    <s v="# 3061 T-57568GD018HU-T-ACN"/>
    <s v="NS"/>
    <s v="TFT1.8&quot;"/>
    <x v="0"/>
    <x v="0"/>
    <x v="137"/>
    <s v="App check by Requestor"/>
    <s v="Final"/>
    <d v="2021-11-02T00:00:00"/>
    <s v="Heat shock"/>
    <x v="4"/>
    <x v="18"/>
    <s v="Non Operate"/>
    <n v="10"/>
    <x v="4"/>
    <m/>
    <m/>
    <m/>
    <m/>
    <m/>
    <x v="117"/>
    <m/>
    <x v="0"/>
    <x v="0"/>
    <m/>
    <m/>
    <x v="0"/>
    <x v="0"/>
    <x v="0"/>
    <x v="2"/>
    <x v="24"/>
    <x v="4"/>
    <m/>
    <m/>
    <m/>
    <m/>
    <x v="0"/>
    <m/>
    <m/>
    <m/>
    <m/>
    <x v="0"/>
    <x v="0"/>
    <m/>
    <m/>
  </r>
  <r>
    <n v="569"/>
    <s v="Closed"/>
    <x v="0"/>
    <x v="87"/>
    <d v="2021-10-11T00:00:00"/>
    <x v="100"/>
    <x v="257"/>
    <s v="Mr.Kullachart K"/>
    <s v="MDL-ES"/>
    <n v="3061"/>
    <s v="# 3061 T-57568GD018HU-T-ACN"/>
    <s v="NS"/>
    <s v="TFT1.8&quot;"/>
    <x v="0"/>
    <x v="0"/>
    <x v="137"/>
    <s v="App check by Requestor"/>
    <s v="Final"/>
    <d v="2021-11-02T00:00:00"/>
    <s v="Hi temp,Hi Humid "/>
    <x v="1"/>
    <x v="1"/>
    <s v="Non Operate"/>
    <n v="10"/>
    <x v="9"/>
    <m/>
    <m/>
    <m/>
    <m/>
    <m/>
    <x v="117"/>
    <m/>
    <x v="0"/>
    <x v="0"/>
    <m/>
    <m/>
    <x v="0"/>
    <x v="0"/>
    <x v="0"/>
    <x v="2"/>
    <x v="24"/>
    <x v="4"/>
    <m/>
    <m/>
    <m/>
    <m/>
    <x v="0"/>
    <m/>
    <m/>
    <m/>
    <m/>
    <x v="0"/>
    <x v="0"/>
    <m/>
    <m/>
  </r>
  <r>
    <n v="570"/>
    <s v="Closed"/>
    <x v="0"/>
    <x v="88"/>
    <d v="2021-10-12T00:00:00"/>
    <x v="18"/>
    <x v="258"/>
    <s v="Ms.Sirintip "/>
    <s v="IQC"/>
    <n v="7098"/>
    <s v="# 7098 T-55614GD035H-T-ABN"/>
    <s v="DS"/>
    <s v="TFT3.5&quot;"/>
    <x v="1"/>
    <x v="7"/>
    <x v="23"/>
    <s v="FCT +  App "/>
    <s v="Final"/>
    <d v="2021-11-01T00:00:00"/>
    <s v="Optical characteristic"/>
    <x v="0"/>
    <x v="0"/>
    <s v="Operate"/>
    <n v="2"/>
    <x v="13"/>
    <m/>
    <m/>
    <m/>
    <m/>
    <m/>
    <x v="118"/>
    <m/>
    <x v="0"/>
    <x v="0"/>
    <m/>
    <m/>
    <x v="0"/>
    <x v="0"/>
    <x v="0"/>
    <x v="2"/>
    <x v="2"/>
    <x v="4"/>
    <m/>
    <m/>
    <m/>
    <m/>
    <x v="0"/>
    <m/>
    <m/>
    <m/>
    <m/>
    <x v="0"/>
    <x v="0"/>
    <m/>
    <m/>
  </r>
  <r>
    <n v="571"/>
    <s v="Closed"/>
    <x v="0"/>
    <x v="88"/>
    <d v="2021-10-12T00:00:00"/>
    <x v="18"/>
    <x v="259"/>
    <s v="Ms.Sirintip "/>
    <s v="IQC"/>
    <n v="7108"/>
    <s v="# 7108 T-55696GD050H-T-ACN"/>
    <s v="DS"/>
    <s v="TFT5.0&quot;"/>
    <x v="1"/>
    <x v="7"/>
    <x v="23"/>
    <s v="FCT +  App "/>
    <s v="Final"/>
    <d v="2021-11-01T00:00:00"/>
    <s v="Optical characteristic"/>
    <x v="0"/>
    <x v="0"/>
    <s v="Operate"/>
    <n v="3"/>
    <x v="13"/>
    <m/>
    <m/>
    <m/>
    <m/>
    <m/>
    <x v="118"/>
    <m/>
    <x v="0"/>
    <x v="0"/>
    <m/>
    <m/>
    <x v="0"/>
    <x v="0"/>
    <x v="0"/>
    <x v="2"/>
    <x v="2"/>
    <x v="4"/>
    <m/>
    <m/>
    <m/>
    <m/>
    <x v="0"/>
    <m/>
    <m/>
    <m/>
    <m/>
    <x v="0"/>
    <x v="0"/>
    <m/>
    <m/>
  </r>
  <r>
    <n v="572"/>
    <s v="Closed"/>
    <x v="0"/>
    <x v="88"/>
    <d v="2021-10-12T00:00:00"/>
    <x v="101"/>
    <x v="260"/>
    <s v="Ms.Sirintip "/>
    <s v="IQC"/>
    <n v="3035"/>
    <s v="#3035 T-55874GD042H-LW-AHN"/>
    <s v="NS"/>
    <s v="TFT4.2&quot;"/>
    <x v="1"/>
    <x v="7"/>
    <x v="23"/>
    <s v="FCT +  App "/>
    <s v="Final"/>
    <d v="2021-12-10T00:00:00"/>
    <s v="Optical characteristic"/>
    <x v="0"/>
    <x v="0"/>
    <s v="Operate"/>
    <n v="1"/>
    <x v="24"/>
    <m/>
    <m/>
    <m/>
    <m/>
    <m/>
    <x v="119"/>
    <m/>
    <x v="0"/>
    <x v="0"/>
    <m/>
    <m/>
    <x v="0"/>
    <x v="0"/>
    <x v="0"/>
    <x v="2"/>
    <x v="2"/>
    <x v="4"/>
    <m/>
    <m/>
    <m/>
    <m/>
    <x v="0"/>
    <m/>
    <m/>
    <m/>
    <m/>
    <x v="0"/>
    <x v="0"/>
    <m/>
    <m/>
  </r>
  <r>
    <n v="573"/>
    <s v="Closed"/>
    <x v="0"/>
    <x v="88"/>
    <d v="2021-10-12T00:00:00"/>
    <x v="97"/>
    <x v="261"/>
    <s v="Ms.Sirintip "/>
    <s v="IQC"/>
    <n v="3044"/>
    <s v="# 3044 T-55972GD035H-LW-AGN"/>
    <s v="PSA"/>
    <s v="TFT3.5&quot;"/>
    <x v="1"/>
    <x v="7"/>
    <x v="23"/>
    <s v="FCT +  App "/>
    <s v="Final"/>
    <d v="2021-11-23T00:00:00"/>
    <s v="Optical characteristic"/>
    <x v="0"/>
    <x v="0"/>
    <s v="Operate"/>
    <n v="4"/>
    <x v="13"/>
    <m/>
    <m/>
    <m/>
    <m/>
    <m/>
    <x v="120"/>
    <m/>
    <x v="0"/>
    <x v="0"/>
    <m/>
    <m/>
    <x v="0"/>
    <x v="0"/>
    <x v="0"/>
    <x v="2"/>
    <x v="2"/>
    <x v="4"/>
    <m/>
    <m/>
    <m/>
    <m/>
    <x v="0"/>
    <m/>
    <m/>
    <m/>
    <m/>
    <x v="0"/>
    <x v="0"/>
    <m/>
    <m/>
  </r>
  <r>
    <n v="574"/>
    <s v="Closed"/>
    <x v="0"/>
    <x v="88"/>
    <d v="2021-10-12T00:00:00"/>
    <x v="101"/>
    <x v="262"/>
    <s v="Ms.Sirintip "/>
    <s v="IQC"/>
    <n v="3014"/>
    <s v="# 3014 T-57010GD042H-LW-ABN"/>
    <s v="NS"/>
    <s v="TFT4.2&quot;"/>
    <x v="1"/>
    <x v="7"/>
    <x v="23"/>
    <s v="FCT +  App "/>
    <s v="Final"/>
    <d v="2021-12-08T00:00:00"/>
    <s v="Optical characteristic"/>
    <x v="0"/>
    <x v="0"/>
    <s v="Operate"/>
    <n v="1"/>
    <x v="24"/>
    <m/>
    <m/>
    <m/>
    <m/>
    <m/>
    <x v="119"/>
    <m/>
    <x v="0"/>
    <x v="0"/>
    <m/>
    <m/>
    <x v="0"/>
    <x v="0"/>
    <x v="0"/>
    <x v="2"/>
    <x v="2"/>
    <x v="4"/>
    <m/>
    <m/>
    <m/>
    <m/>
    <x v="0"/>
    <m/>
    <m/>
    <m/>
    <m/>
    <x v="0"/>
    <x v="0"/>
    <m/>
    <m/>
  </r>
  <r>
    <n v="575"/>
    <s v="Closed"/>
    <x v="0"/>
    <x v="88"/>
    <d v="2021-10-12T00:00:00"/>
    <x v="18"/>
    <x v="263"/>
    <s v="Ms.Sirintip "/>
    <s v="IQC"/>
    <n v="3019"/>
    <s v="# 3019 T-55930GD076H-T-ALN"/>
    <s v="Gentex"/>
    <s v="TFT7.6&quot;"/>
    <x v="1"/>
    <x v="7"/>
    <x v="23"/>
    <s v="FCT +  App "/>
    <s v="Final"/>
    <d v="2021-11-24T00:00:00"/>
    <s v="Optical characteristic"/>
    <x v="0"/>
    <x v="0"/>
    <s v="Operate"/>
    <n v="2"/>
    <x v="13"/>
    <m/>
    <m/>
    <m/>
    <m/>
    <m/>
    <x v="121"/>
    <m/>
    <x v="0"/>
    <x v="0"/>
    <m/>
    <m/>
    <x v="0"/>
    <x v="0"/>
    <x v="0"/>
    <x v="2"/>
    <x v="2"/>
    <x v="4"/>
    <m/>
    <m/>
    <m/>
    <m/>
    <x v="0"/>
    <m/>
    <m/>
    <m/>
    <m/>
    <x v="0"/>
    <x v="0"/>
    <m/>
    <m/>
  </r>
  <r>
    <n v="576"/>
    <s v="Closed"/>
    <x v="0"/>
    <x v="88"/>
    <d v="2021-10-12T00:00:00"/>
    <x v="18"/>
    <x v="264"/>
    <s v="Ms.Sirintip "/>
    <s v="IQC"/>
    <n v="7126"/>
    <s v="# 7126 T-55709GD080HU-LW-AEN"/>
    <s v="YZK"/>
    <s v="TFT8.0&quot;"/>
    <x v="1"/>
    <x v="7"/>
    <x v="23"/>
    <s v="FCT +  App "/>
    <s v="Final"/>
    <d v="2021-11-24T00:00:00"/>
    <s v="Optical characteristic"/>
    <x v="0"/>
    <x v="0"/>
    <s v="Operate"/>
    <n v="2"/>
    <x v="0"/>
    <m/>
    <m/>
    <m/>
    <m/>
    <m/>
    <x v="122"/>
    <m/>
    <x v="0"/>
    <x v="0"/>
    <m/>
    <m/>
    <x v="0"/>
    <x v="0"/>
    <x v="0"/>
    <x v="2"/>
    <x v="2"/>
    <x v="4"/>
    <m/>
    <m/>
    <m/>
    <m/>
    <x v="0"/>
    <m/>
    <m/>
    <m/>
    <m/>
    <x v="0"/>
    <x v="0"/>
    <m/>
    <m/>
  </r>
  <r>
    <n v="577"/>
    <s v="Closed"/>
    <x v="0"/>
    <x v="88"/>
    <d v="2021-10-12T00:00:00"/>
    <x v="18"/>
    <x v="265"/>
    <s v="Ms.Sirintip "/>
    <s v="IQC"/>
    <n v="3020"/>
    <s v="# 3020 T-57166GD077H-T-ADN"/>
    <s v="Gentex"/>
    <s v="TFT7.7&quot;"/>
    <x v="1"/>
    <x v="7"/>
    <x v="23"/>
    <s v="FCT +  App "/>
    <s v="Final"/>
    <d v="2021-11-01T00:00:00"/>
    <s v="Optical characteristic"/>
    <x v="0"/>
    <x v="0"/>
    <s v="Operate"/>
    <n v="1"/>
    <x v="13"/>
    <m/>
    <m/>
    <m/>
    <m/>
    <m/>
    <x v="122"/>
    <m/>
    <x v="0"/>
    <x v="0"/>
    <m/>
    <m/>
    <x v="0"/>
    <x v="0"/>
    <x v="0"/>
    <x v="2"/>
    <x v="2"/>
    <x v="4"/>
    <m/>
    <m/>
    <m/>
    <m/>
    <x v="0"/>
    <m/>
    <m/>
    <m/>
    <m/>
    <x v="0"/>
    <x v="0"/>
    <m/>
    <m/>
  </r>
  <r>
    <n v="578"/>
    <s v="Closed"/>
    <x v="0"/>
    <x v="88"/>
    <d v="2021-10-12T00:00:00"/>
    <x v="18"/>
    <x v="266"/>
    <s v="Ms.Sirintip "/>
    <s v="IQC"/>
    <n v="3038"/>
    <s v="# 3038 T-57166GD077H-T-AEN"/>
    <s v="Gentex"/>
    <s v="TFT7.7&quot;"/>
    <x v="1"/>
    <x v="7"/>
    <x v="23"/>
    <s v="FCT +  App "/>
    <s v="Final"/>
    <d v="2021-11-01T00:00:00"/>
    <s v="Optical characteristic"/>
    <x v="0"/>
    <x v="0"/>
    <s v="Operate"/>
    <n v="3"/>
    <x v="13"/>
    <m/>
    <m/>
    <m/>
    <m/>
    <m/>
    <x v="122"/>
    <m/>
    <x v="0"/>
    <x v="0"/>
    <m/>
    <m/>
    <x v="0"/>
    <x v="0"/>
    <x v="0"/>
    <x v="2"/>
    <x v="2"/>
    <x v="4"/>
    <m/>
    <m/>
    <m/>
    <m/>
    <x v="0"/>
    <m/>
    <m/>
    <m/>
    <m/>
    <x v="0"/>
    <x v="0"/>
    <m/>
    <m/>
  </r>
  <r>
    <n v="579"/>
    <s v="Closed"/>
    <x v="0"/>
    <x v="88"/>
    <d v="2021-10-12T00:00:00"/>
    <x v="18"/>
    <x v="267"/>
    <s v="Ms.Sirintip "/>
    <s v="IQC"/>
    <n v="3048"/>
    <s v="# 3048 T-55931GD018HU-T-AJN"/>
    <s v="STD"/>
    <s v="TFT1.8&quot;"/>
    <x v="1"/>
    <x v="7"/>
    <x v="23"/>
    <s v="FCT +  App "/>
    <s v="Final"/>
    <d v="2021-10-28T00:00:00"/>
    <s v="Optical characteristic"/>
    <x v="0"/>
    <x v="0"/>
    <s v="Operate"/>
    <n v="1"/>
    <x v="0"/>
    <m/>
    <m/>
    <m/>
    <m/>
    <m/>
    <x v="123"/>
    <m/>
    <x v="0"/>
    <x v="0"/>
    <m/>
    <m/>
    <x v="0"/>
    <x v="0"/>
    <x v="0"/>
    <x v="2"/>
    <x v="2"/>
    <x v="4"/>
    <m/>
    <m/>
    <m/>
    <m/>
    <x v="0"/>
    <m/>
    <m/>
    <m/>
    <m/>
    <x v="0"/>
    <x v="0"/>
    <m/>
    <m/>
  </r>
  <r>
    <n v="580"/>
    <s v="Closed"/>
    <x v="0"/>
    <x v="88"/>
    <d v="2021-10-12T00:00:00"/>
    <x v="18"/>
    <x v="268"/>
    <s v="Ms.Sirintip "/>
    <s v="IQC"/>
    <n v="3061"/>
    <s v="# 3061 T-57568GD018HU-T-ACN"/>
    <s v="NS"/>
    <s v="TFT1.8&quot;"/>
    <x v="1"/>
    <x v="7"/>
    <x v="23"/>
    <s v="FCT +  App "/>
    <s v="Final"/>
    <d v="2021-10-28T00:00:00"/>
    <s v="Optical characteristic"/>
    <x v="0"/>
    <x v="0"/>
    <s v="Operate"/>
    <n v="1"/>
    <x v="13"/>
    <m/>
    <m/>
    <m/>
    <m/>
    <m/>
    <x v="123"/>
    <m/>
    <x v="0"/>
    <x v="0"/>
    <m/>
    <m/>
    <x v="0"/>
    <x v="0"/>
    <x v="0"/>
    <x v="2"/>
    <x v="2"/>
    <x v="4"/>
    <m/>
    <m/>
    <m/>
    <m/>
    <x v="0"/>
    <m/>
    <m/>
    <m/>
    <m/>
    <x v="0"/>
    <x v="0"/>
    <m/>
    <m/>
  </r>
  <r>
    <n v="581"/>
    <s v="Closed"/>
    <x v="0"/>
    <x v="88"/>
    <d v="2021-10-12T00:00:00"/>
    <x v="101"/>
    <x v="269"/>
    <s v="Ms.Sirintip "/>
    <s v="IQC"/>
    <n v="3008"/>
    <s v="# 3008 T-55784GD042H-LW-AFN"/>
    <s v="NS"/>
    <s v="TFT4.2&quot;"/>
    <x v="1"/>
    <x v="7"/>
    <x v="23"/>
    <s v="FCT +  App "/>
    <s v="Final"/>
    <d v="2021-11-13T00:00:00"/>
    <s v="Optical characteristic"/>
    <x v="0"/>
    <x v="0"/>
    <s v="Operate"/>
    <n v="1"/>
    <x v="24"/>
    <m/>
    <m/>
    <m/>
    <m/>
    <m/>
    <x v="119"/>
    <m/>
    <x v="0"/>
    <x v="0"/>
    <m/>
    <m/>
    <x v="0"/>
    <x v="0"/>
    <x v="0"/>
    <x v="2"/>
    <x v="2"/>
    <x v="4"/>
    <m/>
    <m/>
    <m/>
    <m/>
    <x v="0"/>
    <m/>
    <m/>
    <m/>
    <m/>
    <x v="0"/>
    <x v="0"/>
    <m/>
    <m/>
  </r>
  <r>
    <n v="582"/>
    <s v="Closed"/>
    <x v="0"/>
    <x v="88"/>
    <d v="2021-10-12T00:00:00"/>
    <x v="101"/>
    <x v="270"/>
    <s v="Ms.Sirintip "/>
    <s v="IQC"/>
    <n v="3085"/>
    <s v="# 3085 T-57632GD018HU-T-AHN"/>
    <s v="DS"/>
    <s v="TFT1.8&quot;"/>
    <x v="1"/>
    <x v="7"/>
    <x v="23"/>
    <s v="FCT +  App "/>
    <s v="Final"/>
    <d v="2021-11-13T00:00:00"/>
    <s v="Optical characteristic"/>
    <x v="0"/>
    <x v="0"/>
    <s v="Operate"/>
    <n v="1"/>
    <x v="30"/>
    <m/>
    <m/>
    <m/>
    <m/>
    <m/>
    <x v="123"/>
    <m/>
    <x v="56"/>
    <x v="0"/>
    <m/>
    <m/>
    <x v="0"/>
    <x v="0"/>
    <x v="0"/>
    <x v="2"/>
    <x v="2"/>
    <x v="4"/>
    <m/>
    <m/>
    <m/>
    <m/>
    <x v="0"/>
    <m/>
    <m/>
    <m/>
    <m/>
    <x v="0"/>
    <x v="0"/>
    <m/>
    <m/>
  </r>
  <r>
    <n v="583"/>
    <s v="Closed"/>
    <x v="0"/>
    <x v="89"/>
    <d v="2021-10-14T00:00:00"/>
    <x v="102"/>
    <x v="271"/>
    <s v="Ms.Supawinee"/>
    <s v="CQA"/>
    <n v="3072"/>
    <s v="# 3072 TCG104SVLQJPNN-AN41-T"/>
    <s v="SKC"/>
    <s v="TFT10.4&quot;"/>
    <x v="0"/>
    <x v="5"/>
    <x v="138"/>
    <s v="FCT +  App "/>
    <s v="Final"/>
    <d v="2021-10-22T00:00:00"/>
    <s v="High temp"/>
    <x v="2"/>
    <x v="21"/>
    <s v="Operate"/>
    <n v="5"/>
    <x v="12"/>
    <m/>
    <m/>
    <m/>
    <m/>
    <m/>
    <x v="103"/>
    <m/>
    <x v="49"/>
    <x v="0"/>
    <m/>
    <m/>
    <x v="0"/>
    <x v="0"/>
    <x v="0"/>
    <x v="2"/>
    <x v="2"/>
    <x v="4"/>
    <m/>
    <m/>
    <m/>
    <m/>
    <x v="0"/>
    <m/>
    <m/>
    <m/>
    <m/>
    <x v="0"/>
    <x v="0"/>
    <m/>
    <m/>
  </r>
  <r>
    <n v="584"/>
    <s v="Closed"/>
    <x v="0"/>
    <x v="89"/>
    <d v="2021-10-14T00:00:00"/>
    <x v="102"/>
    <x v="271"/>
    <s v="Ms.Supawinee"/>
    <s v="CQA"/>
    <n v="3072"/>
    <s v="# 3072 TCG104SVLQJPNN-AN41-T"/>
    <s v="SKC"/>
    <s v="TFT10.4&quot;"/>
    <x v="0"/>
    <x v="5"/>
    <x v="138"/>
    <s v="FCT +  App "/>
    <s v="Final"/>
    <d v="2021-10-22T00:00:00"/>
    <s v="Room temp :  25oC"/>
    <x v="9"/>
    <x v="22"/>
    <s v="Operate"/>
    <n v="5"/>
    <x v="13"/>
    <m/>
    <m/>
    <m/>
    <m/>
    <m/>
    <x v="103"/>
    <m/>
    <x v="49"/>
    <x v="0"/>
    <m/>
    <m/>
    <x v="0"/>
    <x v="0"/>
    <x v="0"/>
    <x v="2"/>
    <x v="2"/>
    <x v="4"/>
    <m/>
    <m/>
    <m/>
    <m/>
    <x v="0"/>
    <m/>
    <m/>
    <m/>
    <m/>
    <x v="0"/>
    <x v="0"/>
    <m/>
    <m/>
  </r>
  <r>
    <n v="585"/>
    <s v="Closed"/>
    <x v="0"/>
    <x v="90"/>
    <d v="2021-10-15T00:00:00"/>
    <x v="103"/>
    <x v="272"/>
    <s v="Ms.Chutipa R."/>
    <s v="TE"/>
    <n v="3008"/>
    <s v="# 3008 T-55784GD042H-LW-AFN"/>
    <s v="NS"/>
    <s v="TFT4.2&quot;"/>
    <x v="0"/>
    <x v="0"/>
    <x v="139"/>
    <s v="FCT +App check"/>
    <s v="Final"/>
    <d v="2021-11-18T00:00:00"/>
    <s v="High temp"/>
    <x v="2"/>
    <x v="5"/>
    <s v="Operate"/>
    <n v="1"/>
    <x v="7"/>
    <m/>
    <m/>
    <m/>
    <m/>
    <m/>
    <x v="124"/>
    <m/>
    <x v="0"/>
    <x v="0"/>
    <m/>
    <m/>
    <x v="0"/>
    <x v="0"/>
    <x v="0"/>
    <x v="2"/>
    <x v="2"/>
    <x v="4"/>
    <m/>
    <m/>
    <m/>
    <m/>
    <x v="66"/>
    <m/>
    <m/>
    <d v="2021-11-13T00:00:00"/>
    <m/>
    <x v="0"/>
    <x v="0"/>
    <m/>
    <m/>
  </r>
  <r>
    <n v="586"/>
    <s v="Closed"/>
    <x v="0"/>
    <x v="90"/>
    <d v="2021-10-15T00:00:00"/>
    <x v="103"/>
    <x v="272"/>
    <s v="Ms.Chutipa R."/>
    <s v="TE"/>
    <n v="3008"/>
    <s v="# 3008 T-55784GD042H-LW-AFN"/>
    <s v="NS"/>
    <s v="TFT4.2&quot;"/>
    <x v="0"/>
    <x v="0"/>
    <x v="139"/>
    <s v="FCT +App check"/>
    <s v="Final"/>
    <d v="2021-11-18T00:00:00"/>
    <s v="Low temperature"/>
    <x v="3"/>
    <x v="12"/>
    <s v="Operate"/>
    <n v="1"/>
    <x v="15"/>
    <m/>
    <m/>
    <m/>
    <m/>
    <m/>
    <x v="124"/>
    <m/>
    <x v="0"/>
    <x v="0"/>
    <m/>
    <m/>
    <x v="0"/>
    <x v="0"/>
    <x v="0"/>
    <x v="2"/>
    <x v="2"/>
    <x v="4"/>
    <m/>
    <m/>
    <m/>
    <m/>
    <x v="66"/>
    <m/>
    <m/>
    <d v="2021-11-13T00:00:00"/>
    <m/>
    <x v="0"/>
    <x v="0"/>
    <m/>
    <m/>
  </r>
  <r>
    <n v="587"/>
    <s v="Closed"/>
    <x v="0"/>
    <x v="90"/>
    <d v="2021-10-15T00:00:00"/>
    <x v="103"/>
    <x v="272"/>
    <s v="Ms.Chutipa R."/>
    <s v="TE"/>
    <n v="3008"/>
    <s v="# 3008 T-55784GD042H-LW-AFN"/>
    <s v="NS"/>
    <s v="TFT4.2&quot;"/>
    <x v="0"/>
    <x v="0"/>
    <x v="139"/>
    <s v="FCT +App check"/>
    <s v="Final"/>
    <d v="2021-11-18T00:00:00"/>
    <s v="Hi temp,Hi Humid "/>
    <x v="1"/>
    <x v="1"/>
    <s v="Non Operate"/>
    <n v="1"/>
    <x v="9"/>
    <m/>
    <m/>
    <m/>
    <m/>
    <m/>
    <x v="124"/>
    <m/>
    <x v="0"/>
    <x v="0"/>
    <m/>
    <m/>
    <x v="0"/>
    <x v="0"/>
    <x v="0"/>
    <x v="2"/>
    <x v="2"/>
    <x v="4"/>
    <m/>
    <m/>
    <m/>
    <m/>
    <x v="66"/>
    <m/>
    <m/>
    <d v="2021-11-13T00:00:00"/>
    <m/>
    <x v="0"/>
    <x v="0"/>
    <m/>
    <m/>
  </r>
  <r>
    <n v="588"/>
    <s v="Closed"/>
    <x v="0"/>
    <x v="90"/>
    <d v="2021-10-15T00:00:00"/>
    <x v="104"/>
    <x v="273"/>
    <s v="Ms.Wijitra"/>
    <s v="AE"/>
    <n v="9005"/>
    <s v="# 9005 ATS-26811ACFNH-CUGM"/>
    <s v="Gentex"/>
    <s v="TFT3.3&quot;"/>
    <x v="0"/>
    <x v="1"/>
    <x v="140"/>
    <s v="FCT +App check"/>
    <s v="Final"/>
    <d v="2021-10-13T00:00:00"/>
    <s v="Same as technical specification :_x000a_- Total fixed amplitude 1.0 mm_x000a_- Vibration Frequency 10-150 Hz_x000a_- One cycle 60 s to X,Y,Z each 11 minutes(under temperature 15๐C)_x000a_"/>
    <x v="8"/>
    <x v="20"/>
    <s v="Non Operate"/>
    <n v="6"/>
    <x v="21"/>
    <m/>
    <m/>
    <m/>
    <m/>
    <m/>
    <x v="125"/>
    <m/>
    <x v="57"/>
    <x v="0"/>
    <m/>
    <m/>
    <x v="0"/>
    <x v="0"/>
    <x v="0"/>
    <x v="2"/>
    <x v="2"/>
    <x v="4"/>
    <m/>
    <m/>
    <m/>
    <m/>
    <x v="0"/>
    <m/>
    <m/>
    <m/>
    <m/>
    <x v="0"/>
    <x v="0"/>
    <m/>
    <m/>
  </r>
  <r>
    <n v="589"/>
    <s v="Closed"/>
    <x v="0"/>
    <x v="90"/>
    <d v="2021-10-15T00:00:00"/>
    <x v="104"/>
    <x v="273"/>
    <s v="Ms.Wijitra"/>
    <s v="AE"/>
    <n v="9005"/>
    <s v="# 9005 ATS-26811ACFNH-CUGM"/>
    <s v="Gentex"/>
    <s v="TFT3.3&quot;"/>
    <x v="0"/>
    <x v="1"/>
    <x v="140"/>
    <s v="FCT +App check"/>
    <s v="Final"/>
    <d v="2021-10-13T00:00:00"/>
    <s v="Same as technical specification :_x000a_- Total fixed amplitude 1.0 mm_x000a_- Vibration Frequency 10-150 Hz_x000a_- One cycle 60 s to X,Y,Z each 11 minutes(under temperature  -40๐C)_x000a__x000a_"/>
    <x v="8"/>
    <x v="20"/>
    <s v="Non Operate"/>
    <n v="6"/>
    <x v="21"/>
    <m/>
    <m/>
    <m/>
    <m/>
    <m/>
    <x v="125"/>
    <m/>
    <x v="57"/>
    <x v="0"/>
    <m/>
    <m/>
    <x v="0"/>
    <x v="0"/>
    <x v="0"/>
    <x v="2"/>
    <x v="2"/>
    <x v="4"/>
    <m/>
    <m/>
    <m/>
    <m/>
    <x v="0"/>
    <m/>
    <m/>
    <m/>
    <m/>
    <x v="0"/>
    <x v="0"/>
    <m/>
    <m/>
  </r>
  <r>
    <n v="590"/>
    <s v="Closed"/>
    <x v="0"/>
    <x v="90"/>
    <d v="2021-10-15T00:00:00"/>
    <x v="102"/>
    <x v="274"/>
    <s v="Mr.Watcharapan P."/>
    <s v="MDL-CL-T1L"/>
    <s v="B012"/>
    <s v="#B012 T-55797GD088H-LW-AON"/>
    <s v="BMW"/>
    <s v="TFT8.8&quot;"/>
    <x v="0"/>
    <x v="1"/>
    <x v="141"/>
    <s v="FCT +  App "/>
    <s v="Final"/>
    <d v="2021-11-03T00:00:00"/>
    <s v="High temp"/>
    <x v="2"/>
    <x v="21"/>
    <s v="Operate"/>
    <n v="2"/>
    <x v="12"/>
    <m/>
    <m/>
    <m/>
    <m/>
    <m/>
    <x v="122"/>
    <m/>
    <x v="0"/>
    <x v="36"/>
    <m/>
    <m/>
    <x v="0"/>
    <x v="0"/>
    <x v="0"/>
    <x v="2"/>
    <x v="2"/>
    <x v="4"/>
    <m/>
    <m/>
    <m/>
    <m/>
    <x v="0"/>
    <m/>
    <m/>
    <m/>
    <m/>
    <x v="0"/>
    <x v="0"/>
    <m/>
    <m/>
  </r>
  <r>
    <n v="591"/>
    <s v="Closed"/>
    <x v="0"/>
    <x v="90"/>
    <d v="2021-10-15T00:00:00"/>
    <x v="102"/>
    <x v="274"/>
    <s v="Mr.Watcharapan P."/>
    <s v="MDL-CL-T1L"/>
    <s v="B012"/>
    <s v="#B012 T-55797GD088H-LW-AON"/>
    <s v="BMW"/>
    <s v="TFT8.8&quot;"/>
    <x v="0"/>
    <x v="1"/>
    <x v="141"/>
    <s v="FCT +  App "/>
    <s v="Final"/>
    <d v="2021-11-03T00:00:00"/>
    <s v="Room temp :  25oC"/>
    <x v="9"/>
    <x v="22"/>
    <s v="Operate"/>
    <n v="2"/>
    <x v="13"/>
    <m/>
    <m/>
    <m/>
    <m/>
    <m/>
    <x v="122"/>
    <m/>
    <x v="0"/>
    <x v="36"/>
    <m/>
    <m/>
    <x v="0"/>
    <x v="0"/>
    <x v="0"/>
    <x v="2"/>
    <x v="2"/>
    <x v="4"/>
    <m/>
    <m/>
    <m/>
    <m/>
    <x v="0"/>
    <m/>
    <m/>
    <m/>
    <m/>
    <x v="0"/>
    <x v="0"/>
    <m/>
    <m/>
  </r>
  <r>
    <n v="592"/>
    <s v="Closed"/>
    <x v="0"/>
    <x v="90"/>
    <d v="2021-10-15T00:00:00"/>
    <x v="102"/>
    <x v="275"/>
    <s v="Mr.Watcharapan P."/>
    <s v="MDL-CL-T1L"/>
    <s v="B023"/>
    <s v="# B023 T-55865GD103H-LW-AHN"/>
    <s v="BMW"/>
    <s v="TFT10.25&quot;"/>
    <x v="0"/>
    <x v="1"/>
    <x v="142"/>
    <s v="FCT +  App "/>
    <s v="Final"/>
    <d v="2021-11-04T00:00:00"/>
    <s v="High temp"/>
    <x v="2"/>
    <x v="21"/>
    <s v="Operate"/>
    <n v="1"/>
    <x v="12"/>
    <m/>
    <m/>
    <m/>
    <m/>
    <m/>
    <x v="103"/>
    <m/>
    <x v="0"/>
    <x v="37"/>
    <m/>
    <m/>
    <x v="0"/>
    <x v="0"/>
    <x v="0"/>
    <x v="2"/>
    <x v="2"/>
    <x v="4"/>
    <m/>
    <m/>
    <m/>
    <m/>
    <x v="0"/>
    <m/>
    <m/>
    <m/>
    <m/>
    <x v="0"/>
    <x v="0"/>
    <m/>
    <m/>
  </r>
  <r>
    <n v="593"/>
    <s v="Closed"/>
    <x v="0"/>
    <x v="90"/>
    <d v="2021-10-15T00:00:00"/>
    <x v="102"/>
    <x v="275"/>
    <s v="Mr.Watcharapan P."/>
    <s v="MDL-CL-T1L"/>
    <s v="B023"/>
    <s v="# B023 T-55865GD103H-LW-AHN"/>
    <s v="BMW"/>
    <s v="TFT10.25&quot;"/>
    <x v="0"/>
    <x v="1"/>
    <x v="142"/>
    <s v="FCT +  App "/>
    <s v="Final"/>
    <d v="2021-11-04T00:00:00"/>
    <s v="Room temp :  25oC"/>
    <x v="9"/>
    <x v="22"/>
    <s v="Operate"/>
    <n v="1"/>
    <x v="13"/>
    <m/>
    <m/>
    <m/>
    <m/>
    <m/>
    <x v="103"/>
    <m/>
    <x v="0"/>
    <x v="37"/>
    <m/>
    <m/>
    <x v="0"/>
    <x v="0"/>
    <x v="0"/>
    <x v="2"/>
    <x v="2"/>
    <x v="4"/>
    <m/>
    <m/>
    <m/>
    <m/>
    <x v="0"/>
    <m/>
    <m/>
    <m/>
    <m/>
    <x v="0"/>
    <x v="0"/>
    <m/>
    <m/>
  </r>
  <r>
    <n v="594"/>
    <s v="Closed"/>
    <x v="0"/>
    <x v="90"/>
    <d v="2021-10-15T00:00:00"/>
    <x v="102"/>
    <x v="276"/>
    <s v="Mr.Pichitpong"/>
    <s v="TE"/>
    <n v="3040"/>
    <s v="# 3040 T-57217GD027H-T-ADN"/>
    <s v="NS"/>
    <s v="TFT2.7&quot;"/>
    <x v="0"/>
    <x v="0"/>
    <x v="143"/>
    <s v="FCT +  App + Optical"/>
    <s v="Final"/>
    <d v="2021-11-30T00:00:00"/>
    <s v="High temp"/>
    <x v="2"/>
    <x v="5"/>
    <s v="Operate"/>
    <n v="3"/>
    <x v="29"/>
    <m/>
    <m/>
    <m/>
    <m/>
    <m/>
    <x v="126"/>
    <m/>
    <x v="0"/>
    <x v="0"/>
    <m/>
    <m/>
    <x v="0"/>
    <x v="0"/>
    <x v="0"/>
    <x v="2"/>
    <x v="2"/>
    <x v="4"/>
    <m/>
    <m/>
    <m/>
    <m/>
    <x v="67"/>
    <m/>
    <m/>
    <d v="2021-11-30T00:00:00"/>
    <m/>
    <x v="0"/>
    <x v="0"/>
    <m/>
    <m/>
  </r>
  <r>
    <n v="595"/>
    <s v="Closed"/>
    <x v="0"/>
    <x v="90"/>
    <d v="2021-10-15T00:00:00"/>
    <x v="102"/>
    <x v="276"/>
    <s v="Mr.Pichitpong"/>
    <s v="TE"/>
    <n v="3040"/>
    <s v="# 3040 T-57217GD027H-T-ADN"/>
    <s v="NS"/>
    <s v="TFT2.7&quot;"/>
    <x v="0"/>
    <x v="0"/>
    <x v="143"/>
    <s v="FCT +  App + Optical"/>
    <s v="Final"/>
    <d v="2021-11-30T00:00:00"/>
    <s v="Low temperature"/>
    <x v="3"/>
    <x v="12"/>
    <s v="Operate"/>
    <n v="3"/>
    <x v="29"/>
    <m/>
    <m/>
    <m/>
    <m/>
    <m/>
    <x v="126"/>
    <m/>
    <x v="0"/>
    <x v="0"/>
    <m/>
    <m/>
    <x v="0"/>
    <x v="0"/>
    <x v="0"/>
    <x v="2"/>
    <x v="2"/>
    <x v="4"/>
    <m/>
    <m/>
    <m/>
    <m/>
    <x v="67"/>
    <m/>
    <m/>
    <d v="2021-11-30T00:00:00"/>
    <m/>
    <x v="0"/>
    <x v="0"/>
    <m/>
    <m/>
  </r>
  <r>
    <n v="596"/>
    <s v="Closed"/>
    <x v="0"/>
    <x v="90"/>
    <d v="2021-10-15T00:00:00"/>
    <x v="102"/>
    <x v="276"/>
    <s v="Mr.Pichitpong"/>
    <s v="TE"/>
    <n v="3040"/>
    <s v="# 3040 T-57217GD027H-T-ADN"/>
    <s v="NS"/>
    <s v="TFT2.7&quot;"/>
    <x v="0"/>
    <x v="0"/>
    <x v="143"/>
    <s v="FCT +  App + Optical"/>
    <s v="Final"/>
    <d v="2021-11-30T00:00:00"/>
    <s v="Hi temp,Hi Humid "/>
    <x v="1"/>
    <x v="1"/>
    <s v="Operate"/>
    <n v="3"/>
    <x v="29"/>
    <m/>
    <m/>
    <m/>
    <m/>
    <m/>
    <x v="126"/>
    <m/>
    <x v="0"/>
    <x v="0"/>
    <m/>
    <m/>
    <x v="0"/>
    <x v="0"/>
    <x v="0"/>
    <x v="2"/>
    <x v="2"/>
    <x v="4"/>
    <m/>
    <m/>
    <m/>
    <m/>
    <x v="67"/>
    <m/>
    <m/>
    <d v="2021-11-30T00:00:00"/>
    <m/>
    <x v="0"/>
    <x v="0"/>
    <m/>
    <m/>
  </r>
  <r>
    <n v="597"/>
    <s v="Closed"/>
    <x v="0"/>
    <x v="90"/>
    <d v="2021-10-15T00:00:00"/>
    <x v="102"/>
    <x v="276"/>
    <s v="Mr.Pichitpong"/>
    <s v="TE"/>
    <n v="3040"/>
    <s v="# 3040 T-57217GD027H-T-ADN"/>
    <s v="NS"/>
    <s v="TFT2.7&quot;"/>
    <x v="0"/>
    <x v="0"/>
    <x v="143"/>
    <s v="FCT +  App + Optical"/>
    <s v="Final"/>
    <d v="2021-11-30T00:00:00"/>
    <s v="Heat shock"/>
    <x v="4"/>
    <x v="6"/>
    <s v="Non Operate"/>
    <n v="3"/>
    <x v="29"/>
    <m/>
    <m/>
    <m/>
    <m/>
    <m/>
    <x v="126"/>
    <m/>
    <x v="0"/>
    <x v="0"/>
    <m/>
    <m/>
    <x v="0"/>
    <x v="0"/>
    <x v="0"/>
    <x v="2"/>
    <x v="2"/>
    <x v="4"/>
    <m/>
    <m/>
    <m/>
    <m/>
    <x v="67"/>
    <m/>
    <m/>
    <d v="2021-11-30T00:00:00"/>
    <m/>
    <x v="0"/>
    <x v="0"/>
    <m/>
    <m/>
  </r>
  <r>
    <n v="598"/>
    <s v="Closed"/>
    <x v="0"/>
    <x v="90"/>
    <d v="2021-10-15T00:00:00"/>
    <x v="102"/>
    <x v="277"/>
    <s v="Mr.Watcharapan P."/>
    <s v="MDL-CL-T1L"/>
    <s v="B025"/>
    <s v="#B025 T-55860GD103H-LW-ANN"/>
    <s v="BMW"/>
    <s v="TFT10.25&quot;"/>
    <x v="0"/>
    <x v="1"/>
    <x v="144"/>
    <s v="FCT +  App "/>
    <s v="Final"/>
    <d v="2021-11-05T00:00:00"/>
    <s v="High temp"/>
    <x v="2"/>
    <x v="21"/>
    <s v="Operate"/>
    <n v="1"/>
    <x v="12"/>
    <m/>
    <m/>
    <m/>
    <m/>
    <m/>
    <x v="105"/>
    <m/>
    <x v="0"/>
    <x v="38"/>
    <m/>
    <m/>
    <x v="0"/>
    <x v="0"/>
    <x v="0"/>
    <x v="2"/>
    <x v="2"/>
    <x v="4"/>
    <m/>
    <m/>
    <m/>
    <m/>
    <x v="0"/>
    <m/>
    <m/>
    <m/>
    <m/>
    <x v="0"/>
    <x v="0"/>
    <m/>
    <m/>
  </r>
  <r>
    <n v="599"/>
    <s v="Closed"/>
    <x v="0"/>
    <x v="90"/>
    <d v="2021-10-15T00:00:00"/>
    <x v="102"/>
    <x v="277"/>
    <s v="Mr.Watcharapan P."/>
    <s v="MDL-CL-T1L"/>
    <s v="B025"/>
    <s v="#B025 T-55860GD103H-LW-ANN"/>
    <s v="BMW"/>
    <s v="TFT10.25&quot;"/>
    <x v="0"/>
    <x v="1"/>
    <x v="144"/>
    <s v="FCT +  App "/>
    <s v="Final"/>
    <d v="2021-11-05T00:00:00"/>
    <s v="Room temp :  25oC"/>
    <x v="9"/>
    <x v="22"/>
    <s v="Operate"/>
    <n v="1"/>
    <x v="13"/>
    <m/>
    <m/>
    <m/>
    <m/>
    <m/>
    <x v="105"/>
    <m/>
    <x v="0"/>
    <x v="38"/>
    <m/>
    <m/>
    <x v="0"/>
    <x v="0"/>
    <x v="0"/>
    <x v="2"/>
    <x v="2"/>
    <x v="4"/>
    <m/>
    <m/>
    <m/>
    <m/>
    <x v="0"/>
    <m/>
    <m/>
    <m/>
    <m/>
    <x v="0"/>
    <x v="0"/>
    <m/>
    <m/>
  </r>
  <r>
    <n v="600"/>
    <s v="Closed"/>
    <x v="0"/>
    <x v="90"/>
    <d v="2021-10-15T00:00:00"/>
    <x v="102"/>
    <x v="278"/>
    <s v="Mr.Pichitpong"/>
    <s v="TE"/>
    <n v="3001"/>
    <s v="# 3001 T-55741GD033H-T-ACN"/>
    <s v="Gentex"/>
    <s v="TFT3.3&quot;"/>
    <x v="0"/>
    <x v="0"/>
    <x v="143"/>
    <s v="FCT +  App + Optical"/>
    <s v="Final"/>
    <d v="2021-11-16T00:00:00"/>
    <s v="High temp"/>
    <x v="2"/>
    <x v="5"/>
    <s v="Operate"/>
    <n v="3"/>
    <x v="2"/>
    <s v="TFT-B3A"/>
    <s v="Attachment"/>
    <m/>
    <m/>
    <n v="500"/>
    <x v="127"/>
    <m/>
    <x v="0"/>
    <x v="0"/>
    <m/>
    <m/>
    <x v="0"/>
    <x v="0"/>
    <x v="0"/>
    <x v="2"/>
    <x v="2"/>
    <x v="4"/>
    <m/>
    <m/>
    <m/>
    <m/>
    <x v="65"/>
    <m/>
    <m/>
    <d v="2022-01-26T00:00:00"/>
    <m/>
    <x v="0"/>
    <x v="0"/>
    <m/>
    <m/>
  </r>
  <r>
    <n v="601"/>
    <s v="Closed"/>
    <x v="0"/>
    <x v="90"/>
    <d v="2021-10-15T00:00:00"/>
    <x v="102"/>
    <x v="278"/>
    <s v="Mr.Pichitpong"/>
    <s v="TE"/>
    <n v="3001"/>
    <s v="# 3001 T-55741GD033H-T-ACN"/>
    <s v="Gentex"/>
    <s v="TFT3.3&quot;"/>
    <x v="0"/>
    <x v="0"/>
    <x v="143"/>
    <s v="FCT +  App + Optical"/>
    <s v="Final"/>
    <d v="2021-11-16T00:00:00"/>
    <s v="Low temperature"/>
    <x v="3"/>
    <x v="12"/>
    <s v="Operate"/>
    <n v="3"/>
    <x v="3"/>
    <s v="TFT-B3A"/>
    <s v="Attachment"/>
    <m/>
    <m/>
    <n v="500"/>
    <x v="127"/>
    <m/>
    <x v="0"/>
    <x v="0"/>
    <m/>
    <m/>
    <x v="0"/>
    <x v="0"/>
    <x v="0"/>
    <x v="2"/>
    <x v="2"/>
    <x v="4"/>
    <m/>
    <m/>
    <m/>
    <m/>
    <x v="68"/>
    <m/>
    <m/>
    <d v="2022-01-26T00:00:00"/>
    <m/>
    <x v="0"/>
    <x v="0"/>
    <m/>
    <m/>
  </r>
  <r>
    <n v="602"/>
    <s v="Closed"/>
    <x v="0"/>
    <x v="90"/>
    <d v="2021-10-15T00:00:00"/>
    <x v="102"/>
    <x v="278"/>
    <s v="Mr.Pichitpong"/>
    <s v="TE"/>
    <n v="3001"/>
    <s v="# 3001 T-55741GD033H-T-ACN"/>
    <s v="Gentex"/>
    <s v="TFT3.3&quot;"/>
    <x v="0"/>
    <x v="0"/>
    <x v="143"/>
    <s v="FCT +  App + Optical"/>
    <s v="Final"/>
    <d v="2021-11-16T00:00:00"/>
    <s v="Hi temp,Hi Humid "/>
    <x v="1"/>
    <x v="1"/>
    <s v="Operate"/>
    <n v="3"/>
    <x v="9"/>
    <s v="TFT-B3A"/>
    <s v="Attachment"/>
    <m/>
    <m/>
    <n v="500"/>
    <x v="127"/>
    <m/>
    <x v="0"/>
    <x v="0"/>
    <m/>
    <m/>
    <x v="0"/>
    <x v="0"/>
    <x v="0"/>
    <x v="2"/>
    <x v="2"/>
    <x v="4"/>
    <m/>
    <m/>
    <m/>
    <m/>
    <x v="65"/>
    <m/>
    <m/>
    <d v="2022-01-26T00:00:00"/>
    <m/>
    <x v="0"/>
    <x v="0"/>
    <m/>
    <m/>
  </r>
  <r>
    <n v="603"/>
    <s v="Closed"/>
    <x v="0"/>
    <x v="90"/>
    <d v="2021-10-15T00:00:00"/>
    <x v="102"/>
    <x v="278"/>
    <s v="Mr.Pichitpong"/>
    <s v="TE"/>
    <n v="3001"/>
    <s v="# 3001 T-55741GD033H-T-ACN"/>
    <s v="Gentex"/>
    <s v="TFT3.3&quot;"/>
    <x v="0"/>
    <x v="0"/>
    <x v="143"/>
    <s v="FCT +  App + Optical"/>
    <s v="Final"/>
    <d v="2021-11-16T00:00:00"/>
    <s v="Heat shock"/>
    <x v="4"/>
    <x v="19"/>
    <s v="Non Operate"/>
    <n v="3"/>
    <x v="6"/>
    <m/>
    <m/>
    <m/>
    <m/>
    <n v="500"/>
    <x v="127"/>
    <m/>
    <x v="0"/>
    <x v="0"/>
    <m/>
    <m/>
    <x v="0"/>
    <x v="0"/>
    <x v="0"/>
    <x v="2"/>
    <x v="2"/>
    <x v="4"/>
    <m/>
    <m/>
    <m/>
    <m/>
    <x v="65"/>
    <m/>
    <m/>
    <d v="2022-01-28T00:00:00"/>
    <m/>
    <x v="0"/>
    <x v="0"/>
    <m/>
    <m/>
  </r>
  <r>
    <n v="604"/>
    <s v="Closed"/>
    <x v="0"/>
    <x v="90"/>
    <d v="2021-10-15T00:00:00"/>
    <x v="102"/>
    <x v="279"/>
    <s v="Mr.Pichitpong"/>
    <s v="TE"/>
    <n v="3060"/>
    <s v="# 3060 T-357578GD018HU-T-ABN"/>
    <s v="Panasonic"/>
    <s v="TFT1.8&quot;"/>
    <x v="0"/>
    <x v="0"/>
    <x v="143"/>
    <s v="FCT +  App + Optical"/>
    <s v="Final"/>
    <m/>
    <s v="High temp"/>
    <x v="2"/>
    <x v="7"/>
    <s v="Operate"/>
    <n v="3"/>
    <x v="17"/>
    <m/>
    <m/>
    <m/>
    <m/>
    <m/>
    <x v="128"/>
    <m/>
    <x v="0"/>
    <x v="0"/>
    <m/>
    <m/>
    <x v="0"/>
    <x v="0"/>
    <x v="0"/>
    <x v="2"/>
    <x v="2"/>
    <x v="4"/>
    <m/>
    <m/>
    <m/>
    <m/>
    <x v="69"/>
    <m/>
    <m/>
    <m/>
    <m/>
    <x v="0"/>
    <x v="0"/>
    <m/>
    <m/>
  </r>
  <r>
    <n v="605"/>
    <s v="Closed"/>
    <x v="0"/>
    <x v="90"/>
    <d v="2021-10-15T00:00:00"/>
    <x v="102"/>
    <x v="279"/>
    <s v="Mr.Pichitpong"/>
    <s v="TE"/>
    <n v="3060"/>
    <s v="# 3060 T-357578GD018HU-T-ABN"/>
    <s v="Panasonic"/>
    <s v="TFT1.8&quot;"/>
    <x v="0"/>
    <x v="0"/>
    <x v="143"/>
    <s v="FCT +  App + Optical"/>
    <s v="Final"/>
    <m/>
    <s v="Low temperature"/>
    <x v="3"/>
    <x v="3"/>
    <s v="Operate"/>
    <n v="3"/>
    <x v="15"/>
    <m/>
    <m/>
    <m/>
    <m/>
    <m/>
    <x v="128"/>
    <m/>
    <x v="0"/>
    <x v="0"/>
    <m/>
    <m/>
    <x v="0"/>
    <x v="0"/>
    <x v="0"/>
    <x v="2"/>
    <x v="2"/>
    <x v="4"/>
    <m/>
    <m/>
    <m/>
    <m/>
    <x v="69"/>
    <m/>
    <m/>
    <m/>
    <m/>
    <x v="0"/>
    <x v="0"/>
    <m/>
    <m/>
  </r>
  <r>
    <n v="606"/>
    <s v="Closed"/>
    <x v="0"/>
    <x v="90"/>
    <d v="2021-10-15T00:00:00"/>
    <x v="102"/>
    <x v="279"/>
    <s v="Mr.Pichitpong"/>
    <s v="TE"/>
    <n v="3060"/>
    <s v="# 3060 T-357578GD018HU-T-ABN"/>
    <s v="Panasonic"/>
    <s v="TFT1.8&quot;"/>
    <x v="0"/>
    <x v="0"/>
    <x v="143"/>
    <s v="FCT +  App + Optical"/>
    <s v="Final"/>
    <m/>
    <s v="Hi temp,Hi Humid "/>
    <x v="1"/>
    <x v="1"/>
    <s v="Operate"/>
    <n v="3"/>
    <x v="9"/>
    <m/>
    <m/>
    <m/>
    <m/>
    <m/>
    <x v="128"/>
    <m/>
    <x v="0"/>
    <x v="0"/>
    <m/>
    <m/>
    <x v="0"/>
    <x v="0"/>
    <x v="0"/>
    <x v="2"/>
    <x v="2"/>
    <x v="4"/>
    <m/>
    <m/>
    <m/>
    <m/>
    <x v="69"/>
    <m/>
    <m/>
    <m/>
    <m/>
    <x v="0"/>
    <x v="0"/>
    <m/>
    <m/>
  </r>
  <r>
    <n v="607"/>
    <s v="Closed"/>
    <x v="0"/>
    <x v="90"/>
    <d v="2021-10-15T00:00:00"/>
    <x v="102"/>
    <x v="279"/>
    <s v="Mr.Pichitpong"/>
    <s v="TE"/>
    <n v="3060"/>
    <s v="# 3060 T-357578GD018HU-T-ABN"/>
    <s v="Panasonic"/>
    <s v="TFT1.8&quot;"/>
    <x v="0"/>
    <x v="0"/>
    <x v="143"/>
    <s v="FCT +  App + Optical"/>
    <s v="Final"/>
    <m/>
    <s v="Heat shock"/>
    <x v="4"/>
    <x v="19"/>
    <s v="Non Operate"/>
    <n v="3"/>
    <x v="6"/>
    <m/>
    <m/>
    <m/>
    <m/>
    <m/>
    <x v="128"/>
    <m/>
    <x v="0"/>
    <x v="0"/>
    <m/>
    <m/>
    <x v="0"/>
    <x v="0"/>
    <x v="0"/>
    <x v="2"/>
    <x v="2"/>
    <x v="4"/>
    <m/>
    <m/>
    <m/>
    <m/>
    <x v="69"/>
    <m/>
    <m/>
    <m/>
    <m/>
    <x v="0"/>
    <x v="0"/>
    <m/>
    <m/>
  </r>
  <r>
    <n v="608"/>
    <s v="Closed"/>
    <x v="0"/>
    <x v="91"/>
    <d v="2021-10-20T00:00:00"/>
    <x v="105"/>
    <x v="280"/>
    <s v="Ms.Supawinee"/>
    <s v="CQA"/>
    <n v="3067"/>
    <s v="# 3067 T-57632GD018HU-T-AFN"/>
    <s v="DS"/>
    <s v="TFT1.8&quot;"/>
    <x v="0"/>
    <x v="5"/>
    <x v="145"/>
    <s v="FCT"/>
    <s v="Final"/>
    <d v="2021-10-22T00:00:00"/>
    <s v="Optical characteristic"/>
    <x v="0"/>
    <x v="0"/>
    <s v="Operate"/>
    <n v="1"/>
    <x v="26"/>
    <m/>
    <m/>
    <m/>
    <m/>
    <m/>
    <x v="118"/>
    <m/>
    <x v="56"/>
    <x v="0"/>
    <m/>
    <m/>
    <x v="0"/>
    <x v="0"/>
    <x v="0"/>
    <x v="2"/>
    <x v="2"/>
    <x v="4"/>
    <m/>
    <m/>
    <m/>
    <m/>
    <x v="0"/>
    <m/>
    <m/>
    <m/>
    <m/>
    <x v="0"/>
    <x v="0"/>
    <m/>
    <m/>
  </r>
  <r>
    <n v="609"/>
    <s v="Closed"/>
    <x v="0"/>
    <x v="92"/>
    <d v="2021-10-21T00:00:00"/>
    <x v="105"/>
    <x v="281"/>
    <s v="Mr.Kullachart K"/>
    <s v="MDL-ES"/>
    <n v="3084"/>
    <s v="# 3084 T-57632GD018HU-T-AGN"/>
    <s v="DS"/>
    <s v="TFT1.8&quot;"/>
    <x v="0"/>
    <x v="0"/>
    <x v="146"/>
    <s v="App check by Requestor"/>
    <s v="Final"/>
    <m/>
    <s v="High temp"/>
    <x v="2"/>
    <x v="9"/>
    <s v="Non Operate"/>
    <n v="10"/>
    <x v="25"/>
    <m/>
    <m/>
    <m/>
    <m/>
    <m/>
    <x v="122"/>
    <m/>
    <x v="0"/>
    <x v="0"/>
    <m/>
    <m/>
    <x v="0"/>
    <x v="0"/>
    <x v="0"/>
    <x v="2"/>
    <x v="25"/>
    <x v="4"/>
    <m/>
    <m/>
    <m/>
    <m/>
    <x v="0"/>
    <m/>
    <m/>
    <m/>
    <m/>
    <x v="0"/>
    <x v="0"/>
    <m/>
    <m/>
  </r>
  <r>
    <n v="610"/>
    <s v="Closed"/>
    <x v="0"/>
    <x v="92"/>
    <d v="2021-10-21T00:00:00"/>
    <x v="105"/>
    <x v="281"/>
    <s v="Mr.Kullachart K"/>
    <s v="MDL-ES"/>
    <n v="3084"/>
    <s v="# 3084 T-57632GD018HU-T-AGN"/>
    <s v="DS"/>
    <s v="TFT1.8&quot;"/>
    <x v="0"/>
    <x v="0"/>
    <x v="146"/>
    <s v="App check by Requestor"/>
    <s v="Final"/>
    <m/>
    <s v="Low temperature"/>
    <x v="3"/>
    <x v="17"/>
    <s v="Non Operate"/>
    <n v="10"/>
    <x v="25"/>
    <m/>
    <m/>
    <m/>
    <m/>
    <m/>
    <x v="122"/>
    <m/>
    <x v="0"/>
    <x v="0"/>
    <m/>
    <m/>
    <x v="0"/>
    <x v="0"/>
    <x v="0"/>
    <x v="2"/>
    <x v="23"/>
    <x v="4"/>
    <m/>
    <m/>
    <m/>
    <m/>
    <x v="0"/>
    <m/>
    <m/>
    <m/>
    <m/>
    <x v="0"/>
    <x v="0"/>
    <m/>
    <m/>
  </r>
  <r>
    <n v="611"/>
    <s v="Closed"/>
    <x v="0"/>
    <x v="92"/>
    <d v="2021-10-21T00:00:00"/>
    <x v="105"/>
    <x v="281"/>
    <s v="Mr.Kullachart K"/>
    <s v="MDL-ES"/>
    <n v="3084"/>
    <s v="# 3084 T-57632GD018HU-T-AGN"/>
    <s v="DS"/>
    <s v="TFT1.8&quot;"/>
    <x v="0"/>
    <x v="0"/>
    <x v="146"/>
    <s v="App check by Requestor"/>
    <s v="Final"/>
    <m/>
    <s v="Heat shock"/>
    <x v="4"/>
    <x v="18"/>
    <s v="Non Operate"/>
    <n v="10"/>
    <x v="4"/>
    <m/>
    <m/>
    <m/>
    <m/>
    <m/>
    <x v="122"/>
    <m/>
    <x v="0"/>
    <x v="0"/>
    <m/>
    <m/>
    <x v="0"/>
    <x v="0"/>
    <x v="0"/>
    <x v="2"/>
    <x v="23"/>
    <x v="4"/>
    <m/>
    <m/>
    <m/>
    <m/>
    <x v="0"/>
    <m/>
    <m/>
    <m/>
    <m/>
    <x v="0"/>
    <x v="0"/>
    <m/>
    <m/>
  </r>
  <r>
    <n v="612"/>
    <s v="Closed"/>
    <x v="0"/>
    <x v="92"/>
    <d v="2021-10-21T00:00:00"/>
    <x v="105"/>
    <x v="281"/>
    <s v="Mr.Kullachart K"/>
    <s v="MDL-ES"/>
    <n v="3084"/>
    <s v="# 3084 T-57632GD018HU-T-AGN"/>
    <s v="DS"/>
    <s v="TFT1.8&quot;"/>
    <x v="0"/>
    <x v="0"/>
    <x v="146"/>
    <s v="App check by Requestor"/>
    <s v="Final"/>
    <m/>
    <s v="Hi temp,Hi Humid "/>
    <x v="1"/>
    <x v="1"/>
    <s v="Non Operate"/>
    <n v="10"/>
    <x v="1"/>
    <m/>
    <m/>
    <m/>
    <m/>
    <m/>
    <x v="122"/>
    <m/>
    <x v="0"/>
    <x v="0"/>
    <m/>
    <m/>
    <x v="0"/>
    <x v="0"/>
    <x v="0"/>
    <x v="2"/>
    <x v="23"/>
    <x v="4"/>
    <m/>
    <m/>
    <m/>
    <m/>
    <x v="0"/>
    <m/>
    <m/>
    <m/>
    <m/>
    <x v="0"/>
    <x v="0"/>
    <m/>
    <m/>
  </r>
  <r>
    <n v="613"/>
    <s v="Closed"/>
    <x v="0"/>
    <x v="92"/>
    <d v="2021-10-21T00:00:00"/>
    <x v="106"/>
    <x v="282"/>
    <s v="Ms.Nisarat "/>
    <s v="SQC"/>
    <n v="3031"/>
    <s v="# 3031 T-51750GD065J-LW-BHN"/>
    <s v="STD"/>
    <s v="TFT6.5&quot;"/>
    <x v="0"/>
    <x v="4"/>
    <x v="91"/>
    <s v=" App "/>
    <s v="Final"/>
    <d v="2021-10-30T00:00:00"/>
    <s v="High temp"/>
    <x v="2"/>
    <x v="36"/>
    <s v="Non Operate"/>
    <n v="3"/>
    <x v="17"/>
    <m/>
    <m/>
    <m/>
    <m/>
    <m/>
    <x v="122"/>
    <m/>
    <x v="0"/>
    <x v="0"/>
    <m/>
    <m/>
    <x v="18"/>
    <x v="0"/>
    <x v="4"/>
    <x v="14"/>
    <x v="2"/>
    <x v="4"/>
    <m/>
    <m/>
    <m/>
    <m/>
    <x v="0"/>
    <m/>
    <m/>
    <m/>
    <m/>
    <x v="0"/>
    <x v="0"/>
    <m/>
    <m/>
  </r>
  <r>
    <n v="614"/>
    <s v="Closed"/>
    <x v="0"/>
    <x v="92"/>
    <d v="2021-10-21T00:00:00"/>
    <x v="106"/>
    <x v="282"/>
    <s v="Ms.Nisarat "/>
    <s v="SQC"/>
    <n v="3031"/>
    <s v="# 3031 T-51750GD065J-LW-BHN"/>
    <s v="STD"/>
    <s v="TFT6.5&quot;"/>
    <x v="0"/>
    <x v="4"/>
    <x v="91"/>
    <s v=" App "/>
    <s v="Final"/>
    <d v="2021-10-30T00:00:00"/>
    <s v="B-10 Life at FPC Touch Panel"/>
    <x v="10"/>
    <x v="27"/>
    <s v="Non Operate"/>
    <n v="3"/>
    <x v="13"/>
    <m/>
    <m/>
    <m/>
    <m/>
    <m/>
    <x v="129"/>
    <m/>
    <x v="0"/>
    <x v="0"/>
    <m/>
    <m/>
    <x v="0"/>
    <x v="0"/>
    <x v="0"/>
    <x v="2"/>
    <x v="2"/>
    <x v="4"/>
    <m/>
    <m/>
    <m/>
    <m/>
    <x v="0"/>
    <m/>
    <m/>
    <m/>
    <m/>
    <x v="0"/>
    <x v="0"/>
    <m/>
    <m/>
  </r>
  <r>
    <n v="615"/>
    <s v="Closed"/>
    <x v="0"/>
    <x v="92"/>
    <d v="2021-10-21T00:00:00"/>
    <x v="107"/>
    <x v="283"/>
    <s v="Ms.Supawinee"/>
    <s v="CQA"/>
    <n v="3067"/>
    <s v="# 3067 T-57632GD018HU-T-AFN"/>
    <s v="DS"/>
    <s v="TFT1.8&quot;"/>
    <x v="0"/>
    <x v="5"/>
    <x v="145"/>
    <s v="FCT"/>
    <s v="Final"/>
    <m/>
    <s v="Uniformity on black pattern 9 point at front side and rear side (No bezel)"/>
    <x v="0"/>
    <x v="48"/>
    <s v="Operate"/>
    <n v="3"/>
    <x v="13"/>
    <m/>
    <m/>
    <m/>
    <m/>
    <m/>
    <x v="130"/>
    <m/>
    <x v="0"/>
    <x v="0"/>
    <m/>
    <m/>
    <x v="0"/>
    <x v="0"/>
    <x v="0"/>
    <x v="2"/>
    <x v="2"/>
    <x v="4"/>
    <m/>
    <m/>
    <m/>
    <m/>
    <x v="0"/>
    <m/>
    <m/>
    <m/>
    <m/>
    <x v="0"/>
    <x v="0"/>
    <m/>
    <m/>
  </r>
  <r>
    <n v="616"/>
    <s v="Closed"/>
    <x v="0"/>
    <x v="92"/>
    <d v="2021-10-21T00:00:00"/>
    <x v="107"/>
    <x v="283"/>
    <s v="Ms.Supawinee"/>
    <s v="CQA"/>
    <n v="3067"/>
    <s v="# 3067 T-57632GD018HU-T-AFN"/>
    <s v="DS"/>
    <s v="TFT1.8&quot;"/>
    <x v="0"/>
    <x v="5"/>
    <x v="145"/>
    <s v="FCT"/>
    <s v="Final"/>
    <m/>
    <s v="Uniformity on black pattern 9 point at front side and rear side (with bezel)"/>
    <x v="0"/>
    <x v="48"/>
    <s v="Operate"/>
    <n v="3"/>
    <x v="13"/>
    <m/>
    <m/>
    <m/>
    <m/>
    <m/>
    <x v="130"/>
    <m/>
    <x v="0"/>
    <x v="0"/>
    <m/>
    <m/>
    <x v="0"/>
    <x v="0"/>
    <x v="0"/>
    <x v="2"/>
    <x v="2"/>
    <x v="4"/>
    <m/>
    <m/>
    <m/>
    <m/>
    <x v="0"/>
    <m/>
    <m/>
    <m/>
    <m/>
    <x v="0"/>
    <x v="0"/>
    <m/>
    <m/>
  </r>
  <r>
    <n v="617"/>
    <s v="Closed"/>
    <x v="0"/>
    <x v="92"/>
    <d v="2021-10-21T00:00:00"/>
    <x v="107"/>
    <x v="283"/>
    <s v="Ms.Supawinee"/>
    <s v="CQA"/>
    <n v="3067"/>
    <s v="# 3067 T-57632GD018HU-T-AFN"/>
    <s v="DS"/>
    <s v="TFT1.8&quot;"/>
    <x v="0"/>
    <x v="5"/>
    <x v="145"/>
    <s v="FCT"/>
    <s v="Final"/>
    <m/>
    <s v="Uniformity on black pattern 9 point at front side and rear side(after disassembly bezel)"/>
    <x v="0"/>
    <x v="48"/>
    <s v="Operate"/>
    <n v="3"/>
    <x v="13"/>
    <m/>
    <m/>
    <m/>
    <m/>
    <m/>
    <x v="130"/>
    <m/>
    <x v="0"/>
    <x v="0"/>
    <m/>
    <m/>
    <x v="0"/>
    <x v="0"/>
    <x v="0"/>
    <x v="2"/>
    <x v="2"/>
    <x v="4"/>
    <m/>
    <m/>
    <m/>
    <m/>
    <x v="0"/>
    <m/>
    <m/>
    <m/>
    <m/>
    <x v="0"/>
    <x v="0"/>
    <m/>
    <m/>
  </r>
  <r>
    <n v="618"/>
    <s v="Closed"/>
    <x v="0"/>
    <x v="92"/>
    <d v="2021-10-21T00:00:00"/>
    <x v="106"/>
    <x v="284"/>
    <s v="Ms.Nisarat "/>
    <s v="SQC"/>
    <n v="3085"/>
    <s v="# 3085 T-57632GD018HU-T-AHN"/>
    <s v="DS"/>
    <s v="TFT1.8&quot;"/>
    <x v="0"/>
    <x v="4"/>
    <x v="147"/>
    <s v="FCT"/>
    <s v="Final"/>
    <m/>
    <s v="High temp"/>
    <x v="2"/>
    <x v="7"/>
    <s v="Operate"/>
    <n v="6"/>
    <x v="17"/>
    <s v="QE-B3-004"/>
    <s v="TETEX-10"/>
    <s v="QE-DC20V-003"/>
    <s v="QE-DC20V-003"/>
    <n v="500"/>
    <x v="131"/>
    <m/>
    <x v="0"/>
    <x v="0"/>
    <m/>
    <m/>
    <x v="0"/>
    <x v="0"/>
    <x v="0"/>
    <x v="2"/>
    <x v="2"/>
    <x v="25"/>
    <m/>
    <m/>
    <m/>
    <m/>
    <x v="70"/>
    <m/>
    <m/>
    <m/>
    <m/>
    <x v="0"/>
    <x v="0"/>
    <m/>
    <m/>
  </r>
  <r>
    <n v="619"/>
    <s v="Closed"/>
    <x v="0"/>
    <x v="93"/>
    <d v="2021-10-22T00:00:00"/>
    <x v="108"/>
    <x v="285"/>
    <s v="Ms.Sirintip "/>
    <s v="IQC"/>
    <n v="3051"/>
    <s v="# 3051 T-56056GD042H-LW-ADN"/>
    <s v="YZK"/>
    <s v="TFT4.2&quot;"/>
    <x v="1"/>
    <x v="7"/>
    <x v="23"/>
    <s v="FCT +  App "/>
    <s v="Final"/>
    <d v="2021-11-22T00:00:00"/>
    <s v="Optical characteristic"/>
    <x v="0"/>
    <x v="0"/>
    <s v="Operate"/>
    <n v="7"/>
    <x v="0"/>
    <m/>
    <m/>
    <m/>
    <m/>
    <m/>
    <x v="132"/>
    <m/>
    <x v="58"/>
    <x v="0"/>
    <m/>
    <m/>
    <x v="0"/>
    <x v="0"/>
    <x v="0"/>
    <x v="2"/>
    <x v="2"/>
    <x v="4"/>
    <m/>
    <m/>
    <m/>
    <m/>
    <x v="0"/>
    <m/>
    <m/>
    <m/>
    <m/>
    <x v="0"/>
    <x v="0"/>
    <m/>
    <m/>
  </r>
  <r>
    <n v="620"/>
    <s v="Closed"/>
    <x v="0"/>
    <x v="93"/>
    <d v="2021-10-22T00:00:00"/>
    <x v="108"/>
    <x v="286"/>
    <s v="Ms.Sirintip "/>
    <s v="IQC"/>
    <n v="3060"/>
    <s v="# 3060 T-57578GD018H-T-ABN"/>
    <s v="Panasonic"/>
    <s v="TFT1.8&quot;"/>
    <x v="1"/>
    <x v="7"/>
    <x v="23"/>
    <s v="FCT +  App "/>
    <s v="Final"/>
    <d v="2021-11-18T00:00:00"/>
    <s v="Optical characteristic"/>
    <x v="0"/>
    <x v="0"/>
    <s v="Operate"/>
    <n v="1"/>
    <x v="13"/>
    <m/>
    <m/>
    <m/>
    <m/>
    <m/>
    <x v="133"/>
    <m/>
    <x v="0"/>
    <x v="0"/>
    <m/>
    <m/>
    <x v="0"/>
    <x v="0"/>
    <x v="0"/>
    <x v="2"/>
    <x v="2"/>
    <x v="4"/>
    <m/>
    <m/>
    <m/>
    <m/>
    <x v="0"/>
    <m/>
    <m/>
    <m/>
    <m/>
    <x v="0"/>
    <x v="0"/>
    <m/>
    <m/>
  </r>
  <r>
    <n v="621"/>
    <s v="Closed"/>
    <x v="0"/>
    <x v="93"/>
    <d v="2021-10-22T00:00:00"/>
    <x v="108"/>
    <x v="287"/>
    <s v="Ms.Sirintip "/>
    <s v="IQC"/>
    <n v="3068"/>
    <s v="# 3068 T-57627GD018HU-T-AEN"/>
    <s v="DS"/>
    <s v="TFT1.8&quot;"/>
    <x v="1"/>
    <x v="7"/>
    <x v="23"/>
    <s v="FCT +  App "/>
    <s v="Final"/>
    <d v="2021-11-18T00:00:00"/>
    <s v="Optical characteristic"/>
    <x v="0"/>
    <x v="0"/>
    <s v="Operate"/>
    <n v="6"/>
    <x v="30"/>
    <m/>
    <m/>
    <m/>
    <m/>
    <m/>
    <x v="134"/>
    <m/>
    <x v="0"/>
    <x v="0"/>
    <m/>
    <m/>
    <x v="0"/>
    <x v="0"/>
    <x v="0"/>
    <x v="2"/>
    <x v="2"/>
    <x v="4"/>
    <m/>
    <m/>
    <m/>
    <m/>
    <x v="0"/>
    <m/>
    <m/>
    <m/>
    <m/>
    <x v="0"/>
    <x v="0"/>
    <m/>
    <m/>
  </r>
  <r>
    <n v="622"/>
    <s v="Closed"/>
    <x v="0"/>
    <x v="93"/>
    <d v="2021-10-22T00:00:00"/>
    <x v="108"/>
    <x v="288"/>
    <s v="Ms.Sirintip "/>
    <s v="IQC"/>
    <n v="3062"/>
    <s v="# 3062 T-64874GD026HU-T-AAN"/>
    <s v="HD"/>
    <s v="TFT2.6&quot;"/>
    <x v="1"/>
    <x v="7"/>
    <x v="23"/>
    <s v="FCT +  App "/>
    <s v="Final"/>
    <d v="2021-11-23T00:00:00"/>
    <s v="Optical characteristic"/>
    <x v="0"/>
    <x v="0"/>
    <s v="Operate"/>
    <n v="4"/>
    <x v="13"/>
    <m/>
    <m/>
    <m/>
    <m/>
    <m/>
    <x v="134"/>
    <m/>
    <x v="0"/>
    <x v="0"/>
    <m/>
    <m/>
    <x v="0"/>
    <x v="0"/>
    <x v="0"/>
    <x v="2"/>
    <x v="2"/>
    <x v="4"/>
    <m/>
    <m/>
    <m/>
    <m/>
    <x v="0"/>
    <m/>
    <m/>
    <m/>
    <m/>
    <x v="0"/>
    <x v="0"/>
    <m/>
    <m/>
  </r>
  <r>
    <n v="623"/>
    <s v="Closed"/>
    <x v="0"/>
    <x v="93"/>
    <d v="2021-10-22T00:00:00"/>
    <x v="108"/>
    <x v="289"/>
    <s v="Ms.Sirintip "/>
    <s v="IQC"/>
    <n v="3084"/>
    <s v="# 3084 T-57632GD018HU-T-AGN"/>
    <s v="DS"/>
    <s v="TFT1.8&quot;"/>
    <x v="1"/>
    <x v="7"/>
    <x v="23"/>
    <s v="FCT +  App "/>
    <s v="Final"/>
    <d v="2021-11-22T00:00:00"/>
    <s v="Optical characteristic"/>
    <x v="0"/>
    <x v="0"/>
    <s v="Operate"/>
    <n v="12"/>
    <x v="30"/>
    <m/>
    <m/>
    <m/>
    <m/>
    <m/>
    <x v="135"/>
    <m/>
    <x v="0"/>
    <x v="0"/>
    <m/>
    <m/>
    <x v="0"/>
    <x v="0"/>
    <x v="0"/>
    <x v="2"/>
    <x v="2"/>
    <x v="4"/>
    <m/>
    <m/>
    <m/>
    <m/>
    <x v="0"/>
    <m/>
    <m/>
    <m/>
    <m/>
    <x v="0"/>
    <x v="0"/>
    <m/>
    <m/>
  </r>
  <r>
    <n v="624"/>
    <s v="Closed"/>
    <x v="0"/>
    <x v="93"/>
    <d v="2021-10-22T00:00:00"/>
    <x v="108"/>
    <x v="290"/>
    <s v="Ms.Sirintip "/>
    <s v="IQC"/>
    <n v="3067"/>
    <s v="# 3067 T-57632GD018HU-T-AFN"/>
    <s v="DS"/>
    <s v="TFT1.8&quot;"/>
    <x v="1"/>
    <x v="7"/>
    <x v="23"/>
    <s v="FCT +  App "/>
    <s v="Final"/>
    <d v="2021-11-23T00:00:00"/>
    <s v="Optical characteristic"/>
    <x v="0"/>
    <x v="0"/>
    <s v="Operate"/>
    <n v="4"/>
    <x v="30"/>
    <m/>
    <m/>
    <m/>
    <m/>
    <m/>
    <x v="135"/>
    <m/>
    <x v="0"/>
    <x v="0"/>
    <m/>
    <m/>
    <x v="0"/>
    <x v="0"/>
    <x v="0"/>
    <x v="2"/>
    <x v="2"/>
    <x v="4"/>
    <m/>
    <m/>
    <m/>
    <m/>
    <x v="0"/>
    <m/>
    <m/>
    <m/>
    <m/>
    <x v="0"/>
    <x v="0"/>
    <m/>
    <m/>
  </r>
  <r>
    <n v="625"/>
    <s v="Closed"/>
    <x v="0"/>
    <x v="93"/>
    <d v="2021-10-22T00:00:00"/>
    <x v="108"/>
    <x v="291"/>
    <s v="Ms.Wijitra"/>
    <s v="AE"/>
    <n v="9005"/>
    <s v="# 9005 ATS-26811ACFNH-CUGM"/>
    <s v="Gentex"/>
    <s v="TFT3.3&quot;"/>
    <x v="0"/>
    <x v="1"/>
    <x v="140"/>
    <s v="App check"/>
    <s v="PNL"/>
    <d v="2021-10-25T00:00:00"/>
    <s v="Same as technical specification :- Total fixed amplitude 1.0 mm- Vibration Frequency 10-150 Hz- One cycle 60 s to X,Y,Z each 11 minutes(under temperature- 15๐C)_x000a_"/>
    <x v="8"/>
    <x v="20"/>
    <s v="Non Operate"/>
    <n v="6"/>
    <x v="21"/>
    <m/>
    <m/>
    <m/>
    <m/>
    <m/>
    <x v="136"/>
    <m/>
    <x v="0"/>
    <x v="0"/>
    <m/>
    <m/>
    <x v="0"/>
    <x v="0"/>
    <x v="0"/>
    <x v="2"/>
    <x v="2"/>
    <x v="4"/>
    <m/>
    <m/>
    <m/>
    <m/>
    <x v="0"/>
    <m/>
    <m/>
    <m/>
    <m/>
    <x v="0"/>
    <x v="0"/>
    <m/>
    <m/>
  </r>
  <r>
    <n v="626"/>
    <s v="Closed"/>
    <x v="0"/>
    <x v="93"/>
    <d v="2021-10-22T00:00:00"/>
    <x v="108"/>
    <x v="291"/>
    <s v="Ms.Wijitra"/>
    <s v="AE"/>
    <n v="9005"/>
    <s v="# 9005 ATS-26811ACFNH-CUGM"/>
    <s v="Gentex"/>
    <s v="TFT3.3&quot;"/>
    <x v="0"/>
    <x v="1"/>
    <x v="140"/>
    <s v="App check"/>
    <s v="PNL"/>
    <d v="2021-10-25T00:00:00"/>
    <s v="Same as technical specification :- Total fixed amplitude 1.0 mm- Vibration Frequency 10-150 Hz- One cycle 60 s to Z each 24hrs (under temperature -15๐C)_x000a_"/>
    <x v="8"/>
    <x v="20"/>
    <s v="Non Operate"/>
    <n v="6"/>
    <x v="21"/>
    <m/>
    <m/>
    <m/>
    <m/>
    <m/>
    <x v="136"/>
    <m/>
    <x v="0"/>
    <x v="0"/>
    <m/>
    <m/>
    <x v="0"/>
    <x v="0"/>
    <x v="0"/>
    <x v="2"/>
    <x v="2"/>
    <x v="4"/>
    <m/>
    <m/>
    <m/>
    <m/>
    <x v="0"/>
    <m/>
    <m/>
    <m/>
    <m/>
    <x v="0"/>
    <x v="0"/>
    <m/>
    <m/>
  </r>
  <r>
    <n v="627"/>
    <s v="Closed"/>
    <x v="0"/>
    <x v="93"/>
    <d v="2021-10-22T00:00:00"/>
    <x v="108"/>
    <x v="291"/>
    <s v="Ms.Wijitra"/>
    <s v="AE"/>
    <n v="9005"/>
    <s v="# 9005 ATS-26811ACFNH-CUGM"/>
    <s v="Gentex"/>
    <s v="TFT3.3&quot;"/>
    <x v="0"/>
    <x v="1"/>
    <x v="140"/>
    <s v="App check"/>
    <s v="PNL"/>
    <d v="2021-10-25T00:00:00"/>
    <s v="Same as technical specification :- Total fixed amplitude 1.0 mm- Vibration Frequency 10-150 Hz- One cycle 60 s to X,Y,Z each 11 minutes(under temperature-40๐C)_x000a_"/>
    <x v="8"/>
    <x v="20"/>
    <s v="Non Operate"/>
    <n v="6"/>
    <x v="21"/>
    <m/>
    <m/>
    <m/>
    <m/>
    <m/>
    <x v="137"/>
    <m/>
    <x v="0"/>
    <x v="0"/>
    <m/>
    <m/>
    <x v="0"/>
    <x v="0"/>
    <x v="0"/>
    <x v="2"/>
    <x v="2"/>
    <x v="4"/>
    <m/>
    <m/>
    <m/>
    <m/>
    <x v="0"/>
    <m/>
    <m/>
    <m/>
    <m/>
    <x v="0"/>
    <x v="0"/>
    <m/>
    <m/>
  </r>
  <r>
    <n v="628"/>
    <s v="Closed"/>
    <x v="0"/>
    <x v="93"/>
    <d v="2021-10-22T00:00:00"/>
    <x v="108"/>
    <x v="291"/>
    <s v="Ms.Wijitra"/>
    <s v="AE"/>
    <n v="9005"/>
    <s v="# 9005 ATS-26811ACFNH-CUGM"/>
    <s v="Gentex"/>
    <s v="TFT3.3&quot;"/>
    <x v="0"/>
    <x v="1"/>
    <x v="140"/>
    <s v="App check"/>
    <s v="PNL"/>
    <d v="2021-10-25T00:00:00"/>
    <s v="Same as technical specification :- Total fixed amplitude 1.0 mm- Vibration Frequency 10-150 Hz- One cycle 60 s to Z each 24hrs (under temperature-40๐C)_x000a_"/>
    <x v="8"/>
    <x v="20"/>
    <s v="Non Operate"/>
    <n v="6"/>
    <x v="21"/>
    <m/>
    <m/>
    <m/>
    <m/>
    <m/>
    <x v="137"/>
    <m/>
    <x v="0"/>
    <x v="0"/>
    <m/>
    <m/>
    <x v="0"/>
    <x v="0"/>
    <x v="0"/>
    <x v="2"/>
    <x v="2"/>
    <x v="4"/>
    <m/>
    <m/>
    <m/>
    <m/>
    <x v="0"/>
    <m/>
    <m/>
    <m/>
    <m/>
    <x v="0"/>
    <x v="0"/>
    <m/>
    <m/>
  </r>
  <r>
    <n v="629"/>
    <s v="Closed"/>
    <x v="0"/>
    <x v="93"/>
    <d v="2021-10-22T00:00:00"/>
    <x v="109"/>
    <x v="292"/>
    <s v="Ms.Wijitra"/>
    <s v="AE"/>
    <n v="9058"/>
    <s v="# 9058 ATS-27898AAFD-CUGM"/>
    <s v="SKC"/>
    <s v="TFT12.1&quot;"/>
    <x v="0"/>
    <x v="1"/>
    <x v="140"/>
    <s v="App check"/>
    <s v="PNL"/>
    <d v="2021-10-25T00:00:00"/>
    <s v="Same as technical specification :- Total fixed amplitude 1.0 mm- Vibration Frequency 10-150 Hz- One cycle 60 s to X,Y,Z each 11 minutes(under temperature- 15๐C)_x000a_"/>
    <x v="8"/>
    <x v="20"/>
    <s v="Non Operate"/>
    <n v="5"/>
    <x v="21"/>
    <m/>
    <m/>
    <m/>
    <m/>
    <m/>
    <x v="135"/>
    <m/>
    <x v="0"/>
    <x v="0"/>
    <m/>
    <m/>
    <x v="0"/>
    <x v="0"/>
    <x v="0"/>
    <x v="2"/>
    <x v="2"/>
    <x v="4"/>
    <m/>
    <m/>
    <m/>
    <m/>
    <x v="0"/>
    <m/>
    <m/>
    <m/>
    <m/>
    <x v="0"/>
    <x v="0"/>
    <m/>
    <m/>
  </r>
  <r>
    <n v="630"/>
    <s v="Closed"/>
    <x v="0"/>
    <x v="93"/>
    <d v="2021-10-22T00:00:00"/>
    <x v="109"/>
    <x v="292"/>
    <s v="Ms.Wijitra"/>
    <s v="AE"/>
    <n v="9058"/>
    <s v="# 9058 ATS-27898AAFD-CUGM"/>
    <s v="SKC"/>
    <s v="TFT12.1&quot;"/>
    <x v="0"/>
    <x v="1"/>
    <x v="140"/>
    <s v="App check"/>
    <s v="PNL"/>
    <d v="2021-10-25T00:00:00"/>
    <s v="Same as technical specification :- Total fixed amplitude 1.0 mm- Vibration Frequency 10-150 Hz- One cycle 60 s to Z each 24hrs (under temperature -15๐C)_x000a_"/>
    <x v="8"/>
    <x v="20"/>
    <s v="Non Operate"/>
    <n v="5"/>
    <x v="21"/>
    <m/>
    <m/>
    <m/>
    <m/>
    <m/>
    <x v="135"/>
    <m/>
    <x v="0"/>
    <x v="0"/>
    <m/>
    <m/>
    <x v="0"/>
    <x v="0"/>
    <x v="0"/>
    <x v="2"/>
    <x v="2"/>
    <x v="4"/>
    <m/>
    <m/>
    <m/>
    <m/>
    <x v="0"/>
    <m/>
    <m/>
    <m/>
    <m/>
    <x v="0"/>
    <x v="0"/>
    <m/>
    <m/>
  </r>
  <r>
    <n v="631"/>
    <s v="Closed"/>
    <x v="0"/>
    <x v="93"/>
    <d v="2021-10-22T00:00:00"/>
    <x v="109"/>
    <x v="292"/>
    <s v="Ms.Wijitra"/>
    <s v="AE"/>
    <n v="9058"/>
    <s v="# 9058 ATS-27898AAFD-CUGM"/>
    <s v="SKC"/>
    <s v="TFT12.1&quot;"/>
    <x v="0"/>
    <x v="1"/>
    <x v="140"/>
    <s v="App check"/>
    <s v="PNL"/>
    <d v="2021-10-25T00:00:00"/>
    <s v="Same as technical specification :- Total fixed amplitude 1.0 mm- Vibration Frequency 10-150 Hz- One cycle 60 s to X,Y,Z each 11 minutes(under temperature-40๐C)_x000a_"/>
    <x v="8"/>
    <x v="20"/>
    <s v="Non Operate"/>
    <n v="5"/>
    <x v="21"/>
    <m/>
    <m/>
    <m/>
    <m/>
    <m/>
    <x v="138"/>
    <m/>
    <x v="0"/>
    <x v="0"/>
    <m/>
    <m/>
    <x v="0"/>
    <x v="0"/>
    <x v="0"/>
    <x v="2"/>
    <x v="2"/>
    <x v="4"/>
    <m/>
    <m/>
    <m/>
    <m/>
    <x v="0"/>
    <m/>
    <m/>
    <m/>
    <m/>
    <x v="0"/>
    <x v="0"/>
    <m/>
    <m/>
  </r>
  <r>
    <n v="632"/>
    <s v="Closed"/>
    <x v="0"/>
    <x v="93"/>
    <d v="2021-10-22T00:00:00"/>
    <x v="109"/>
    <x v="292"/>
    <s v="Ms.Wijitra"/>
    <s v="AE"/>
    <n v="9058"/>
    <s v="# 9058 ATS-27898AAFD-CUGM"/>
    <s v="SKC"/>
    <s v="TFT12.1&quot;"/>
    <x v="0"/>
    <x v="1"/>
    <x v="140"/>
    <s v="App check"/>
    <s v="PNL"/>
    <d v="2021-10-25T00:00:00"/>
    <s v="Same as technical specification :- Total fixed amplitude 1.0 mm- Vibration Frequency 10-150 Hz- One cycle 60 s to Z each 24hrs (under temperature-40๐C)_x000a_"/>
    <x v="8"/>
    <x v="20"/>
    <s v="Non Operate"/>
    <n v="5"/>
    <x v="21"/>
    <m/>
    <m/>
    <m/>
    <m/>
    <m/>
    <x v="138"/>
    <m/>
    <x v="0"/>
    <x v="0"/>
    <m/>
    <m/>
    <x v="0"/>
    <x v="0"/>
    <x v="0"/>
    <x v="2"/>
    <x v="2"/>
    <x v="4"/>
    <m/>
    <m/>
    <m/>
    <m/>
    <x v="0"/>
    <m/>
    <m/>
    <m/>
    <m/>
    <x v="0"/>
    <x v="0"/>
    <m/>
    <m/>
  </r>
  <r>
    <n v="633"/>
    <s v="Closed"/>
    <x v="0"/>
    <x v="93"/>
    <d v="2021-10-22T00:00:00"/>
    <x v="108"/>
    <x v="293"/>
    <s v="Ms.Sirintip "/>
    <s v="IQC"/>
    <n v="3014"/>
    <s v="# 3014 T-57010GD042H-LW-ABN"/>
    <s v="NS"/>
    <s v="TFT4.2&quot;"/>
    <x v="1"/>
    <x v="7"/>
    <x v="23"/>
    <s v="FCT +  App "/>
    <s v="Final"/>
    <d v="2021-12-08T00:00:00"/>
    <s v="Optical characteristic"/>
    <x v="0"/>
    <x v="0"/>
    <s v="Operate"/>
    <n v="1"/>
    <x v="24"/>
    <m/>
    <m/>
    <m/>
    <m/>
    <m/>
    <x v="119"/>
    <m/>
    <x v="0"/>
    <x v="0"/>
    <m/>
    <m/>
    <x v="0"/>
    <x v="0"/>
    <x v="0"/>
    <x v="2"/>
    <x v="2"/>
    <x v="4"/>
    <m/>
    <m/>
    <m/>
    <m/>
    <x v="0"/>
    <m/>
    <m/>
    <m/>
    <m/>
    <x v="0"/>
    <x v="0"/>
    <m/>
    <m/>
  </r>
  <r>
    <n v="634"/>
    <s v="Closed"/>
    <x v="0"/>
    <x v="93"/>
    <d v="2021-10-22T00:00:00"/>
    <x v="108"/>
    <x v="294"/>
    <s v="Ms.Sirintip "/>
    <s v="IQC"/>
    <n v="3039"/>
    <s v="# 3039 T-55743GD042H-LW-AMN"/>
    <s v="YZK"/>
    <s v="TFT4.2&quot;"/>
    <x v="1"/>
    <x v="7"/>
    <x v="23"/>
    <s v="FCT +  App "/>
    <s v="Final"/>
    <d v="2021-11-22T00:00:00"/>
    <s v="Optical characteristic"/>
    <x v="0"/>
    <x v="0"/>
    <s v="Operate"/>
    <n v="1"/>
    <x v="24"/>
    <m/>
    <m/>
    <m/>
    <m/>
    <m/>
    <x v="139"/>
    <m/>
    <x v="59"/>
    <x v="0"/>
    <m/>
    <m/>
    <x v="0"/>
    <x v="0"/>
    <x v="0"/>
    <x v="2"/>
    <x v="2"/>
    <x v="4"/>
    <m/>
    <m/>
    <m/>
    <m/>
    <x v="0"/>
    <m/>
    <m/>
    <m/>
    <m/>
    <x v="0"/>
    <x v="0"/>
    <m/>
    <m/>
  </r>
  <r>
    <n v="635"/>
    <s v="Closed"/>
    <x v="0"/>
    <x v="93"/>
    <d v="2021-10-22T00:00:00"/>
    <x v="108"/>
    <x v="295"/>
    <s v="Ms.Sirintip "/>
    <s v="IQC"/>
    <n v="3011"/>
    <s v="# 3011 T-56056GD042H-LW-ACN"/>
    <s v="YZK"/>
    <s v="TFT4.2&quot;"/>
    <x v="1"/>
    <x v="7"/>
    <x v="23"/>
    <s v="FCT +  App "/>
    <s v="Final"/>
    <d v="2021-11-22T00:00:00"/>
    <s v="Optical characteristic"/>
    <x v="0"/>
    <x v="0"/>
    <s v="Operate"/>
    <n v="7"/>
    <x v="0"/>
    <m/>
    <m/>
    <m/>
    <m/>
    <m/>
    <x v="132"/>
    <m/>
    <x v="0"/>
    <x v="0"/>
    <m/>
    <m/>
    <x v="0"/>
    <x v="0"/>
    <x v="0"/>
    <x v="2"/>
    <x v="2"/>
    <x v="4"/>
    <m/>
    <m/>
    <m/>
    <m/>
    <x v="0"/>
    <m/>
    <m/>
    <m/>
    <m/>
    <x v="0"/>
    <x v="0"/>
    <m/>
    <m/>
  </r>
  <r>
    <n v="636"/>
    <s v="Closed"/>
    <x v="0"/>
    <x v="93"/>
    <d v="2021-10-22T00:00:00"/>
    <x v="110"/>
    <x v="296"/>
    <s v="Ms.Supawinee"/>
    <s v="CQA"/>
    <n v="3072"/>
    <s v="# 3072 TCG104SVLQJPNN-AN41-T"/>
    <s v="SKC"/>
    <s v="TFT10.4&quot;"/>
    <x v="0"/>
    <x v="5"/>
    <x v="148"/>
    <s v="FCT +  App "/>
    <s v="Final"/>
    <m/>
    <s v="High temp"/>
    <x v="2"/>
    <x v="21"/>
    <s v="Operate"/>
    <n v="2"/>
    <x v="12"/>
    <m/>
    <m/>
    <m/>
    <m/>
    <m/>
    <x v="140"/>
    <m/>
    <x v="60"/>
    <x v="0"/>
    <m/>
    <m/>
    <x v="0"/>
    <x v="0"/>
    <x v="0"/>
    <x v="2"/>
    <x v="2"/>
    <x v="4"/>
    <m/>
    <m/>
    <m/>
    <m/>
    <x v="0"/>
    <m/>
    <m/>
    <m/>
    <m/>
    <x v="0"/>
    <x v="0"/>
    <m/>
    <m/>
  </r>
  <r>
    <n v="637"/>
    <s v="Closed"/>
    <x v="0"/>
    <x v="93"/>
    <d v="2021-10-22T00:00:00"/>
    <x v="110"/>
    <x v="296"/>
    <s v="Ms.Supawinee"/>
    <s v="CQA"/>
    <n v="3072"/>
    <s v="# 3072 TCG104SVLQJPNN-AN41-T"/>
    <s v="SKC"/>
    <s v="TFT10.4&quot;"/>
    <x v="0"/>
    <x v="5"/>
    <x v="148"/>
    <s v="FCT +  App "/>
    <s v="Final"/>
    <m/>
    <s v="Room temp :  25oC"/>
    <x v="9"/>
    <x v="22"/>
    <s v="Operate"/>
    <n v="2"/>
    <x v="13"/>
    <m/>
    <m/>
    <m/>
    <m/>
    <m/>
    <x v="140"/>
    <m/>
    <x v="60"/>
    <x v="0"/>
    <m/>
    <m/>
    <x v="0"/>
    <x v="0"/>
    <x v="0"/>
    <x v="2"/>
    <x v="2"/>
    <x v="4"/>
    <m/>
    <m/>
    <m/>
    <m/>
    <x v="0"/>
    <m/>
    <m/>
    <m/>
    <m/>
    <x v="0"/>
    <x v="0"/>
    <m/>
    <m/>
  </r>
  <r>
    <n v="638"/>
    <s v="Closed"/>
    <x v="0"/>
    <x v="94"/>
    <d v="2021-10-25T00:00:00"/>
    <x v="108"/>
    <x v="297"/>
    <s v="Mr.Chadin"/>
    <s v="IM"/>
    <n v="3084"/>
    <s v="# 3084 T-57632GD018HU-T-AGN"/>
    <s v="DS"/>
    <s v="TFT1.8&quot;"/>
    <x v="0"/>
    <x v="0"/>
    <x v="149"/>
    <s v="App"/>
    <s v="FCT2"/>
    <d v="2021-12-10T00:00:00"/>
    <s v="High temp"/>
    <x v="2"/>
    <x v="7"/>
    <s v="Non Operate"/>
    <n v="6"/>
    <x v="17"/>
    <m/>
    <m/>
    <m/>
    <m/>
    <n v="1000"/>
    <x v="141"/>
    <m/>
    <x v="0"/>
    <x v="0"/>
    <m/>
    <m/>
    <x v="0"/>
    <x v="0"/>
    <x v="0"/>
    <x v="2"/>
    <x v="2"/>
    <x v="4"/>
    <m/>
    <m/>
    <m/>
    <m/>
    <x v="0"/>
    <m/>
    <m/>
    <d v="2021-11-19T00:00:00"/>
    <m/>
    <x v="0"/>
    <x v="21"/>
    <m/>
    <m/>
  </r>
  <r>
    <n v="639"/>
    <s v="Closed"/>
    <x v="0"/>
    <x v="94"/>
    <d v="2021-10-25T00:00:00"/>
    <x v="108"/>
    <x v="297"/>
    <s v="Mr.Chadin"/>
    <s v="IM"/>
    <n v="3084"/>
    <s v="# 3084 T-57632GD018HU-T-AGN"/>
    <s v="DS"/>
    <s v="TFT1.8&quot;"/>
    <x v="0"/>
    <x v="0"/>
    <x v="149"/>
    <s v="App"/>
    <s v="FCT2"/>
    <d v="2021-12-10T00:00:00"/>
    <s v="Hi temp,Hi Humid "/>
    <x v="1"/>
    <x v="49"/>
    <s v="Non Operate"/>
    <n v="6"/>
    <x v="14"/>
    <m/>
    <m/>
    <m/>
    <m/>
    <n v="1000"/>
    <x v="141"/>
    <m/>
    <x v="0"/>
    <x v="0"/>
    <m/>
    <m/>
    <x v="0"/>
    <x v="0"/>
    <x v="0"/>
    <x v="2"/>
    <x v="2"/>
    <x v="4"/>
    <m/>
    <m/>
    <m/>
    <m/>
    <x v="0"/>
    <m/>
    <m/>
    <d v="2021-11-19T00:00:00"/>
    <m/>
    <x v="0"/>
    <x v="21"/>
    <m/>
    <m/>
  </r>
  <r>
    <n v="640"/>
    <s v="Closed"/>
    <x v="0"/>
    <x v="94"/>
    <d v="2021-10-25T00:00:00"/>
    <x v="108"/>
    <x v="297"/>
    <s v="Mr.Chadin"/>
    <s v="IM"/>
    <n v="3084"/>
    <s v="# 3084 T-57632GD018HU-T-AGN"/>
    <s v="DS"/>
    <s v="TFT1.8&quot;"/>
    <x v="0"/>
    <x v="0"/>
    <x v="149"/>
    <s v="App"/>
    <s v="FCT2"/>
    <d v="2021-12-10T00:00:00"/>
    <s v="Low temperature"/>
    <x v="3"/>
    <x v="3"/>
    <s v="Non Operate"/>
    <n v="6"/>
    <x v="15"/>
    <m/>
    <m/>
    <m/>
    <m/>
    <n v="1000"/>
    <x v="141"/>
    <m/>
    <x v="0"/>
    <x v="0"/>
    <m/>
    <m/>
    <x v="0"/>
    <x v="0"/>
    <x v="0"/>
    <x v="2"/>
    <x v="2"/>
    <x v="4"/>
    <m/>
    <m/>
    <m/>
    <m/>
    <x v="0"/>
    <m/>
    <m/>
    <d v="2021-11-19T00:00:00"/>
    <m/>
    <x v="0"/>
    <x v="21"/>
    <m/>
    <m/>
  </r>
  <r>
    <n v="641"/>
    <s v="Closed"/>
    <x v="0"/>
    <x v="94"/>
    <d v="2021-10-25T00:00:00"/>
    <x v="108"/>
    <x v="297"/>
    <s v="Mr.Chadin"/>
    <s v="IM"/>
    <n v="3084"/>
    <s v="# 3084 T-57632GD018HU-T-AGN"/>
    <s v="DS"/>
    <s v="TFT1.8&quot;"/>
    <x v="0"/>
    <x v="0"/>
    <x v="149"/>
    <s v="App"/>
    <s v="FCT2"/>
    <m/>
    <s v="Heat shock"/>
    <x v="4"/>
    <x v="50"/>
    <s v="Non Operate"/>
    <n v="6"/>
    <x v="10"/>
    <m/>
    <m/>
    <m/>
    <m/>
    <n v="1000"/>
    <x v="142"/>
    <m/>
    <x v="0"/>
    <x v="0"/>
    <m/>
    <m/>
    <x v="0"/>
    <x v="0"/>
    <x v="0"/>
    <x v="2"/>
    <x v="2"/>
    <x v="4"/>
    <m/>
    <m/>
    <m/>
    <m/>
    <x v="0"/>
    <m/>
    <m/>
    <d v="2021-01-01T00:00:00"/>
    <m/>
    <x v="0"/>
    <x v="22"/>
    <m/>
    <m/>
  </r>
  <r>
    <n v="642"/>
    <s v="Closed"/>
    <x v="0"/>
    <x v="94"/>
    <d v="2021-10-25T00:00:00"/>
    <x v="109"/>
    <x v="298"/>
    <s v="Ms.Nipawan M."/>
    <s v="PE"/>
    <n v="3095"/>
    <s v=" # 3095 T-65039GD018HU-T-ABN"/>
    <s v="NS"/>
    <s v="TFT1.8&quot;"/>
    <x v="1"/>
    <x v="7"/>
    <x v="23"/>
    <s v="FCT +  App "/>
    <s v="Final"/>
    <d v="2021-11-22T00:00:00"/>
    <s v="Optical characteristic"/>
    <x v="0"/>
    <x v="0"/>
    <s v="Operate"/>
    <n v="14"/>
    <x v="0"/>
    <m/>
    <m/>
    <m/>
    <m/>
    <m/>
    <x v="129"/>
    <m/>
    <x v="0"/>
    <x v="0"/>
    <m/>
    <m/>
    <x v="0"/>
    <x v="0"/>
    <x v="0"/>
    <x v="2"/>
    <x v="2"/>
    <x v="4"/>
    <m/>
    <m/>
    <m/>
    <m/>
    <x v="0"/>
    <m/>
    <m/>
    <m/>
    <m/>
    <x v="0"/>
    <x v="0"/>
    <m/>
    <m/>
  </r>
  <r>
    <n v="643"/>
    <s v="Closed"/>
    <x v="0"/>
    <x v="94"/>
    <d v="2021-10-25T00:00:00"/>
    <x v="109"/>
    <x v="299"/>
    <s v="Ms.Suwaphit "/>
    <s v="CQA"/>
    <n v="3063"/>
    <s v="# 3063 T-57273GD086H-T-AFN"/>
    <s v="Gentex"/>
    <s v="TFT8.6&quot;"/>
    <x v="0"/>
    <x v="5"/>
    <x v="150"/>
    <s v="FCT +App check"/>
    <s v="Final"/>
    <d v="2021-10-29T00:00:00"/>
    <s v="High temp"/>
    <x v="2"/>
    <x v="5"/>
    <s v="Operate"/>
    <n v="1"/>
    <x v="12"/>
    <m/>
    <m/>
    <m/>
    <m/>
    <m/>
    <x v="138"/>
    <m/>
    <x v="0"/>
    <x v="39"/>
    <m/>
    <m/>
    <x v="0"/>
    <x v="0"/>
    <x v="0"/>
    <x v="2"/>
    <x v="2"/>
    <x v="4"/>
    <m/>
    <m/>
    <m/>
    <m/>
    <x v="0"/>
    <m/>
    <m/>
    <m/>
    <m/>
    <x v="0"/>
    <x v="0"/>
    <m/>
    <m/>
  </r>
  <r>
    <n v="644"/>
    <s v="Closed"/>
    <x v="0"/>
    <x v="94"/>
    <d v="2021-10-25T00:00:00"/>
    <x v="109"/>
    <x v="299"/>
    <s v="Ms.Suwaphit "/>
    <s v="CQA"/>
    <n v="3063"/>
    <s v="# 3063 T-57273GD086H-T-AFN"/>
    <s v="Gentex"/>
    <s v="TFT8.6&quot;"/>
    <x v="0"/>
    <x v="5"/>
    <x v="150"/>
    <s v="FCT +App check"/>
    <s v="Final"/>
    <d v="2021-10-29T00:00:00"/>
    <s v="Low temperature"/>
    <x v="3"/>
    <x v="3"/>
    <s v="Operate"/>
    <n v="1"/>
    <x v="12"/>
    <m/>
    <m/>
    <m/>
    <m/>
    <m/>
    <x v="98"/>
    <m/>
    <x v="0"/>
    <x v="0"/>
    <m/>
    <m/>
    <x v="0"/>
    <x v="0"/>
    <x v="0"/>
    <x v="2"/>
    <x v="2"/>
    <x v="4"/>
    <m/>
    <m/>
    <m/>
    <m/>
    <x v="0"/>
    <m/>
    <m/>
    <m/>
    <m/>
    <x v="0"/>
    <x v="0"/>
    <m/>
    <m/>
  </r>
  <r>
    <n v="645"/>
    <s v="Closed"/>
    <x v="0"/>
    <x v="94"/>
    <d v="2021-10-25T00:00:00"/>
    <x v="109"/>
    <x v="299"/>
    <s v="Ms.Suwaphit "/>
    <s v="CQA"/>
    <n v="3063"/>
    <s v="# 3063 T-57273GD086H-T-AFN"/>
    <s v="Gentex"/>
    <s v="TFT8.6&quot;"/>
    <x v="0"/>
    <x v="5"/>
    <x v="150"/>
    <s v="FCT +App check"/>
    <s v="Final"/>
    <d v="2021-10-29T00:00:00"/>
    <s v="ON-OFF 200 times"/>
    <x v="5"/>
    <x v="13"/>
    <s v="Operate"/>
    <n v="1"/>
    <x v="13"/>
    <m/>
    <m/>
    <m/>
    <m/>
    <m/>
    <x v="98"/>
    <m/>
    <x v="0"/>
    <x v="0"/>
    <m/>
    <m/>
    <x v="0"/>
    <x v="0"/>
    <x v="0"/>
    <x v="2"/>
    <x v="2"/>
    <x v="4"/>
    <m/>
    <m/>
    <m/>
    <m/>
    <x v="0"/>
    <m/>
    <m/>
    <m/>
    <m/>
    <x v="0"/>
    <x v="0"/>
    <m/>
    <m/>
  </r>
  <r>
    <n v="646"/>
    <s v="Closed"/>
    <x v="0"/>
    <x v="95"/>
    <d v="2021-10-26T00:00:00"/>
    <x v="109"/>
    <x v="300"/>
    <s v="Ms.Suwaphit "/>
    <s v="CQA"/>
    <n v="3063"/>
    <s v="# 3063 T-57273GD086H-T-AFN"/>
    <s v="Gentex"/>
    <s v="TFT8.6&quot;"/>
    <x v="0"/>
    <x v="5"/>
    <x v="151"/>
    <s v="FCT +App check"/>
    <s v="Final"/>
    <d v="2021-11-02T00:00:00"/>
    <s v="High temp"/>
    <x v="2"/>
    <x v="5"/>
    <s v="Operate"/>
    <n v="1"/>
    <x v="12"/>
    <m/>
    <m/>
    <m/>
    <m/>
    <m/>
    <x v="138"/>
    <m/>
    <x v="0"/>
    <x v="39"/>
    <m/>
    <m/>
    <x v="0"/>
    <x v="0"/>
    <x v="0"/>
    <x v="2"/>
    <x v="2"/>
    <x v="4"/>
    <m/>
    <m/>
    <m/>
    <m/>
    <x v="0"/>
    <m/>
    <m/>
    <m/>
    <m/>
    <x v="0"/>
    <x v="0"/>
    <m/>
    <m/>
  </r>
  <r>
    <n v="647"/>
    <s v="Closed"/>
    <x v="0"/>
    <x v="95"/>
    <d v="2021-10-26T00:00:00"/>
    <x v="109"/>
    <x v="300"/>
    <s v="Ms.Suwaphit "/>
    <s v="CQA"/>
    <n v="3063"/>
    <s v="# 3063 T-57273GD086H-T-AFN"/>
    <s v="Gentex"/>
    <s v="TFT8.6&quot;"/>
    <x v="0"/>
    <x v="5"/>
    <x v="151"/>
    <s v="FCT +App check"/>
    <s v="Final"/>
    <d v="2021-11-02T00:00:00"/>
    <s v="Low temperature"/>
    <x v="3"/>
    <x v="3"/>
    <s v="Operate"/>
    <n v="1"/>
    <x v="12"/>
    <m/>
    <m/>
    <m/>
    <m/>
    <m/>
    <x v="130"/>
    <m/>
    <x v="0"/>
    <x v="40"/>
    <m/>
    <m/>
    <x v="0"/>
    <x v="0"/>
    <x v="0"/>
    <x v="2"/>
    <x v="2"/>
    <x v="4"/>
    <m/>
    <m/>
    <m/>
    <m/>
    <x v="0"/>
    <m/>
    <m/>
    <m/>
    <m/>
    <x v="0"/>
    <x v="0"/>
    <m/>
    <m/>
  </r>
  <r>
    <n v="648"/>
    <s v="Closed"/>
    <x v="0"/>
    <x v="95"/>
    <d v="2021-10-26T00:00:00"/>
    <x v="109"/>
    <x v="300"/>
    <s v="Ms.Suwaphit "/>
    <s v="CQA"/>
    <n v="3063"/>
    <s v="# 3063 T-57273GD086H-T-AFN"/>
    <s v="Gentex"/>
    <s v="TFT8.6&quot;"/>
    <x v="0"/>
    <x v="5"/>
    <x v="151"/>
    <s v="FCT +App check"/>
    <s v="Final"/>
    <d v="2021-11-02T00:00:00"/>
    <s v="ON-OFF 200 times"/>
    <x v="5"/>
    <x v="13"/>
    <m/>
    <n v="1"/>
    <x v="13"/>
    <m/>
    <m/>
    <m/>
    <m/>
    <m/>
    <x v="98"/>
    <m/>
    <x v="0"/>
    <x v="0"/>
    <m/>
    <m/>
    <x v="0"/>
    <x v="0"/>
    <x v="0"/>
    <x v="2"/>
    <x v="2"/>
    <x v="4"/>
    <m/>
    <m/>
    <m/>
    <m/>
    <x v="0"/>
    <m/>
    <m/>
    <m/>
    <m/>
    <x v="0"/>
    <x v="0"/>
    <m/>
    <m/>
  </r>
  <r>
    <n v="649"/>
    <s v="Closed"/>
    <x v="0"/>
    <x v="95"/>
    <d v="2021-10-26T00:00:00"/>
    <x v="109"/>
    <x v="301"/>
    <s v="Ms.Wijitra"/>
    <s v="AE"/>
    <n v="3040"/>
    <s v="# 3040 T-57217GD027H-T-ADN"/>
    <s v="NS"/>
    <s v="TFT2.7&quot;"/>
    <x v="0"/>
    <x v="3"/>
    <x v="152"/>
    <s v="FCT +App check"/>
    <s v="Final"/>
    <m/>
    <s v="High temp"/>
    <x v="2"/>
    <x v="5"/>
    <s v="Operate"/>
    <n v="3"/>
    <x v="27"/>
    <s v="QE-CB-006"/>
    <m/>
    <m/>
    <m/>
    <n v="1000"/>
    <x v="140"/>
    <m/>
    <x v="0"/>
    <x v="0"/>
    <m/>
    <m/>
    <x v="0"/>
    <x v="0"/>
    <x v="0"/>
    <x v="2"/>
    <x v="2"/>
    <x v="4"/>
    <m/>
    <m/>
    <m/>
    <m/>
    <x v="71"/>
    <m/>
    <m/>
    <d v="2021-11-23T00:00:00"/>
    <m/>
    <x v="0"/>
    <x v="23"/>
    <m/>
    <m/>
  </r>
  <r>
    <n v="650"/>
    <s v="Closed"/>
    <x v="0"/>
    <x v="95"/>
    <d v="2021-10-26T00:00:00"/>
    <x v="109"/>
    <x v="301"/>
    <s v="Ms.Wijitra"/>
    <s v="AE"/>
    <n v="3040"/>
    <s v="# 3040 T-57217GD027H-T-ADN"/>
    <s v="NS"/>
    <s v="TFT2.7&quot;"/>
    <x v="0"/>
    <x v="3"/>
    <x v="152"/>
    <s v="FCT +App check"/>
    <s v="Final"/>
    <m/>
    <s v="Low temperature"/>
    <x v="3"/>
    <x v="12"/>
    <s v="Operate"/>
    <n v="3"/>
    <x v="11"/>
    <s v="QE-CB-007"/>
    <m/>
    <m/>
    <m/>
    <n v="1000"/>
    <x v="140"/>
    <m/>
    <x v="0"/>
    <x v="0"/>
    <m/>
    <m/>
    <x v="0"/>
    <x v="0"/>
    <x v="0"/>
    <x v="2"/>
    <x v="2"/>
    <x v="4"/>
    <m/>
    <m/>
    <m/>
    <m/>
    <x v="71"/>
    <m/>
    <m/>
    <d v="2021-11-23T00:00:00"/>
    <m/>
    <x v="0"/>
    <x v="23"/>
    <m/>
    <m/>
  </r>
  <r>
    <n v="651"/>
    <s v="Closed"/>
    <x v="0"/>
    <x v="95"/>
    <d v="2021-10-26T00:00:00"/>
    <x v="109"/>
    <x v="301"/>
    <s v="Ms.Wijitra"/>
    <s v="AE"/>
    <n v="3040"/>
    <s v="# 3040 T-57217GD027H-T-ADN"/>
    <s v="NS"/>
    <s v="TFT2.7&quot;"/>
    <x v="0"/>
    <x v="3"/>
    <x v="152"/>
    <s v="FCT +App check"/>
    <s v="Final"/>
    <m/>
    <s v="Hi temp,Hi Humid "/>
    <x v="1"/>
    <x v="1"/>
    <s v="Operate"/>
    <n v="3"/>
    <x v="9"/>
    <s v="QE-CB-008"/>
    <m/>
    <m/>
    <m/>
    <n v="1000"/>
    <x v="140"/>
    <m/>
    <x v="0"/>
    <x v="0"/>
    <m/>
    <m/>
    <x v="0"/>
    <x v="0"/>
    <x v="0"/>
    <x v="2"/>
    <x v="2"/>
    <x v="4"/>
    <m/>
    <m/>
    <m/>
    <m/>
    <x v="71"/>
    <m/>
    <m/>
    <d v="2021-11-23T00:00:00"/>
    <m/>
    <x v="0"/>
    <x v="23"/>
    <m/>
    <m/>
  </r>
  <r>
    <n v="652"/>
    <s v="Closed"/>
    <x v="0"/>
    <x v="95"/>
    <d v="2021-10-26T00:00:00"/>
    <x v="109"/>
    <x v="301"/>
    <s v="Ms.Wijitra"/>
    <s v="AE"/>
    <n v="3040"/>
    <s v="# 3040 T-57217GD027H-T-ADN"/>
    <s v="NS"/>
    <s v="TFT2.7&quot;"/>
    <x v="0"/>
    <x v="3"/>
    <x v="152"/>
    <s v="FCT +App check"/>
    <s v="Final"/>
    <m/>
    <s v="Heat shock"/>
    <x v="4"/>
    <x v="19"/>
    <s v="Non Operate"/>
    <n v="3"/>
    <x v="6"/>
    <m/>
    <m/>
    <m/>
    <m/>
    <n v="1000"/>
    <x v="140"/>
    <m/>
    <x v="0"/>
    <x v="0"/>
    <m/>
    <m/>
    <x v="0"/>
    <x v="0"/>
    <x v="0"/>
    <x v="2"/>
    <x v="2"/>
    <x v="4"/>
    <m/>
    <m/>
    <m/>
    <m/>
    <x v="71"/>
    <m/>
    <m/>
    <d v="2021-11-23T00:00:00"/>
    <m/>
    <x v="0"/>
    <x v="23"/>
    <m/>
    <m/>
  </r>
  <r>
    <n v="653"/>
    <s v="Closed"/>
    <x v="0"/>
    <x v="96"/>
    <d v="2021-11-03T00:00:00"/>
    <x v="111"/>
    <x v="302"/>
    <s v="Ms.Nisarat "/>
    <s v="SQC"/>
    <n v="7066"/>
    <s v="# 7066 T-55265GD057J-LW-ACN"/>
    <s v="STD"/>
    <s v="TFT5.7&quot;"/>
    <x v="0"/>
    <x v="4"/>
    <x v="153"/>
    <s v=" App "/>
    <s v="Final"/>
    <d v="2021-11-11T00:00:00"/>
    <s v="B-10 Life at  shear force Touch Panel"/>
    <x v="10"/>
    <x v="27"/>
    <s v="Non Operate"/>
    <n v="8"/>
    <x v="13"/>
    <m/>
    <m/>
    <m/>
    <m/>
    <m/>
    <x v="141"/>
    <m/>
    <x v="61"/>
    <x v="0"/>
    <m/>
    <m/>
    <x v="0"/>
    <x v="0"/>
    <x v="0"/>
    <x v="2"/>
    <x v="2"/>
    <x v="4"/>
    <m/>
    <m/>
    <m/>
    <m/>
    <x v="0"/>
    <m/>
    <m/>
    <m/>
    <m/>
    <x v="0"/>
    <x v="0"/>
    <m/>
    <m/>
  </r>
  <r>
    <n v="654"/>
    <s v="Closed"/>
    <x v="0"/>
    <x v="97"/>
    <d v="2021-10-13T00:00:00"/>
    <x v="104"/>
    <x v="303"/>
    <s v="Ms.Sangjan"/>
    <s v="QE"/>
    <n v="7119"/>
    <s v="# 7119 T-55873GD042H-LW-AGN"/>
    <s v="NS"/>
    <s v="TFT4.2&quot;"/>
    <x v="1"/>
    <x v="6"/>
    <x v="42"/>
    <s v="FCT +App "/>
    <s v="Final"/>
    <d v="2021-10-15T00:00:00"/>
    <s v="High temp"/>
    <x v="2"/>
    <x v="23"/>
    <s v="Non Operate"/>
    <n v="3"/>
    <x v="27"/>
    <m/>
    <m/>
    <m/>
    <m/>
    <m/>
    <x v="125"/>
    <m/>
    <x v="0"/>
    <x v="0"/>
    <m/>
    <m/>
    <x v="0"/>
    <x v="0"/>
    <x v="0"/>
    <x v="2"/>
    <x v="2"/>
    <x v="4"/>
    <m/>
    <m/>
    <m/>
    <m/>
    <x v="0"/>
    <m/>
    <m/>
    <d v="2021-11-25T00:00:00"/>
    <m/>
    <x v="0"/>
    <x v="0"/>
    <m/>
    <m/>
  </r>
  <r>
    <n v="655"/>
    <s v="Closed"/>
    <x v="0"/>
    <x v="97"/>
    <d v="2021-10-13T00:00:00"/>
    <x v="104"/>
    <x v="303"/>
    <s v="Ms.Sangjan"/>
    <s v="QE"/>
    <n v="7119"/>
    <s v="# 7119 T-55873GD042H-LW-AGN"/>
    <s v="NS"/>
    <s v="TFT4.2&quot;"/>
    <x v="1"/>
    <x v="6"/>
    <x v="42"/>
    <s v="FCT +App "/>
    <s v="Final"/>
    <d v="2021-10-15T00:00:00"/>
    <s v="Low temperature"/>
    <x v="3"/>
    <x v="3"/>
    <s v="Non Operate"/>
    <n v="3"/>
    <x v="11"/>
    <m/>
    <m/>
    <m/>
    <m/>
    <m/>
    <x v="125"/>
    <m/>
    <x v="0"/>
    <x v="0"/>
    <m/>
    <m/>
    <x v="0"/>
    <x v="0"/>
    <x v="0"/>
    <x v="2"/>
    <x v="2"/>
    <x v="4"/>
    <m/>
    <m/>
    <m/>
    <m/>
    <x v="0"/>
    <m/>
    <m/>
    <d v="2021-11-25T00:00:00"/>
    <m/>
    <x v="0"/>
    <x v="0"/>
    <m/>
    <m/>
  </r>
  <r>
    <n v="656"/>
    <s v="Closed"/>
    <x v="0"/>
    <x v="89"/>
    <d v="2021-10-14T00:00:00"/>
    <x v="102"/>
    <x v="304"/>
    <s v="Ms.Sangjan"/>
    <s v="QE"/>
    <n v="3078"/>
    <s v="# 3078 T-55784GD042H-LW-AFN"/>
    <s v="NS"/>
    <s v="TFT4.2&quot;"/>
    <x v="1"/>
    <x v="6"/>
    <x v="42"/>
    <s v="FCT +App "/>
    <s v="Final"/>
    <d v="2021-10-19T00:00:00"/>
    <s v="High temp"/>
    <x v="2"/>
    <x v="23"/>
    <s v="Non Operate"/>
    <n v="3"/>
    <x v="27"/>
    <m/>
    <m/>
    <m/>
    <m/>
    <m/>
    <x v="103"/>
    <m/>
    <x v="0"/>
    <x v="0"/>
    <m/>
    <m/>
    <x v="0"/>
    <x v="0"/>
    <x v="0"/>
    <x v="2"/>
    <x v="2"/>
    <x v="4"/>
    <m/>
    <m/>
    <m/>
    <m/>
    <x v="0"/>
    <m/>
    <m/>
    <d v="2021-11-26T00:00:00"/>
    <m/>
    <x v="0"/>
    <x v="0"/>
    <m/>
    <m/>
  </r>
  <r>
    <n v="657"/>
    <s v="Closed"/>
    <x v="0"/>
    <x v="89"/>
    <d v="2021-10-14T00:00:00"/>
    <x v="102"/>
    <x v="304"/>
    <s v="Ms.Sangjan"/>
    <s v="QE"/>
    <n v="3078"/>
    <s v="# 3078 T-55784GD042H-LW-AFN"/>
    <s v="NS"/>
    <s v="TFT4.2&quot;"/>
    <x v="1"/>
    <x v="6"/>
    <x v="42"/>
    <s v="FCT +App "/>
    <s v="Final"/>
    <d v="2021-10-19T00:00:00"/>
    <s v="Low temperature"/>
    <x v="3"/>
    <x v="3"/>
    <s v="Non Operate"/>
    <n v="3"/>
    <x v="11"/>
    <m/>
    <m/>
    <m/>
    <m/>
    <m/>
    <x v="103"/>
    <m/>
    <x v="0"/>
    <x v="0"/>
    <m/>
    <m/>
    <x v="0"/>
    <x v="0"/>
    <x v="0"/>
    <x v="2"/>
    <x v="2"/>
    <x v="4"/>
    <m/>
    <m/>
    <m/>
    <m/>
    <x v="0"/>
    <m/>
    <m/>
    <d v="2021-11-26T00:00:00"/>
    <m/>
    <x v="0"/>
    <x v="0"/>
    <m/>
    <m/>
  </r>
  <r>
    <n v="658"/>
    <s v=""/>
    <x v="3"/>
    <x v="90"/>
    <d v="2021-10-15T00:00:00"/>
    <x v="103"/>
    <x v="305"/>
    <s v="Ms.Sangjan"/>
    <s v="QE"/>
    <n v="3077"/>
    <m/>
    <s v="Panasonic"/>
    <s v="TFT1.8&quot;"/>
    <x v="1"/>
    <x v="6"/>
    <x v="42"/>
    <s v="FCT +App "/>
    <s v="FCT2"/>
    <m/>
    <s v="High temp"/>
    <x v="2"/>
    <x v="7"/>
    <s v="Non Operate"/>
    <n v="3"/>
    <x v="17"/>
    <m/>
    <m/>
    <m/>
    <m/>
    <m/>
    <x v="112"/>
    <m/>
    <x v="0"/>
    <x v="0"/>
    <m/>
    <m/>
    <x v="0"/>
    <x v="0"/>
    <x v="0"/>
    <x v="2"/>
    <x v="2"/>
    <x v="4"/>
    <m/>
    <m/>
    <m/>
    <m/>
    <x v="0"/>
    <m/>
    <m/>
    <m/>
    <m/>
    <x v="0"/>
    <x v="0"/>
    <m/>
    <m/>
  </r>
  <r>
    <n v="659"/>
    <s v=""/>
    <x v="3"/>
    <x v="90"/>
    <d v="2021-10-15T00:00:00"/>
    <x v="103"/>
    <x v="305"/>
    <s v="Ms.Sangjan"/>
    <s v="QE"/>
    <n v="3077"/>
    <m/>
    <s v="Panasonic"/>
    <s v="TFT1.8&quot;"/>
    <x v="1"/>
    <x v="6"/>
    <x v="42"/>
    <s v="FCT +App "/>
    <s v="FCT2"/>
    <m/>
    <s v="Low temperature"/>
    <x v="3"/>
    <x v="3"/>
    <s v="Non Operate"/>
    <n v="3"/>
    <x v="11"/>
    <m/>
    <m/>
    <m/>
    <m/>
    <m/>
    <x v="112"/>
    <m/>
    <x v="0"/>
    <x v="0"/>
    <m/>
    <m/>
    <x v="0"/>
    <x v="0"/>
    <x v="0"/>
    <x v="2"/>
    <x v="2"/>
    <x v="4"/>
    <m/>
    <m/>
    <m/>
    <m/>
    <x v="0"/>
    <m/>
    <m/>
    <m/>
    <m/>
    <x v="0"/>
    <x v="0"/>
    <m/>
    <m/>
  </r>
  <r>
    <n v="660"/>
    <s v=""/>
    <x v="3"/>
    <x v="90"/>
    <d v="2021-10-15T00:00:00"/>
    <x v="103"/>
    <x v="305"/>
    <s v="Ms.Sangjan"/>
    <s v="QE"/>
    <n v="3077"/>
    <m/>
    <s v="Panasonic"/>
    <s v="TFT1.8&quot;"/>
    <x v="1"/>
    <x v="6"/>
    <x v="42"/>
    <s v="FCT +App "/>
    <s v="FCT2"/>
    <m/>
    <s v="Heat shock"/>
    <x v="4"/>
    <x v="19"/>
    <s v="Non Operate"/>
    <n v="3"/>
    <x v="6"/>
    <m/>
    <m/>
    <m/>
    <m/>
    <m/>
    <x v="112"/>
    <m/>
    <x v="0"/>
    <x v="0"/>
    <m/>
    <m/>
    <x v="0"/>
    <x v="0"/>
    <x v="0"/>
    <x v="2"/>
    <x v="2"/>
    <x v="4"/>
    <m/>
    <m/>
    <m/>
    <m/>
    <x v="0"/>
    <m/>
    <m/>
    <m/>
    <m/>
    <x v="0"/>
    <x v="0"/>
    <m/>
    <m/>
  </r>
  <r>
    <n v="661"/>
    <s v="Closed"/>
    <x v="0"/>
    <x v="90"/>
    <d v="2021-10-15T00:00:00"/>
    <x v="103"/>
    <x v="306"/>
    <s v="Ms.Sangjan"/>
    <s v="QE"/>
    <n v="3084"/>
    <s v="# 3084 T-57632GD018HU-T-AGN"/>
    <s v="DS"/>
    <s v="TFT1.8&quot;"/>
    <x v="1"/>
    <x v="6"/>
    <x v="42"/>
    <s v="FCT +App "/>
    <s v="FCT2"/>
    <m/>
    <s v="High temp"/>
    <x v="2"/>
    <x v="7"/>
    <s v="Non Operate"/>
    <n v="3"/>
    <x v="17"/>
    <m/>
    <m/>
    <m/>
    <m/>
    <m/>
    <x v="143"/>
    <m/>
    <x v="0"/>
    <x v="0"/>
    <m/>
    <m/>
    <x v="0"/>
    <x v="0"/>
    <x v="0"/>
    <x v="2"/>
    <x v="2"/>
    <x v="4"/>
    <m/>
    <m/>
    <m/>
    <m/>
    <x v="0"/>
    <m/>
    <m/>
    <d v="2021-11-23T00:00:00"/>
    <m/>
    <x v="0"/>
    <x v="24"/>
    <m/>
    <m/>
  </r>
  <r>
    <n v="662"/>
    <s v="Closed"/>
    <x v="0"/>
    <x v="90"/>
    <d v="2021-10-15T00:00:00"/>
    <x v="103"/>
    <x v="306"/>
    <s v="Ms.Sangjan"/>
    <s v="QE"/>
    <n v="3084"/>
    <s v="# 3084 T-57632GD018HU-T-AGN"/>
    <s v="DS"/>
    <s v="TFT1.8&quot;"/>
    <x v="1"/>
    <x v="6"/>
    <x v="42"/>
    <s v="FCT +App "/>
    <s v="FCT2"/>
    <m/>
    <s v="Low temperature"/>
    <x v="3"/>
    <x v="3"/>
    <s v="Non Operate"/>
    <n v="3"/>
    <x v="15"/>
    <m/>
    <m/>
    <m/>
    <m/>
    <m/>
    <x v="143"/>
    <m/>
    <x v="0"/>
    <x v="0"/>
    <m/>
    <m/>
    <x v="0"/>
    <x v="0"/>
    <x v="0"/>
    <x v="2"/>
    <x v="2"/>
    <x v="4"/>
    <m/>
    <m/>
    <m/>
    <m/>
    <x v="0"/>
    <m/>
    <m/>
    <d v="2021-11-23T00:00:00"/>
    <m/>
    <x v="0"/>
    <x v="24"/>
    <m/>
    <m/>
  </r>
  <r>
    <n v="663"/>
    <s v="Closed"/>
    <x v="0"/>
    <x v="90"/>
    <d v="2021-10-15T00:00:00"/>
    <x v="103"/>
    <x v="306"/>
    <s v="Ms.Sangjan"/>
    <s v="QE"/>
    <n v="3084"/>
    <s v="# 3084 T-57632GD018HU-T-AGN"/>
    <s v="DS"/>
    <s v="TFT1.8&quot;"/>
    <x v="1"/>
    <x v="6"/>
    <x v="42"/>
    <s v="FCT +App "/>
    <s v="FCT2"/>
    <m/>
    <s v="Hi temp,Hi Humid "/>
    <x v="1"/>
    <x v="49"/>
    <s v="Non Operate"/>
    <n v="3"/>
    <x v="14"/>
    <m/>
    <m/>
    <m/>
    <m/>
    <m/>
    <x v="143"/>
    <m/>
    <x v="0"/>
    <x v="0"/>
    <m/>
    <m/>
    <x v="0"/>
    <x v="0"/>
    <x v="0"/>
    <x v="2"/>
    <x v="2"/>
    <x v="4"/>
    <m/>
    <m/>
    <m/>
    <m/>
    <x v="0"/>
    <m/>
    <m/>
    <d v="2021-11-23T00:00:00"/>
    <m/>
    <x v="0"/>
    <x v="24"/>
    <m/>
    <d v="2022-02-01T00:00:00"/>
  </r>
  <r>
    <n v="664"/>
    <s v="Closed"/>
    <x v="0"/>
    <x v="90"/>
    <d v="2021-10-15T00:00:00"/>
    <x v="103"/>
    <x v="306"/>
    <s v="Ms.Sangjan"/>
    <s v="QE"/>
    <n v="3084"/>
    <s v="# 3084 T-57632GD018HU-T-AGN"/>
    <s v="DS"/>
    <s v="TFT1.8&quot;"/>
    <x v="1"/>
    <x v="6"/>
    <x v="42"/>
    <s v="FCT +App "/>
    <s v="FCT2"/>
    <m/>
    <s v="Heat shock"/>
    <x v="4"/>
    <x v="8"/>
    <s v="Non Operate"/>
    <n v="3"/>
    <x v="10"/>
    <m/>
    <m/>
    <m/>
    <m/>
    <m/>
    <x v="143"/>
    <m/>
    <x v="0"/>
    <x v="0"/>
    <m/>
    <m/>
    <x v="0"/>
    <x v="0"/>
    <x v="0"/>
    <x v="2"/>
    <x v="2"/>
    <x v="4"/>
    <m/>
    <m/>
    <m/>
    <m/>
    <x v="0"/>
    <m/>
    <m/>
    <d v="2021-11-23T00:00:00"/>
    <m/>
    <x v="0"/>
    <x v="24"/>
    <m/>
    <m/>
  </r>
  <r>
    <n v="665"/>
    <s v="Closed"/>
    <x v="0"/>
    <x v="98"/>
    <d v="2021-11-01T00:00:00"/>
    <x v="107"/>
    <x v="307"/>
    <s v="Mr.Attachai S."/>
    <s v="IQC"/>
    <n v="3001"/>
    <s v="# 3001 T-55741GD033H-T-ACN"/>
    <s v="Gentex"/>
    <s v="TFT3.3&quot;"/>
    <x v="0"/>
    <x v="1"/>
    <x v="154"/>
    <s v="FCT +App check"/>
    <s v="Final"/>
    <m/>
    <s v="Hi temp,Hi Humid "/>
    <x v="1"/>
    <x v="1"/>
    <s v="Operate"/>
    <n v="3"/>
    <x v="9"/>
    <s v="TFT-B3A"/>
    <s v="Attachment"/>
    <m/>
    <m/>
    <n v="24"/>
    <x v="130"/>
    <m/>
    <x v="0"/>
    <x v="0"/>
    <m/>
    <m/>
    <x v="19"/>
    <x v="0"/>
    <x v="0"/>
    <x v="2"/>
    <x v="2"/>
    <x v="4"/>
    <m/>
    <m/>
    <m/>
    <m/>
    <x v="0"/>
    <m/>
    <m/>
    <m/>
    <m/>
    <x v="0"/>
    <x v="0"/>
    <m/>
    <m/>
  </r>
  <r>
    <n v="666"/>
    <s v="Closed"/>
    <x v="0"/>
    <x v="99"/>
    <d v="2021-11-02T00:00:00"/>
    <x v="110"/>
    <x v="308"/>
    <s v="Ms.Sirintip "/>
    <s v="IQC"/>
    <n v="3063"/>
    <s v="# 3063 T-57273GD086H-T-AFN"/>
    <s v="Gentex"/>
    <s v="TFT8.6&quot;"/>
    <x v="1"/>
    <x v="7"/>
    <x v="23"/>
    <s v="FCT +  App "/>
    <s v="Final"/>
    <d v="2021-12-20T00:00:00"/>
    <s v="Optical characteristic"/>
    <x v="0"/>
    <x v="0"/>
    <s v="Operate"/>
    <n v="10"/>
    <x v="24"/>
    <m/>
    <m/>
    <m/>
    <m/>
    <m/>
    <x v="144"/>
    <m/>
    <x v="0"/>
    <x v="0"/>
    <m/>
    <m/>
    <x v="0"/>
    <x v="0"/>
    <x v="0"/>
    <x v="2"/>
    <x v="2"/>
    <x v="4"/>
    <m/>
    <m/>
    <m/>
    <m/>
    <x v="0"/>
    <m/>
    <m/>
    <m/>
    <m/>
    <x v="0"/>
    <x v="0"/>
    <m/>
    <m/>
  </r>
  <r>
    <n v="667"/>
    <s v="Closed"/>
    <x v="0"/>
    <x v="99"/>
    <d v="2021-11-02T00:00:00"/>
    <x v="109"/>
    <x v="309"/>
    <s v="Ms.Sirintip "/>
    <s v="IQC"/>
    <n v="3068"/>
    <s v="#3068 T-57627GD018HU-T-AEN"/>
    <s v="DS"/>
    <s v="TFT1.8&quot;"/>
    <x v="1"/>
    <x v="7"/>
    <x v="23"/>
    <s v="FCT +  App "/>
    <s v="Final"/>
    <d v="2021-11-23T00:00:00"/>
    <s v="Optical characteristic"/>
    <x v="0"/>
    <x v="0"/>
    <s v="Operate"/>
    <n v="1"/>
    <x v="30"/>
    <m/>
    <m/>
    <m/>
    <m/>
    <m/>
    <x v="132"/>
    <m/>
    <x v="0"/>
    <x v="0"/>
    <m/>
    <m/>
    <x v="0"/>
    <x v="0"/>
    <x v="0"/>
    <x v="2"/>
    <x v="2"/>
    <x v="4"/>
    <m/>
    <m/>
    <m/>
    <m/>
    <x v="0"/>
    <m/>
    <m/>
    <m/>
    <m/>
    <x v="0"/>
    <x v="0"/>
    <m/>
    <m/>
  </r>
  <r>
    <n v="668"/>
    <s v="Closed"/>
    <x v="0"/>
    <x v="99"/>
    <d v="2021-11-02T00:00:00"/>
    <x v="18"/>
    <x v="310"/>
    <s v="Ms.Sirintip "/>
    <s v="IQC"/>
    <n v="3065"/>
    <s v="# 3065 T-57636GD031HU-T-ACN"/>
    <s v="STD"/>
    <s v="TFT3.1&quot;"/>
    <x v="1"/>
    <x v="7"/>
    <x v="23"/>
    <s v="FCT +  App "/>
    <s v="Final"/>
    <d v="2021-11-23T00:00:00"/>
    <s v="Optical characteristic"/>
    <x v="0"/>
    <x v="0"/>
    <s v="Operate"/>
    <n v="3"/>
    <x v="30"/>
    <m/>
    <m/>
    <m/>
    <m/>
    <m/>
    <x v="132"/>
    <m/>
    <x v="0"/>
    <x v="0"/>
    <m/>
    <m/>
    <x v="0"/>
    <x v="0"/>
    <x v="0"/>
    <x v="2"/>
    <x v="2"/>
    <x v="4"/>
    <m/>
    <m/>
    <m/>
    <m/>
    <x v="0"/>
    <m/>
    <m/>
    <m/>
    <m/>
    <x v="0"/>
    <x v="0"/>
    <m/>
    <m/>
  </r>
  <r>
    <n v="669"/>
    <s v="Closed"/>
    <x v="0"/>
    <x v="99"/>
    <d v="2021-11-02T00:00:00"/>
    <x v="18"/>
    <x v="311"/>
    <s v="Ms.Sirintip "/>
    <s v="IQC"/>
    <n v="3065"/>
    <s v="# 3065 T-57636GD031HU-T-ACN"/>
    <s v="STD"/>
    <s v="TFT3.1&quot;"/>
    <x v="1"/>
    <x v="7"/>
    <x v="23"/>
    <s v="FCT +  App "/>
    <s v="Final"/>
    <d v="2021-11-23T00:00:00"/>
    <s v="Optical characteristic"/>
    <x v="0"/>
    <x v="0"/>
    <s v="Operate"/>
    <n v="3"/>
    <x v="30"/>
    <m/>
    <m/>
    <m/>
    <m/>
    <m/>
    <x v="132"/>
    <m/>
    <x v="0"/>
    <x v="0"/>
    <m/>
    <m/>
    <x v="0"/>
    <x v="0"/>
    <x v="0"/>
    <x v="2"/>
    <x v="2"/>
    <x v="4"/>
    <m/>
    <m/>
    <m/>
    <m/>
    <x v="0"/>
    <m/>
    <m/>
    <m/>
    <m/>
    <x v="0"/>
    <x v="0"/>
    <m/>
    <m/>
  </r>
  <r>
    <n v="670"/>
    <s v="Closed"/>
    <x v="0"/>
    <x v="96"/>
    <d v="2021-11-03T00:00:00"/>
    <x v="112"/>
    <x v="312"/>
    <s v="Ms.Sirintip "/>
    <s v="IQC"/>
    <n v="7126"/>
    <s v="# 7126 T-55709GD080HU-LW-AEN"/>
    <s v="YZK"/>
    <s v="TFT8.0&quot;"/>
    <x v="1"/>
    <x v="7"/>
    <x v="23"/>
    <s v="FCT +  App "/>
    <s v="Final"/>
    <d v="2021-11-23T00:00:00"/>
    <s v="Optical characteristic"/>
    <x v="0"/>
    <x v="0"/>
    <s v="Operate"/>
    <n v="2"/>
    <x v="0"/>
    <m/>
    <m/>
    <m/>
    <m/>
    <m/>
    <x v="119"/>
    <m/>
    <x v="0"/>
    <x v="0"/>
    <m/>
    <m/>
    <x v="0"/>
    <x v="0"/>
    <x v="0"/>
    <x v="2"/>
    <x v="2"/>
    <x v="4"/>
    <m/>
    <m/>
    <m/>
    <m/>
    <x v="0"/>
    <m/>
    <m/>
    <m/>
    <m/>
    <x v="0"/>
    <x v="0"/>
    <m/>
    <m/>
  </r>
  <r>
    <n v="671"/>
    <s v="Closed"/>
    <x v="0"/>
    <x v="96"/>
    <d v="2021-11-03T00:00:00"/>
    <x v="112"/>
    <x v="313"/>
    <s v="Ms.Sirintip "/>
    <s v="IQC"/>
    <n v="3011"/>
    <s v="# 3011 T-56056GD042H-LW-ACN"/>
    <s v="YZK"/>
    <s v="TFT4.2&quot;"/>
    <x v="1"/>
    <x v="7"/>
    <x v="23"/>
    <s v="FCT +  App "/>
    <s v="Final"/>
    <d v="2021-11-23T00:00:00"/>
    <s v="Optical characteristic"/>
    <x v="0"/>
    <x v="0"/>
    <s v="Operate"/>
    <n v="2"/>
    <x v="0"/>
    <m/>
    <m/>
    <m/>
    <m/>
    <m/>
    <x v="132"/>
    <m/>
    <x v="0"/>
    <x v="0"/>
    <m/>
    <m/>
    <x v="0"/>
    <x v="0"/>
    <x v="0"/>
    <x v="2"/>
    <x v="2"/>
    <x v="4"/>
    <m/>
    <m/>
    <m/>
    <m/>
    <x v="0"/>
    <m/>
    <m/>
    <m/>
    <m/>
    <x v="0"/>
    <x v="0"/>
    <m/>
    <m/>
  </r>
  <r>
    <n v="672"/>
    <s v="Closed"/>
    <x v="0"/>
    <x v="96"/>
    <d v="2021-11-03T00:00:00"/>
    <x v="107"/>
    <x v="314"/>
    <s v="Ms.Sirintip "/>
    <s v="IQC"/>
    <n v="3051"/>
    <s v="# 3051 T-56056GD042H-LW-ADN"/>
    <s v="YZK"/>
    <s v="TFT4.2&quot;"/>
    <x v="1"/>
    <x v="7"/>
    <x v="23"/>
    <s v="FCT +  App "/>
    <s v="Final"/>
    <d v="2021-11-23T00:00:00"/>
    <s v="Optical characteristic"/>
    <x v="0"/>
    <x v="0"/>
    <s v="Operate"/>
    <n v="1"/>
    <x v="0"/>
    <m/>
    <m/>
    <m/>
    <m/>
    <m/>
    <x v="132"/>
    <m/>
    <x v="58"/>
    <x v="0"/>
    <m/>
    <m/>
    <x v="0"/>
    <x v="0"/>
    <x v="0"/>
    <x v="2"/>
    <x v="2"/>
    <x v="4"/>
    <m/>
    <m/>
    <m/>
    <m/>
    <x v="0"/>
    <m/>
    <m/>
    <m/>
    <m/>
    <x v="0"/>
    <x v="0"/>
    <m/>
    <m/>
  </r>
  <r>
    <n v="673"/>
    <s v="Closed"/>
    <x v="0"/>
    <x v="96"/>
    <d v="2021-11-03T00:00:00"/>
    <x v="109"/>
    <x v="315"/>
    <s v="Ms.Sirintip "/>
    <s v="IQC"/>
    <n v="7119"/>
    <s v="# 7119 T-55873GD042H-LW-AGN"/>
    <s v="NS"/>
    <s v="TFT4.2&quot;"/>
    <x v="1"/>
    <x v="7"/>
    <x v="23"/>
    <s v="FCT +  App "/>
    <s v="Final"/>
    <d v="2021-11-23T00:00:00"/>
    <s v="Optical characteristic"/>
    <x v="0"/>
    <x v="0"/>
    <s v="Operate"/>
    <n v="2"/>
    <x v="0"/>
    <m/>
    <m/>
    <m/>
    <m/>
    <m/>
    <x v="119"/>
    <m/>
    <x v="0"/>
    <x v="0"/>
    <m/>
    <m/>
    <x v="0"/>
    <x v="0"/>
    <x v="0"/>
    <x v="2"/>
    <x v="2"/>
    <x v="4"/>
    <m/>
    <m/>
    <m/>
    <m/>
    <x v="0"/>
    <m/>
    <m/>
    <m/>
    <m/>
    <x v="0"/>
    <x v="0"/>
    <m/>
    <m/>
  </r>
  <r>
    <n v="674"/>
    <s v="Closed"/>
    <x v="0"/>
    <x v="96"/>
    <d v="2021-11-03T00:00:00"/>
    <x v="109"/>
    <x v="316"/>
    <s v="Ms.Sirintip "/>
    <s v="IQC"/>
    <n v="3035"/>
    <s v="# 3035 T-55874GD042H-LW-AHN"/>
    <s v="NS"/>
    <s v="TFT4.2&quot;"/>
    <x v="1"/>
    <x v="7"/>
    <x v="23"/>
    <s v="FCT +  App "/>
    <s v="Final"/>
    <d v="2021-12-10T00:00:00"/>
    <s v="Optical characteristic"/>
    <x v="0"/>
    <x v="0"/>
    <s v="Operate"/>
    <n v="1"/>
    <x v="24"/>
    <m/>
    <m/>
    <m/>
    <m/>
    <m/>
    <x v="119"/>
    <m/>
    <x v="0"/>
    <x v="0"/>
    <m/>
    <m/>
    <x v="0"/>
    <x v="0"/>
    <x v="0"/>
    <x v="2"/>
    <x v="2"/>
    <x v="4"/>
    <m/>
    <m/>
    <m/>
    <m/>
    <x v="0"/>
    <m/>
    <m/>
    <m/>
    <m/>
    <x v="0"/>
    <x v="0"/>
    <m/>
    <m/>
  </r>
  <r>
    <n v="675"/>
    <s v="Closed"/>
    <x v="0"/>
    <x v="100"/>
    <d v="2021-11-04T00:00:00"/>
    <x v="112"/>
    <x v="317"/>
    <s v="Ms.Nisarat "/>
    <s v="SQC"/>
    <n v="3087"/>
    <s v="# 3087 T-57273GD086H-T-AHN"/>
    <s v="Gentex"/>
    <s v="TFT8.6&quot;"/>
    <x v="0"/>
    <x v="4"/>
    <x v="155"/>
    <s v="FCT +App check"/>
    <s v="Final"/>
    <m/>
    <s v="High temp"/>
    <x v="2"/>
    <x v="5"/>
    <s v="Operate"/>
    <n v="2"/>
    <x v="7"/>
    <m/>
    <m/>
    <m/>
    <m/>
    <m/>
    <x v="145"/>
    <m/>
    <x v="0"/>
    <x v="0"/>
    <m/>
    <m/>
    <x v="0"/>
    <x v="0"/>
    <x v="0"/>
    <x v="2"/>
    <x v="2"/>
    <x v="26"/>
    <m/>
    <m/>
    <m/>
    <m/>
    <x v="72"/>
    <m/>
    <m/>
    <d v="2021-11-30T00:00:00"/>
    <m/>
    <x v="0"/>
    <x v="0"/>
    <m/>
    <m/>
  </r>
  <r>
    <n v="676"/>
    <s v="Closed"/>
    <x v="0"/>
    <x v="96"/>
    <d v="2021-11-03T00:00:00"/>
    <x v="113"/>
    <x v="318"/>
    <s v="Ms.Nisarat "/>
    <s v="SQC"/>
    <n v="3061"/>
    <s v="# 3061 T-57568GD018HU-T-ACN"/>
    <s v="NS"/>
    <s v="TFT1.8&quot;"/>
    <x v="0"/>
    <x v="4"/>
    <x v="156"/>
    <s v="FCT +App check"/>
    <s v="Final"/>
    <m/>
    <s v="High temp"/>
    <x v="2"/>
    <x v="7"/>
    <s v="Operate"/>
    <n v="3"/>
    <x v="17"/>
    <m/>
    <m/>
    <m/>
    <m/>
    <m/>
    <x v="146"/>
    <m/>
    <x v="0"/>
    <x v="0"/>
    <m/>
    <m/>
    <x v="0"/>
    <x v="0"/>
    <x v="0"/>
    <x v="2"/>
    <x v="2"/>
    <x v="26"/>
    <m/>
    <m/>
    <m/>
    <m/>
    <x v="73"/>
    <m/>
    <m/>
    <d v="2021-11-30T00:00:00"/>
    <m/>
    <x v="0"/>
    <x v="0"/>
    <m/>
    <m/>
  </r>
  <r>
    <n v="677"/>
    <s v="Closed"/>
    <x v="0"/>
    <x v="96"/>
    <d v="2021-11-03T00:00:00"/>
    <x v="113"/>
    <x v="319"/>
    <s v="Ms.Wijitra"/>
    <s v="AE"/>
    <n v="3011"/>
    <s v="# 3011 T-56056GD042H-LW-ACN"/>
    <s v="YZK"/>
    <s v="TFT4.2&quot;"/>
    <x v="0"/>
    <x v="3"/>
    <x v="157"/>
    <s v=" App "/>
    <s v="Mat"/>
    <d v="2021-12-10T00:00:00"/>
    <s v="High temp"/>
    <x v="2"/>
    <x v="23"/>
    <s v="Non Operate"/>
    <n v="3"/>
    <x v="27"/>
    <m/>
    <m/>
    <m/>
    <m/>
    <m/>
    <x v="146"/>
    <m/>
    <x v="0"/>
    <x v="0"/>
    <m/>
    <m/>
    <x v="0"/>
    <x v="0"/>
    <x v="0"/>
    <x v="2"/>
    <x v="2"/>
    <x v="4"/>
    <m/>
    <m/>
    <m/>
    <m/>
    <x v="73"/>
    <m/>
    <m/>
    <d v="2021-11-29T00:00:00"/>
    <m/>
    <x v="0"/>
    <x v="0"/>
    <m/>
    <m/>
  </r>
  <r>
    <n v="678"/>
    <s v="Closed"/>
    <x v="0"/>
    <x v="96"/>
    <d v="2021-11-03T00:00:00"/>
    <x v="113"/>
    <x v="319"/>
    <s v="Ms.Wijitra"/>
    <s v="AE"/>
    <n v="3011"/>
    <s v="# 3011 T-56056GD042H-LW-ACN"/>
    <s v="YZK"/>
    <s v="TFT4.2&quot;"/>
    <x v="0"/>
    <x v="3"/>
    <x v="157"/>
    <s v=" App "/>
    <s v="Mat"/>
    <d v="2021-12-10T00:00:00"/>
    <s v="Low temperature"/>
    <x v="3"/>
    <x v="3"/>
    <s v="Non Operate"/>
    <n v="3"/>
    <x v="15"/>
    <m/>
    <m/>
    <m/>
    <m/>
    <m/>
    <x v="146"/>
    <m/>
    <x v="0"/>
    <x v="0"/>
    <m/>
    <m/>
    <x v="0"/>
    <x v="0"/>
    <x v="0"/>
    <x v="2"/>
    <x v="2"/>
    <x v="4"/>
    <m/>
    <m/>
    <m/>
    <m/>
    <x v="73"/>
    <m/>
    <m/>
    <d v="2021-11-29T00:00:00"/>
    <m/>
    <x v="0"/>
    <x v="0"/>
    <m/>
    <m/>
  </r>
  <r>
    <n v="679"/>
    <s v="Closed"/>
    <x v="0"/>
    <x v="96"/>
    <d v="2021-11-03T00:00:00"/>
    <x v="113"/>
    <x v="319"/>
    <s v="Ms.Wijitra"/>
    <s v="AE"/>
    <n v="3011"/>
    <s v="# 3011 T-56056GD042H-LW-ACN"/>
    <s v="YZK"/>
    <s v="TFT4.2&quot;"/>
    <x v="0"/>
    <x v="3"/>
    <x v="157"/>
    <s v=" App "/>
    <s v="Mat"/>
    <d v="2021-12-10T00:00:00"/>
    <s v="Hi temp,Hi Humid "/>
    <x v="1"/>
    <x v="1"/>
    <s v="Non Operate"/>
    <n v="3"/>
    <x v="9"/>
    <m/>
    <m/>
    <m/>
    <m/>
    <m/>
    <x v="146"/>
    <m/>
    <x v="0"/>
    <x v="0"/>
    <m/>
    <m/>
    <x v="0"/>
    <x v="0"/>
    <x v="0"/>
    <x v="2"/>
    <x v="2"/>
    <x v="4"/>
    <m/>
    <m/>
    <m/>
    <m/>
    <x v="73"/>
    <m/>
    <m/>
    <d v="2021-11-29T00:00:00"/>
    <m/>
    <x v="0"/>
    <x v="0"/>
    <m/>
    <m/>
  </r>
  <r>
    <n v="680"/>
    <s v="Closed"/>
    <x v="0"/>
    <x v="96"/>
    <d v="2021-11-03T00:00:00"/>
    <x v="113"/>
    <x v="319"/>
    <s v="Ms.Wijitra"/>
    <s v="AE"/>
    <n v="3011"/>
    <s v="# 3011 T-56056GD042H-LW-ACN"/>
    <s v="YZK"/>
    <s v="TFT4.2&quot;"/>
    <x v="0"/>
    <x v="3"/>
    <x v="157"/>
    <s v=" App "/>
    <s v="Mat"/>
    <d v="2021-12-10T00:00:00"/>
    <s v="Heat shock"/>
    <x v="4"/>
    <x v="6"/>
    <s v="Non Operate"/>
    <n v="3"/>
    <x v="6"/>
    <m/>
    <m/>
    <m/>
    <m/>
    <m/>
    <x v="146"/>
    <m/>
    <x v="0"/>
    <x v="0"/>
    <m/>
    <m/>
    <x v="0"/>
    <x v="0"/>
    <x v="0"/>
    <x v="2"/>
    <x v="2"/>
    <x v="4"/>
    <m/>
    <m/>
    <m/>
    <m/>
    <x v="73"/>
    <m/>
    <m/>
    <d v="2021-11-29T00:00:00"/>
    <m/>
    <x v="0"/>
    <x v="0"/>
    <m/>
    <m/>
  </r>
  <r>
    <n v="681"/>
    <s v="Closed"/>
    <x v="0"/>
    <x v="96"/>
    <d v="2021-11-03T00:00:00"/>
    <x v="113"/>
    <x v="320"/>
    <s v="Ms.Nisarat "/>
    <s v="SQC"/>
    <n v="3093"/>
    <s v="# 3093 T-64874GD026HU-T-A DN"/>
    <s v="DS"/>
    <s v="TFT3.1&quot;"/>
    <x v="0"/>
    <x v="4"/>
    <x v="158"/>
    <s v="FCT +App check"/>
    <s v="Final"/>
    <m/>
    <s v="High temp"/>
    <x v="2"/>
    <x v="7"/>
    <s v="Operate"/>
    <n v="12"/>
    <x v="17"/>
    <m/>
    <m/>
    <m/>
    <m/>
    <m/>
    <x v="145"/>
    <m/>
    <x v="0"/>
    <x v="0"/>
    <m/>
    <m/>
    <x v="0"/>
    <x v="0"/>
    <x v="0"/>
    <x v="2"/>
    <x v="2"/>
    <x v="27"/>
    <m/>
    <m/>
    <m/>
    <m/>
    <x v="74"/>
    <m/>
    <m/>
    <d v="2021-12-04T00:00:00"/>
    <m/>
    <x v="0"/>
    <x v="0"/>
    <m/>
    <m/>
  </r>
  <r>
    <n v="682"/>
    <s v="Closed"/>
    <x v="1"/>
    <x v="96"/>
    <d v="2021-11-03T00:00:00"/>
    <x v="113"/>
    <x v="321"/>
    <s v="Ms.Wijitra"/>
    <s v="AE"/>
    <n v="7126"/>
    <s v="# 7126 T-55709GD080HU-LW-AEN"/>
    <s v="YZK"/>
    <s v="TFT8.0&quot;"/>
    <x v="0"/>
    <x v="3"/>
    <x v="159"/>
    <s v="FCT +  App + Optical"/>
    <s v="Final"/>
    <m/>
    <s v="High temp"/>
    <x v="2"/>
    <x v="5"/>
    <s v="Operate"/>
    <n v="3"/>
    <x v="2"/>
    <m/>
    <m/>
    <m/>
    <m/>
    <n v="1000"/>
    <x v="147"/>
    <m/>
    <x v="0"/>
    <x v="0"/>
    <m/>
    <m/>
    <x v="0"/>
    <x v="0"/>
    <x v="0"/>
    <x v="2"/>
    <x v="2"/>
    <x v="4"/>
    <m/>
    <m/>
    <m/>
    <m/>
    <x v="75"/>
    <m/>
    <m/>
    <d v="2022-01-10T00:00:00"/>
    <m/>
    <x v="0"/>
    <x v="0"/>
    <m/>
    <m/>
  </r>
  <r>
    <n v="683"/>
    <s v="Closed"/>
    <x v="1"/>
    <x v="96"/>
    <d v="2021-11-03T00:00:00"/>
    <x v="113"/>
    <x v="321"/>
    <s v="Ms.Wijitra"/>
    <s v="AE"/>
    <n v="7126"/>
    <s v="# 7126 T-55709GD080HU-LW-AEN"/>
    <s v="YZK"/>
    <s v="TFT8.0&quot;"/>
    <x v="0"/>
    <x v="3"/>
    <x v="159"/>
    <s v="FCT +  App + Optical"/>
    <s v="Final"/>
    <m/>
    <s v="Low temperature"/>
    <x v="3"/>
    <x v="12"/>
    <s v="Operate"/>
    <n v="3"/>
    <x v="3"/>
    <m/>
    <m/>
    <m/>
    <m/>
    <m/>
    <x v="147"/>
    <m/>
    <x v="0"/>
    <x v="0"/>
    <m/>
    <m/>
    <x v="0"/>
    <x v="0"/>
    <x v="0"/>
    <x v="2"/>
    <x v="2"/>
    <x v="4"/>
    <m/>
    <m/>
    <m/>
    <m/>
    <x v="75"/>
    <m/>
    <m/>
    <d v="2022-01-10T00:00:00"/>
    <m/>
    <x v="0"/>
    <x v="0"/>
    <m/>
    <m/>
  </r>
  <r>
    <n v="684"/>
    <s v="Closed"/>
    <x v="1"/>
    <x v="96"/>
    <d v="2021-11-03T00:00:00"/>
    <x v="113"/>
    <x v="321"/>
    <s v="Ms.Wijitra"/>
    <s v="AE"/>
    <n v="7126"/>
    <s v="# 7126 T-55709GD080HU-LW-AEN"/>
    <s v="YZK"/>
    <s v="TFT8.0&quot;"/>
    <x v="0"/>
    <x v="3"/>
    <x v="159"/>
    <s v="FCT +  App + Optical"/>
    <s v="Final"/>
    <m/>
    <s v="Hi temp,Hi Humid "/>
    <x v="1"/>
    <x v="1"/>
    <s v="Operate"/>
    <n v="3"/>
    <x v="9"/>
    <m/>
    <m/>
    <m/>
    <m/>
    <m/>
    <x v="147"/>
    <m/>
    <x v="0"/>
    <x v="0"/>
    <m/>
    <m/>
    <x v="0"/>
    <x v="0"/>
    <x v="0"/>
    <x v="2"/>
    <x v="2"/>
    <x v="4"/>
    <m/>
    <m/>
    <m/>
    <m/>
    <x v="75"/>
    <m/>
    <m/>
    <d v="2022-01-10T00:00:00"/>
    <m/>
    <x v="0"/>
    <x v="0"/>
    <m/>
    <m/>
  </r>
  <r>
    <n v="685"/>
    <s v="Closed"/>
    <x v="1"/>
    <x v="96"/>
    <d v="2021-11-03T00:00:00"/>
    <x v="113"/>
    <x v="321"/>
    <s v="Ms.Wijitra"/>
    <s v="AE"/>
    <n v="7126"/>
    <s v="# 7126 T-55709GD080HU-LW-AEN"/>
    <s v="YZK"/>
    <s v="TFT8.0&quot;"/>
    <x v="0"/>
    <x v="3"/>
    <x v="159"/>
    <s v="FCT +  App + Optical"/>
    <s v="Final"/>
    <m/>
    <s v="Heat shock"/>
    <x v="4"/>
    <x v="6"/>
    <s v="Non Operate"/>
    <n v="3"/>
    <x v="6"/>
    <m/>
    <m/>
    <m/>
    <m/>
    <n v="1000"/>
    <x v="147"/>
    <m/>
    <x v="0"/>
    <x v="0"/>
    <m/>
    <m/>
    <x v="0"/>
    <x v="0"/>
    <x v="0"/>
    <x v="2"/>
    <x v="2"/>
    <x v="4"/>
    <m/>
    <m/>
    <m/>
    <m/>
    <x v="75"/>
    <m/>
    <m/>
    <d v="2022-01-10T00:00:00"/>
    <m/>
    <x v="0"/>
    <x v="0"/>
    <m/>
    <m/>
  </r>
  <r>
    <n v="686"/>
    <s v="Closed"/>
    <x v="0"/>
    <x v="96"/>
    <d v="2021-11-03T00:00:00"/>
    <x v="113"/>
    <x v="321"/>
    <s v="Ms.Wijitra"/>
    <s v="AE"/>
    <n v="7126"/>
    <s v="# 7126 T-55709GD080HU-LW-AEN"/>
    <s v="YZK"/>
    <s v="TFT8.0&quot;"/>
    <x v="0"/>
    <x v="3"/>
    <x v="159"/>
    <s v="FCT +  App + Optical"/>
    <s v="Final"/>
    <m/>
    <s v="Brightness refer drawing spec"/>
    <x v="15"/>
    <x v="51"/>
    <s v="Operate"/>
    <n v="5"/>
    <x v="26"/>
    <m/>
    <m/>
    <m/>
    <m/>
    <m/>
    <x v="147"/>
    <m/>
    <x v="0"/>
    <x v="0"/>
    <m/>
    <m/>
    <x v="0"/>
    <x v="0"/>
    <x v="0"/>
    <x v="2"/>
    <x v="2"/>
    <x v="4"/>
    <m/>
    <m/>
    <m/>
    <m/>
    <x v="76"/>
    <m/>
    <m/>
    <m/>
    <m/>
    <x v="0"/>
    <x v="0"/>
    <m/>
    <m/>
  </r>
  <r>
    <n v="687"/>
    <s v="Closed"/>
    <x v="1"/>
    <x v="96"/>
    <d v="2021-11-03T00:00:00"/>
    <x v="113"/>
    <x v="322"/>
    <s v="Ms.Wijitra"/>
    <s v="AE"/>
    <n v="7125"/>
    <s v="# 7125 T-55669GD027Z-LW-AIN"/>
    <s v="Visteon"/>
    <s v="TFT2.7&quot;"/>
    <x v="0"/>
    <x v="3"/>
    <x v="160"/>
    <s v="FCT +  App "/>
    <s v="Final"/>
    <m/>
    <s v="High temp"/>
    <x v="2"/>
    <x v="5"/>
    <s v="Operate"/>
    <n v="3"/>
    <x v="7"/>
    <m/>
    <m/>
    <m/>
    <m/>
    <n v="1000"/>
    <x v="148"/>
    <m/>
    <x v="0"/>
    <x v="0"/>
    <m/>
    <m/>
    <x v="0"/>
    <x v="0"/>
    <x v="0"/>
    <x v="2"/>
    <x v="2"/>
    <x v="4"/>
    <m/>
    <m/>
    <m/>
    <m/>
    <x v="77"/>
    <m/>
    <m/>
    <d v="2021-12-14T00:00:00"/>
    <m/>
    <x v="0"/>
    <x v="0"/>
    <m/>
    <m/>
  </r>
  <r>
    <n v="688"/>
    <s v="Closed"/>
    <x v="1"/>
    <x v="96"/>
    <d v="2021-11-03T00:00:00"/>
    <x v="113"/>
    <x v="322"/>
    <s v="Ms.Wijitra"/>
    <s v="AE"/>
    <n v="7125"/>
    <s v="# 7125 T-55669GD027Z-LW-AIN"/>
    <s v="Visteon"/>
    <s v="TFT2.7&quot;"/>
    <x v="0"/>
    <x v="3"/>
    <x v="160"/>
    <s v="FCT +  App "/>
    <s v="Final"/>
    <m/>
    <s v="Low temperature"/>
    <x v="3"/>
    <x v="3"/>
    <s v="Operate"/>
    <n v="3"/>
    <x v="3"/>
    <m/>
    <m/>
    <m/>
    <m/>
    <n v="1000"/>
    <x v="148"/>
    <m/>
    <x v="0"/>
    <x v="0"/>
    <m/>
    <m/>
    <x v="0"/>
    <x v="0"/>
    <x v="0"/>
    <x v="2"/>
    <x v="2"/>
    <x v="4"/>
    <m/>
    <m/>
    <m/>
    <m/>
    <x v="77"/>
    <m/>
    <m/>
    <d v="2021-12-14T00:00:00"/>
    <m/>
    <x v="0"/>
    <x v="0"/>
    <m/>
    <m/>
  </r>
  <r>
    <n v="689"/>
    <s v="Closed"/>
    <x v="1"/>
    <x v="96"/>
    <d v="2021-11-03T00:00:00"/>
    <x v="113"/>
    <x v="322"/>
    <s v="Ms.Wijitra"/>
    <s v="AE"/>
    <n v="7125"/>
    <s v="# 7125 T-55669GD027Z-LW-AIN"/>
    <s v="Visteon"/>
    <s v="TFT2.7&quot;"/>
    <x v="0"/>
    <x v="3"/>
    <x v="160"/>
    <s v="FCT +  App "/>
    <s v="Final"/>
    <m/>
    <s v="Hi temp,Hi Humid "/>
    <x v="1"/>
    <x v="1"/>
    <s v="Operate"/>
    <n v="3"/>
    <x v="9"/>
    <m/>
    <m/>
    <m/>
    <m/>
    <n v="1000"/>
    <x v="148"/>
    <m/>
    <x v="0"/>
    <x v="0"/>
    <m/>
    <m/>
    <x v="0"/>
    <x v="0"/>
    <x v="0"/>
    <x v="2"/>
    <x v="2"/>
    <x v="4"/>
    <m/>
    <m/>
    <m/>
    <m/>
    <x v="77"/>
    <m/>
    <m/>
    <d v="2021-12-14T00:00:00"/>
    <m/>
    <x v="0"/>
    <x v="0"/>
    <m/>
    <m/>
  </r>
  <r>
    <n v="690"/>
    <s v="Closed"/>
    <x v="1"/>
    <x v="96"/>
    <d v="2021-11-03T00:00:00"/>
    <x v="113"/>
    <x v="322"/>
    <s v="Ms.Wijitra"/>
    <s v="AE"/>
    <n v="7125"/>
    <s v="# 7125 T-55669GD027Z-LW-AIN"/>
    <s v="Visteon"/>
    <s v="TFT2.7&quot;"/>
    <x v="0"/>
    <x v="3"/>
    <x v="160"/>
    <s v="FCT +  App "/>
    <s v="Final"/>
    <m/>
    <s v="Heat shock"/>
    <x v="4"/>
    <x v="6"/>
    <s v="Non Operate"/>
    <n v="3"/>
    <x v="6"/>
    <m/>
    <m/>
    <m/>
    <m/>
    <n v="1000"/>
    <x v="148"/>
    <m/>
    <x v="0"/>
    <x v="0"/>
    <m/>
    <m/>
    <x v="0"/>
    <x v="0"/>
    <x v="0"/>
    <x v="2"/>
    <x v="2"/>
    <x v="4"/>
    <m/>
    <m/>
    <m/>
    <m/>
    <x v="77"/>
    <m/>
    <m/>
    <d v="2021-12-14T00:00:00"/>
    <m/>
    <x v="0"/>
    <x v="0"/>
    <m/>
    <m/>
  </r>
  <r>
    <n v="691"/>
    <s v="Closed"/>
    <x v="0"/>
    <x v="96"/>
    <d v="2021-11-03T00:00:00"/>
    <x v="113"/>
    <x v="323"/>
    <s v="Ms.Wijitra"/>
    <s v="AE"/>
    <n v="3035"/>
    <s v="# 3035 T-55874GD042H-LW-AHN"/>
    <s v="NS"/>
    <s v="TFT4.2&quot;"/>
    <x v="0"/>
    <x v="3"/>
    <x v="161"/>
    <s v="FCT +  App + Optical"/>
    <s v="Final"/>
    <m/>
    <s v="High temp"/>
    <x v="2"/>
    <x v="23"/>
    <s v="Non Operate"/>
    <n v="6"/>
    <x v="27"/>
    <m/>
    <m/>
    <m/>
    <m/>
    <m/>
    <x v="149"/>
    <m/>
    <x v="0"/>
    <x v="0"/>
    <m/>
    <m/>
    <x v="0"/>
    <x v="0"/>
    <x v="0"/>
    <x v="2"/>
    <x v="2"/>
    <x v="4"/>
    <m/>
    <m/>
    <m/>
    <m/>
    <x v="78"/>
    <m/>
    <m/>
    <d v="2021-12-15T00:00:00"/>
    <m/>
    <x v="0"/>
    <x v="0"/>
    <m/>
    <m/>
  </r>
  <r>
    <n v="692"/>
    <s v="Closed"/>
    <x v="0"/>
    <x v="96"/>
    <d v="2021-11-03T00:00:00"/>
    <x v="113"/>
    <x v="323"/>
    <s v="Ms.Wijitra"/>
    <s v="AE"/>
    <n v="3035"/>
    <s v="# 3035 T-55874GD042H-LW-AHN"/>
    <s v="NS"/>
    <s v="TFT4.2&quot;"/>
    <x v="0"/>
    <x v="3"/>
    <x v="161"/>
    <s v="FCT +  App + Optical"/>
    <s v="Final"/>
    <m/>
    <s v="Low temperature"/>
    <x v="3"/>
    <x v="3"/>
    <s v="Non Operate"/>
    <n v="6"/>
    <x v="15"/>
    <m/>
    <m/>
    <m/>
    <m/>
    <m/>
    <x v="149"/>
    <m/>
    <x v="0"/>
    <x v="0"/>
    <m/>
    <m/>
    <x v="0"/>
    <x v="0"/>
    <x v="0"/>
    <x v="2"/>
    <x v="2"/>
    <x v="4"/>
    <m/>
    <m/>
    <m/>
    <m/>
    <x v="78"/>
    <m/>
    <m/>
    <d v="2021-12-15T00:00:00"/>
    <m/>
    <x v="0"/>
    <x v="0"/>
    <m/>
    <m/>
  </r>
  <r>
    <n v="693"/>
    <s v="Closed"/>
    <x v="0"/>
    <x v="96"/>
    <d v="2021-11-03T00:00:00"/>
    <x v="113"/>
    <x v="323"/>
    <s v="Ms.Wijitra"/>
    <s v="AE"/>
    <n v="3035"/>
    <s v="# 3035 T-55874GD042H-LW-AHN"/>
    <s v="NS"/>
    <s v="TFT4.2&quot;"/>
    <x v="0"/>
    <x v="3"/>
    <x v="161"/>
    <s v="FCT +  App + Optical"/>
    <s v="Final"/>
    <m/>
    <s v="Hi temp,Hi Humid "/>
    <x v="1"/>
    <x v="1"/>
    <s v="Non Operate"/>
    <n v="6"/>
    <x v="9"/>
    <m/>
    <m/>
    <m/>
    <m/>
    <m/>
    <x v="149"/>
    <m/>
    <x v="0"/>
    <x v="0"/>
    <m/>
    <m/>
    <x v="0"/>
    <x v="0"/>
    <x v="0"/>
    <x v="2"/>
    <x v="2"/>
    <x v="4"/>
    <m/>
    <m/>
    <m/>
    <m/>
    <x v="78"/>
    <m/>
    <m/>
    <d v="2021-12-15T00:00:00"/>
    <m/>
    <x v="0"/>
    <x v="0"/>
    <m/>
    <m/>
  </r>
  <r>
    <n v="694"/>
    <s v="Closed"/>
    <x v="0"/>
    <x v="96"/>
    <d v="2021-11-03T00:00:00"/>
    <x v="113"/>
    <x v="323"/>
    <s v="Ms.Wijitra"/>
    <s v="AE"/>
    <n v="3035"/>
    <s v="# 3035 T-55874GD042H-LW-AHN"/>
    <s v="NS"/>
    <s v="TFT4.2&quot;"/>
    <x v="0"/>
    <x v="3"/>
    <x v="161"/>
    <s v="FCT +  App + Optical"/>
    <s v="Final"/>
    <m/>
    <s v="Heat shock"/>
    <x v="4"/>
    <x v="6"/>
    <s v="Non Operate"/>
    <n v="6"/>
    <x v="6"/>
    <m/>
    <m/>
    <m/>
    <m/>
    <n v="500"/>
    <x v="149"/>
    <m/>
    <x v="0"/>
    <x v="0"/>
    <m/>
    <m/>
    <x v="0"/>
    <x v="0"/>
    <x v="0"/>
    <x v="2"/>
    <x v="2"/>
    <x v="4"/>
    <m/>
    <m/>
    <m/>
    <m/>
    <x v="78"/>
    <m/>
    <m/>
    <d v="2021-12-15T00:00:00"/>
    <m/>
    <x v="0"/>
    <x v="0"/>
    <m/>
    <m/>
  </r>
  <r>
    <n v="695"/>
    <s v="Closed"/>
    <x v="0"/>
    <x v="96"/>
    <d v="2021-11-03T00:00:00"/>
    <x v="114"/>
    <x v="324"/>
    <s v="Ms.Suwaphit "/>
    <s v="CQA"/>
    <n v="3065"/>
    <s v="# 3065 T-57636GD031HU-T-ACN"/>
    <s v="E-lead"/>
    <s v="TFT3.1&quot;"/>
    <x v="0"/>
    <x v="5"/>
    <x v="162"/>
    <s v=" App "/>
    <s v="Final"/>
    <d v="2021-11-11T00:00:00"/>
    <s v="B-10 Life at  left and Right corner"/>
    <x v="10"/>
    <x v="27"/>
    <s v="Non Operate"/>
    <n v="5"/>
    <x v="28"/>
    <m/>
    <m/>
    <m/>
    <m/>
    <m/>
    <x v="145"/>
    <m/>
    <x v="0"/>
    <x v="0"/>
    <m/>
    <m/>
    <x v="0"/>
    <x v="0"/>
    <x v="0"/>
    <x v="2"/>
    <x v="2"/>
    <x v="4"/>
    <m/>
    <m/>
    <m/>
    <m/>
    <x v="0"/>
    <m/>
    <m/>
    <m/>
    <m/>
    <x v="0"/>
    <x v="0"/>
    <m/>
    <m/>
  </r>
  <r>
    <n v="696"/>
    <s v="Closed"/>
    <x v="0"/>
    <x v="96"/>
    <d v="2021-11-03T00:00:00"/>
    <x v="112"/>
    <x v="325"/>
    <s v="Mr.Karn"/>
    <s v="PE-MPT"/>
    <s v=" -"/>
    <s v="T-55743GD042H-LW-XYN "/>
    <s v="YZK"/>
    <s v="TFT4.2&quot;"/>
    <x v="0"/>
    <x v="2"/>
    <x v="163"/>
    <s v="FCT +  App + Optical"/>
    <s v="Final"/>
    <m/>
    <s v="High temp"/>
    <x v="2"/>
    <x v="23"/>
    <s v="Non Operate"/>
    <n v="6"/>
    <x v="19"/>
    <m/>
    <m/>
    <m/>
    <m/>
    <n v="1000"/>
    <x v="132"/>
    <m/>
    <x v="0"/>
    <x v="0"/>
    <m/>
    <m/>
    <x v="0"/>
    <x v="0"/>
    <x v="0"/>
    <x v="2"/>
    <x v="2"/>
    <x v="4"/>
    <m/>
    <m/>
    <m/>
    <m/>
    <x v="62"/>
    <m/>
    <m/>
    <d v="2022-01-05T00:00:00"/>
    <m/>
    <x v="0"/>
    <x v="25"/>
    <m/>
    <m/>
  </r>
  <r>
    <n v="697"/>
    <s v="Closed"/>
    <x v="0"/>
    <x v="96"/>
    <d v="2021-11-03T00:00:00"/>
    <x v="113"/>
    <x v="325"/>
    <s v="Mr.Karn"/>
    <s v="PE-MPT"/>
    <s v=" -"/>
    <s v="T-55743GD042H-LW-XYN "/>
    <s v="YZK"/>
    <s v="TFT4.2&quot;"/>
    <x v="0"/>
    <x v="2"/>
    <x v="163"/>
    <s v="FCT +  App + Optical"/>
    <s v="Final"/>
    <m/>
    <s v="High temp"/>
    <x v="2"/>
    <x v="5"/>
    <s v="Operate"/>
    <n v="6"/>
    <x v="2"/>
    <s v="Control board"/>
    <s v="Attachment"/>
    <m/>
    <m/>
    <n v="1000"/>
    <x v="132"/>
    <m/>
    <x v="0"/>
    <x v="0"/>
    <m/>
    <m/>
    <x v="0"/>
    <x v="0"/>
    <x v="0"/>
    <x v="2"/>
    <x v="2"/>
    <x v="4"/>
    <m/>
    <m/>
    <m/>
    <m/>
    <x v="62"/>
    <m/>
    <m/>
    <d v="2022-01-19T00:00:00"/>
    <m/>
    <x v="0"/>
    <x v="26"/>
    <m/>
    <m/>
  </r>
  <r>
    <n v="698"/>
    <s v="Closed"/>
    <x v="0"/>
    <x v="96"/>
    <d v="2021-11-03T00:00:00"/>
    <x v="113"/>
    <x v="325"/>
    <s v="Mr.Karn"/>
    <s v="PE-MPT"/>
    <s v=" -"/>
    <s v="T-55743GD042H-LW-XYN "/>
    <s v="YZK"/>
    <s v="TFT4.2&quot;"/>
    <x v="0"/>
    <x v="2"/>
    <x v="163"/>
    <s v="FCT +  App + Optical"/>
    <s v="Final"/>
    <m/>
    <s v="Low temperature"/>
    <x v="3"/>
    <x v="3"/>
    <s v="Non Operate"/>
    <n v="6"/>
    <x v="15"/>
    <m/>
    <m/>
    <m/>
    <m/>
    <n v="1000"/>
    <x v="132"/>
    <m/>
    <x v="0"/>
    <x v="0"/>
    <m/>
    <m/>
    <x v="0"/>
    <x v="0"/>
    <x v="0"/>
    <x v="2"/>
    <x v="2"/>
    <x v="4"/>
    <m/>
    <m/>
    <m/>
    <m/>
    <x v="62"/>
    <m/>
    <m/>
    <d v="2022-01-05T00:00:00"/>
    <m/>
    <x v="0"/>
    <x v="25"/>
    <m/>
    <m/>
  </r>
  <r>
    <n v="699"/>
    <s v="Closed"/>
    <x v="0"/>
    <x v="96"/>
    <d v="2021-11-03T00:00:00"/>
    <x v="113"/>
    <x v="325"/>
    <s v="Mr.Karn"/>
    <s v="PE-MPT"/>
    <s v=" -"/>
    <s v="T-55743GD042H-LW-XYN "/>
    <s v="YZK"/>
    <s v="TFT4.2&quot;"/>
    <x v="0"/>
    <x v="2"/>
    <x v="163"/>
    <s v="FCT +  App + Optical"/>
    <s v="Final"/>
    <m/>
    <s v="Low temperature"/>
    <x v="3"/>
    <x v="12"/>
    <s v="Operate"/>
    <n v="6"/>
    <x v="11"/>
    <s v="Control board"/>
    <s v="Attachment"/>
    <m/>
    <m/>
    <n v="1000"/>
    <x v="132"/>
    <m/>
    <x v="0"/>
    <x v="0"/>
    <m/>
    <m/>
    <x v="0"/>
    <x v="0"/>
    <x v="0"/>
    <x v="2"/>
    <x v="2"/>
    <x v="4"/>
    <m/>
    <m/>
    <m/>
    <m/>
    <x v="62"/>
    <m/>
    <m/>
    <d v="2022-01-19T00:00:00"/>
    <m/>
    <x v="0"/>
    <x v="26"/>
    <m/>
    <m/>
  </r>
  <r>
    <n v="700"/>
    <s v="Closed"/>
    <x v="0"/>
    <x v="96"/>
    <d v="2021-11-03T00:00:00"/>
    <x v="113"/>
    <x v="325"/>
    <s v="Mr.Karn"/>
    <s v="PE-MPT"/>
    <s v=" -"/>
    <s v="T-55743GD042H-LW-XYN "/>
    <s v="YZK"/>
    <s v="TFT4.2&quot;"/>
    <x v="0"/>
    <x v="2"/>
    <x v="163"/>
    <s v="FCT +  App + Optical"/>
    <s v="Final"/>
    <m/>
    <s v="Hi temp,Hi Humid "/>
    <x v="1"/>
    <x v="1"/>
    <s v="Operate"/>
    <n v="6"/>
    <x v="9"/>
    <s v="Control board"/>
    <s v="Attachment"/>
    <m/>
    <m/>
    <n v="1000"/>
    <x v="132"/>
    <m/>
    <x v="0"/>
    <x v="0"/>
    <m/>
    <m/>
    <x v="0"/>
    <x v="0"/>
    <x v="0"/>
    <x v="2"/>
    <x v="2"/>
    <x v="4"/>
    <m/>
    <m/>
    <m/>
    <m/>
    <x v="62"/>
    <m/>
    <m/>
    <d v="2022-01-19T00:00:00"/>
    <m/>
    <x v="0"/>
    <x v="26"/>
    <m/>
    <m/>
  </r>
  <r>
    <n v="701"/>
    <s v="Closed"/>
    <x v="0"/>
    <x v="96"/>
    <d v="2021-11-03T00:00:00"/>
    <x v="113"/>
    <x v="325"/>
    <s v="Mr.Karn"/>
    <s v="PE-MPT"/>
    <s v=" -"/>
    <s v="T-55743GD042H-LW-XYN "/>
    <s v="YZK"/>
    <s v="TFT4.2&quot;"/>
    <x v="0"/>
    <x v="2"/>
    <x v="163"/>
    <s v="FCT +  App + Optical"/>
    <s v="Final"/>
    <m/>
    <s v="Heat shock"/>
    <x v="4"/>
    <x v="19"/>
    <s v="Non Operate"/>
    <n v="6"/>
    <x v="6"/>
    <m/>
    <m/>
    <m/>
    <m/>
    <n v="500"/>
    <x v="150"/>
    <m/>
    <x v="0"/>
    <x v="0"/>
    <m/>
    <m/>
    <x v="0"/>
    <x v="0"/>
    <x v="0"/>
    <x v="2"/>
    <x v="2"/>
    <x v="4"/>
    <m/>
    <m/>
    <m/>
    <m/>
    <x v="62"/>
    <m/>
    <m/>
    <d v="2022-01-05T00:00:00"/>
    <m/>
    <x v="0"/>
    <x v="0"/>
    <m/>
    <m/>
  </r>
  <r>
    <n v="702"/>
    <s v="Closed"/>
    <x v="0"/>
    <x v="96"/>
    <d v="2021-11-03T00:00:00"/>
    <x v="113"/>
    <x v="325"/>
    <s v="Mr.Karn"/>
    <s v="PE-MPT"/>
    <s v=" -"/>
    <s v="T-55743GD042H-LW-XYN "/>
    <s v="YZK"/>
    <s v="TFT4.2&quot;"/>
    <x v="0"/>
    <x v="2"/>
    <x v="163"/>
    <s v="FCT +  App + Optical"/>
    <s v="Final"/>
    <m/>
    <s v="ESD"/>
    <x v="7"/>
    <x v="52"/>
    <s v="Non Operate"/>
    <n v="6"/>
    <x v="18"/>
    <m/>
    <m/>
    <m/>
    <m/>
    <m/>
    <x v="150"/>
    <m/>
    <x v="0"/>
    <x v="0"/>
    <m/>
    <m/>
    <x v="0"/>
    <x v="0"/>
    <x v="5"/>
    <x v="2"/>
    <x v="2"/>
    <x v="4"/>
    <m/>
    <m/>
    <m/>
    <m/>
    <x v="0"/>
    <m/>
    <m/>
    <m/>
    <m/>
    <x v="0"/>
    <x v="0"/>
    <m/>
    <m/>
  </r>
  <r>
    <n v="703"/>
    <s v="Closed"/>
    <x v="0"/>
    <x v="96"/>
    <d v="2021-11-03T00:00:00"/>
    <x v="113"/>
    <x v="325"/>
    <s v="Mr.Karn"/>
    <s v="PE-MPT"/>
    <s v=" -"/>
    <s v="T-55743GD042H-LW-XYN "/>
    <s v="YZK"/>
    <s v="TFT4.2&quot;"/>
    <x v="0"/>
    <x v="2"/>
    <x v="163"/>
    <s v="FCT +  App + Optical"/>
    <s v="Final"/>
    <m/>
    <s v="ESD"/>
    <x v="7"/>
    <x v="52"/>
    <s v="Non Operate"/>
    <n v="6"/>
    <x v="18"/>
    <m/>
    <m/>
    <m/>
    <m/>
    <m/>
    <x v="150"/>
    <m/>
    <x v="0"/>
    <x v="0"/>
    <m/>
    <m/>
    <x v="0"/>
    <x v="0"/>
    <x v="6"/>
    <x v="2"/>
    <x v="2"/>
    <x v="4"/>
    <m/>
    <m/>
    <m/>
    <m/>
    <x v="0"/>
    <m/>
    <m/>
    <m/>
    <m/>
    <x v="0"/>
    <x v="0"/>
    <m/>
    <m/>
  </r>
  <r>
    <n v="704"/>
    <s v="Closed"/>
    <x v="0"/>
    <x v="96"/>
    <d v="2021-11-03T00:00:00"/>
    <x v="113"/>
    <x v="325"/>
    <s v="Mr.Karn"/>
    <s v="PE-MPT"/>
    <s v=" -"/>
    <s v="T-55743GD042H-LW-XYN "/>
    <s v="YZK"/>
    <s v="TFT4.2&quot;"/>
    <x v="0"/>
    <x v="2"/>
    <x v="163"/>
    <s v="FCT +  App + Optical"/>
    <s v="Final"/>
    <m/>
    <s v="ESD"/>
    <x v="7"/>
    <x v="52"/>
    <s v="Non Operate"/>
    <n v="6"/>
    <x v="18"/>
    <m/>
    <m/>
    <m/>
    <m/>
    <m/>
    <x v="150"/>
    <m/>
    <x v="0"/>
    <x v="0"/>
    <m/>
    <m/>
    <x v="0"/>
    <x v="0"/>
    <x v="7"/>
    <x v="2"/>
    <x v="2"/>
    <x v="4"/>
    <m/>
    <m/>
    <m/>
    <m/>
    <x v="0"/>
    <m/>
    <m/>
    <m/>
    <m/>
    <x v="0"/>
    <x v="0"/>
    <m/>
    <m/>
  </r>
  <r>
    <n v="705"/>
    <s v="Closed"/>
    <x v="0"/>
    <x v="96"/>
    <d v="2021-11-03T00:00:00"/>
    <x v="112"/>
    <x v="326"/>
    <s v="Ms.Wijitra"/>
    <s v="AE"/>
    <n v="5036"/>
    <s v="# 5036 NTD-20635AAFD-YDGM"/>
    <s v="Roland"/>
    <s v="STN"/>
    <x v="0"/>
    <x v="3"/>
    <x v="164"/>
    <s v="App"/>
    <s v="PNL"/>
    <d v="2021-12-10T00:00:00"/>
    <s v="High temp"/>
    <x v="2"/>
    <x v="5"/>
    <s v="Non Operate"/>
    <n v="3"/>
    <x v="7"/>
    <m/>
    <m/>
    <m/>
    <m/>
    <m/>
    <x v="146"/>
    <m/>
    <x v="0"/>
    <x v="0"/>
    <m/>
    <m/>
    <x v="0"/>
    <x v="0"/>
    <x v="0"/>
    <x v="2"/>
    <x v="2"/>
    <x v="4"/>
    <m/>
    <m/>
    <m/>
    <m/>
    <x v="79"/>
    <m/>
    <m/>
    <d v="2021-11-29T00:00:00"/>
    <m/>
    <x v="0"/>
    <x v="0"/>
    <m/>
    <m/>
  </r>
  <r>
    <n v="706"/>
    <s v="Closed"/>
    <x v="0"/>
    <x v="96"/>
    <d v="2021-11-03T00:00:00"/>
    <x v="112"/>
    <x v="326"/>
    <s v="Ms.Wijitra"/>
    <s v="AE"/>
    <n v="5036"/>
    <s v="# 5036 NTD-20635AAFD-YDGM"/>
    <s v="Roland"/>
    <s v="STN"/>
    <x v="0"/>
    <x v="3"/>
    <x v="164"/>
    <s v="App"/>
    <s v="PNL"/>
    <d v="2021-12-10T00:00:00"/>
    <s v="Low temperature"/>
    <x v="3"/>
    <x v="3"/>
    <s v="Non Operate"/>
    <n v="3"/>
    <x v="15"/>
    <m/>
    <m/>
    <m/>
    <m/>
    <m/>
    <x v="146"/>
    <m/>
    <x v="0"/>
    <x v="0"/>
    <m/>
    <m/>
    <x v="0"/>
    <x v="0"/>
    <x v="0"/>
    <x v="2"/>
    <x v="2"/>
    <x v="4"/>
    <m/>
    <m/>
    <m/>
    <m/>
    <x v="79"/>
    <m/>
    <m/>
    <d v="2021-11-29T00:00:00"/>
    <m/>
    <x v="0"/>
    <x v="0"/>
    <m/>
    <m/>
  </r>
  <r>
    <n v="707"/>
    <s v="Closed"/>
    <x v="0"/>
    <x v="96"/>
    <d v="2021-11-03T00:00:00"/>
    <x v="112"/>
    <x v="326"/>
    <s v="Ms.Wijitra"/>
    <s v="AE"/>
    <n v="5036"/>
    <s v="# 5036 NTD-20635AAFD-YDGM"/>
    <s v="Roland"/>
    <s v="STN"/>
    <x v="0"/>
    <x v="3"/>
    <x v="164"/>
    <s v="App"/>
    <s v="PNL"/>
    <d v="2021-12-10T00:00:00"/>
    <s v="Hi temp,Hi Humid "/>
    <x v="1"/>
    <x v="1"/>
    <s v="Non Operate"/>
    <n v="3"/>
    <x v="9"/>
    <m/>
    <m/>
    <m/>
    <m/>
    <m/>
    <x v="146"/>
    <m/>
    <x v="0"/>
    <x v="0"/>
    <m/>
    <m/>
    <x v="0"/>
    <x v="0"/>
    <x v="0"/>
    <x v="2"/>
    <x v="2"/>
    <x v="4"/>
    <m/>
    <m/>
    <m/>
    <m/>
    <x v="79"/>
    <m/>
    <m/>
    <d v="2021-11-29T00:00:00"/>
    <m/>
    <x v="0"/>
    <x v="0"/>
    <m/>
    <m/>
  </r>
  <r>
    <n v="708"/>
    <s v="Closed"/>
    <x v="0"/>
    <x v="96"/>
    <d v="2021-11-03T00:00:00"/>
    <x v="112"/>
    <x v="326"/>
    <s v="Ms.Wijitra"/>
    <s v="AE"/>
    <n v="5036"/>
    <s v="# 5036 NTD-20635AAFD-YDGM"/>
    <s v="Roland"/>
    <s v="STN"/>
    <x v="0"/>
    <x v="3"/>
    <x v="164"/>
    <s v="App"/>
    <s v="PNL"/>
    <d v="2021-12-10T00:00:00"/>
    <s v="Heat shock"/>
    <x v="4"/>
    <x v="6"/>
    <s v="Non Operate"/>
    <n v="3"/>
    <x v="6"/>
    <m/>
    <m/>
    <m/>
    <m/>
    <n v="500"/>
    <x v="146"/>
    <m/>
    <x v="0"/>
    <x v="0"/>
    <m/>
    <m/>
    <x v="0"/>
    <x v="0"/>
    <x v="0"/>
    <x v="2"/>
    <x v="2"/>
    <x v="4"/>
    <m/>
    <m/>
    <m/>
    <m/>
    <x v="79"/>
    <m/>
    <m/>
    <d v="2021-11-29T00:00:00"/>
    <m/>
    <x v="0"/>
    <x v="0"/>
    <m/>
    <m/>
  </r>
  <r>
    <n v="709"/>
    <s v="Closed"/>
    <x v="0"/>
    <x v="101"/>
    <d v="2021-11-09T00:00:00"/>
    <x v="115"/>
    <x v="327"/>
    <s v="Ms.Suwaphit "/>
    <s v="CQA"/>
    <n v="3063"/>
    <s v="# 3063 T-57273GD086H-T-AFN"/>
    <s v="Gentex"/>
    <s v="TFT8.6&quot;"/>
    <x v="0"/>
    <x v="5"/>
    <x v="165"/>
    <s v="FCT +App check"/>
    <s v="Final"/>
    <m/>
    <s v="High temp"/>
    <x v="2"/>
    <x v="5"/>
    <s v="Operate"/>
    <n v="1"/>
    <x v="12"/>
    <s v="E-Checker"/>
    <s v="Attachment"/>
    <m/>
    <m/>
    <n v="2"/>
    <x v="149"/>
    <m/>
    <x v="0"/>
    <x v="41"/>
    <m/>
    <m/>
    <x v="0"/>
    <x v="0"/>
    <x v="0"/>
    <x v="2"/>
    <x v="2"/>
    <x v="4"/>
    <m/>
    <m/>
    <m/>
    <m/>
    <x v="0"/>
    <m/>
    <m/>
    <m/>
    <m/>
    <x v="0"/>
    <x v="0"/>
    <m/>
    <m/>
  </r>
  <r>
    <n v="710"/>
    <s v="Closed"/>
    <x v="0"/>
    <x v="101"/>
    <d v="2021-11-09T00:00:00"/>
    <x v="115"/>
    <x v="327"/>
    <s v="Ms.Suwaphit "/>
    <s v="CQA"/>
    <n v="3063"/>
    <s v="# 3063 T-57273GD086H-T-AFN"/>
    <s v="Gentex"/>
    <s v="TFT8.6&quot;"/>
    <x v="0"/>
    <x v="5"/>
    <x v="165"/>
    <s v="FCT +App check"/>
    <s v="Final"/>
    <m/>
    <s v="Low temperature"/>
    <x v="3"/>
    <x v="3"/>
    <s v="Operate"/>
    <n v="1"/>
    <x v="12"/>
    <s v="E-Checker"/>
    <s v="Attachment"/>
    <m/>
    <m/>
    <n v="2"/>
    <x v="149"/>
    <m/>
    <x v="0"/>
    <x v="41"/>
    <m/>
    <m/>
    <x v="0"/>
    <x v="0"/>
    <x v="0"/>
    <x v="2"/>
    <x v="2"/>
    <x v="4"/>
    <m/>
    <m/>
    <m/>
    <m/>
    <x v="0"/>
    <m/>
    <m/>
    <m/>
    <m/>
    <x v="0"/>
    <x v="0"/>
    <m/>
    <m/>
  </r>
  <r>
    <n v="711"/>
    <s v="Closed"/>
    <x v="0"/>
    <x v="101"/>
    <d v="2021-11-09T00:00:00"/>
    <x v="115"/>
    <x v="327"/>
    <s v="Ms.Suwaphit "/>
    <s v="CQA"/>
    <n v="3063"/>
    <s v="# 3063 T-57273GD086H-T-AFN"/>
    <s v="Gentex"/>
    <s v="TFT8.6&quot;"/>
    <x v="0"/>
    <x v="5"/>
    <x v="165"/>
    <s v="FCT +App check"/>
    <s v="Final"/>
    <m/>
    <s v="ON-OFF 200 times"/>
    <x v="5"/>
    <x v="13"/>
    <s v="Operate"/>
    <n v="1"/>
    <x v="13"/>
    <s v="E-Checker"/>
    <s v="Attachment"/>
    <m/>
    <m/>
    <n v="2"/>
    <x v="150"/>
    <m/>
    <x v="0"/>
    <x v="42"/>
    <m/>
    <m/>
    <x v="0"/>
    <x v="0"/>
    <x v="0"/>
    <x v="2"/>
    <x v="2"/>
    <x v="4"/>
    <m/>
    <m/>
    <m/>
    <m/>
    <x v="0"/>
    <m/>
    <m/>
    <m/>
    <m/>
    <x v="0"/>
    <x v="0"/>
    <m/>
    <m/>
  </r>
  <r>
    <n v="712"/>
    <s v="Closed"/>
    <x v="0"/>
    <x v="102"/>
    <d v="2021-11-11T00:00:00"/>
    <x v="116"/>
    <x v="328"/>
    <s v="Mr.Karn"/>
    <s v="PE-MPT"/>
    <n v="3062"/>
    <s v="# 3062 T-64874GD026HU-T-AAN"/>
    <s v="HD"/>
    <s v="TFT2.6&quot;"/>
    <x v="0"/>
    <x v="2"/>
    <x v="166"/>
    <s v="FCT +  App Edge Mura"/>
    <s v="Final"/>
    <m/>
    <s v="High temp"/>
    <x v="2"/>
    <x v="7"/>
    <s v="Operate"/>
    <n v="30"/>
    <x v="17"/>
    <m/>
    <m/>
    <m/>
    <m/>
    <n v="500"/>
    <x v="151"/>
    <m/>
    <x v="0"/>
    <x v="0"/>
    <m/>
    <m/>
    <x v="0"/>
    <x v="0"/>
    <x v="0"/>
    <x v="2"/>
    <x v="2"/>
    <x v="4"/>
    <m/>
    <m/>
    <m/>
    <m/>
    <x v="80"/>
    <m/>
    <m/>
    <d v="2021-12-13T00:00:00"/>
    <m/>
    <x v="0"/>
    <x v="0"/>
    <m/>
    <m/>
  </r>
  <r>
    <n v="713"/>
    <s v="Closed"/>
    <x v="0"/>
    <x v="102"/>
    <d v="2021-11-11T00:00:00"/>
    <x v="117"/>
    <x v="329"/>
    <s v="Mr.Karn"/>
    <s v="PE-MPT"/>
    <n v="3008"/>
    <s v="# 3008 T-55784GD042H-LW-AFN"/>
    <s v="NS"/>
    <s v="TFT4.2&quot;"/>
    <x v="0"/>
    <x v="2"/>
    <x v="167"/>
    <s v="App"/>
    <s v="Mat"/>
    <m/>
    <s v="High temp"/>
    <x v="2"/>
    <x v="23"/>
    <s v="Non Operate"/>
    <n v="5"/>
    <x v="27"/>
    <m/>
    <m/>
    <m/>
    <m/>
    <n v="500"/>
    <x v="139"/>
    <m/>
    <x v="0"/>
    <x v="0"/>
    <m/>
    <m/>
    <x v="0"/>
    <x v="0"/>
    <x v="0"/>
    <x v="2"/>
    <x v="2"/>
    <x v="4"/>
    <m/>
    <m/>
    <m/>
    <m/>
    <x v="0"/>
    <m/>
    <m/>
    <d v="2021-12-25T00:00:00"/>
    <m/>
    <x v="0"/>
    <x v="0"/>
    <m/>
    <m/>
  </r>
  <r>
    <n v="714"/>
    <s v="Closed"/>
    <x v="0"/>
    <x v="102"/>
    <d v="2021-11-11T00:00:00"/>
    <x v="117"/>
    <x v="329"/>
    <s v="Mr.Karn"/>
    <s v="PE-MPT"/>
    <n v="3008"/>
    <s v="# 3008 T-55784GD042H-LW-AFN"/>
    <s v="NS"/>
    <s v="TFT4.2&quot;"/>
    <x v="0"/>
    <x v="2"/>
    <x v="167"/>
    <s v="App"/>
    <s v="Mat"/>
    <m/>
    <s v="Low temperature"/>
    <x v="3"/>
    <x v="3"/>
    <s v="Non Operate"/>
    <n v="5"/>
    <x v="11"/>
    <m/>
    <m/>
    <m/>
    <m/>
    <n v="500"/>
    <x v="139"/>
    <m/>
    <x v="0"/>
    <x v="0"/>
    <m/>
    <m/>
    <x v="0"/>
    <x v="0"/>
    <x v="0"/>
    <x v="2"/>
    <x v="2"/>
    <x v="4"/>
    <m/>
    <m/>
    <m/>
    <m/>
    <x v="0"/>
    <m/>
    <m/>
    <d v="2021-12-25T00:00:00"/>
    <m/>
    <x v="0"/>
    <x v="0"/>
    <m/>
    <m/>
  </r>
  <r>
    <n v="715"/>
    <s v="Closed"/>
    <x v="0"/>
    <x v="102"/>
    <d v="2021-11-11T00:00:00"/>
    <x v="117"/>
    <x v="329"/>
    <s v="Mr.Karn"/>
    <s v="PE-MPT"/>
    <n v="3008"/>
    <s v="# 3008 T-55784GD042H-LW-AFN"/>
    <s v="NS"/>
    <s v="TFT4.2&quot;"/>
    <x v="0"/>
    <x v="2"/>
    <x v="167"/>
    <s v="App"/>
    <s v="Mat"/>
    <m/>
    <s v="Hi temp,Hi Humid "/>
    <x v="1"/>
    <x v="1"/>
    <s v="Non Operate"/>
    <n v="5"/>
    <x v="9"/>
    <m/>
    <m/>
    <m/>
    <m/>
    <n v="500"/>
    <x v="139"/>
    <m/>
    <x v="0"/>
    <x v="0"/>
    <m/>
    <m/>
    <x v="0"/>
    <x v="0"/>
    <x v="0"/>
    <x v="2"/>
    <x v="2"/>
    <x v="4"/>
    <m/>
    <m/>
    <m/>
    <m/>
    <x v="0"/>
    <m/>
    <m/>
    <d v="2021-12-25T00:00:00"/>
    <m/>
    <x v="0"/>
    <x v="0"/>
    <m/>
    <m/>
  </r>
  <r>
    <n v="716"/>
    <s v="Closed"/>
    <x v="0"/>
    <x v="102"/>
    <d v="2021-11-11T00:00:00"/>
    <x v="117"/>
    <x v="329"/>
    <s v="Mr.Karn"/>
    <s v="PE-MPT"/>
    <n v="3008"/>
    <s v="# 3008 T-55784GD042H-LW-AFN"/>
    <s v="NS"/>
    <s v="TFT4.2&quot;"/>
    <x v="0"/>
    <x v="2"/>
    <x v="167"/>
    <s v="App"/>
    <s v="Mat"/>
    <m/>
    <s v="Heat shock"/>
    <x v="4"/>
    <x v="19"/>
    <s v="Non Operate"/>
    <n v="5"/>
    <x v="6"/>
    <m/>
    <m/>
    <m/>
    <m/>
    <n v="500"/>
    <x v="139"/>
    <m/>
    <x v="0"/>
    <x v="0"/>
    <m/>
    <m/>
    <x v="0"/>
    <x v="0"/>
    <x v="0"/>
    <x v="2"/>
    <x v="2"/>
    <x v="4"/>
    <m/>
    <m/>
    <m/>
    <m/>
    <x v="0"/>
    <m/>
    <m/>
    <d v="2021-12-25T00:00:00"/>
    <m/>
    <x v="0"/>
    <x v="0"/>
    <m/>
    <m/>
  </r>
  <r>
    <n v="717"/>
    <s v="Closed"/>
    <x v="0"/>
    <x v="102"/>
    <d v="2021-11-11T00:00:00"/>
    <x v="116"/>
    <x v="330"/>
    <s v="Mr.Karn"/>
    <s v="PE-MPT"/>
    <n v="3008"/>
    <s v="# 3008 T-55784GD042H-LW-AFN"/>
    <s v="NS"/>
    <s v="TFT4.2&quot;"/>
    <x v="0"/>
    <x v="2"/>
    <x v="168"/>
    <s v="FCT +  App "/>
    <s v="Final"/>
    <m/>
    <s v="High temp"/>
    <x v="2"/>
    <x v="21"/>
    <s v="Operate"/>
    <n v="3"/>
    <x v="12"/>
    <m/>
    <m/>
    <m/>
    <m/>
    <m/>
    <x v="120"/>
    <m/>
    <x v="0"/>
    <x v="0"/>
    <m/>
    <m/>
    <x v="0"/>
    <x v="0"/>
    <x v="0"/>
    <x v="2"/>
    <x v="2"/>
    <x v="4"/>
    <m/>
    <m/>
    <m/>
    <m/>
    <x v="0"/>
    <m/>
    <m/>
    <m/>
    <m/>
    <x v="0"/>
    <x v="0"/>
    <m/>
    <m/>
  </r>
  <r>
    <n v="718"/>
    <s v="Closed"/>
    <x v="0"/>
    <x v="102"/>
    <d v="2021-11-11T00:00:00"/>
    <x v="108"/>
    <x v="331"/>
    <s v="Ms.Sirintip "/>
    <s v="IQC"/>
    <n v="3009"/>
    <s v="# 3009 T-55784GD042H-LW-AGN"/>
    <s v="NS"/>
    <s v="TFT4.2&quot;"/>
    <x v="1"/>
    <x v="7"/>
    <x v="23"/>
    <s v="FCT +  App "/>
    <s v="Final"/>
    <d v="2021-12-11T00:00:00"/>
    <s v="Optical characteristic"/>
    <x v="0"/>
    <x v="0"/>
    <s v="Operate"/>
    <n v="5"/>
    <x v="24"/>
    <m/>
    <m/>
    <m/>
    <m/>
    <m/>
    <x v="140"/>
    <m/>
    <x v="62"/>
    <x v="0"/>
    <m/>
    <m/>
    <x v="0"/>
    <x v="0"/>
    <x v="0"/>
    <x v="2"/>
    <x v="2"/>
    <x v="4"/>
    <m/>
    <m/>
    <m/>
    <m/>
    <x v="0"/>
    <m/>
    <m/>
    <m/>
    <m/>
    <x v="0"/>
    <x v="0"/>
    <m/>
    <m/>
  </r>
  <r>
    <n v="719"/>
    <s v="Closed"/>
    <x v="0"/>
    <x v="102"/>
    <d v="2021-11-11T00:00:00"/>
    <x v="86"/>
    <x v="332"/>
    <s v="Ms.Sirintip "/>
    <s v="IQC"/>
    <n v="3040"/>
    <s v="# 3040 T-57217GD027H-T-ADN"/>
    <s v="NS"/>
    <s v="TFT2.7&quot;"/>
    <x v="1"/>
    <x v="7"/>
    <x v="23"/>
    <s v="FCT +  App "/>
    <s v="Final"/>
    <d v="2021-12-11T00:00:00"/>
    <s v="Optical characteristic"/>
    <x v="0"/>
    <x v="0"/>
    <s v="Operate"/>
    <n v="2"/>
    <x v="24"/>
    <m/>
    <m/>
    <m/>
    <m/>
    <m/>
    <x v="152"/>
    <m/>
    <x v="0"/>
    <x v="0"/>
    <m/>
    <m/>
    <x v="0"/>
    <x v="0"/>
    <x v="0"/>
    <x v="2"/>
    <x v="2"/>
    <x v="4"/>
    <m/>
    <m/>
    <m/>
    <m/>
    <x v="0"/>
    <m/>
    <m/>
    <m/>
    <m/>
    <x v="0"/>
    <x v="0"/>
    <m/>
    <m/>
  </r>
  <r>
    <n v="720"/>
    <s v="Closed"/>
    <x v="0"/>
    <x v="102"/>
    <d v="2021-11-11T00:00:00"/>
    <x v="107"/>
    <x v="333"/>
    <s v="Ms.Sirintip "/>
    <s v="IQC"/>
    <n v="3001"/>
    <s v="# 3001 T-55741GD033H-T-ACN"/>
    <s v="Gentex"/>
    <s v="TFT3.3&quot;"/>
    <x v="1"/>
    <x v="7"/>
    <x v="23"/>
    <s v="FCT +  App "/>
    <s v="Final"/>
    <d v="2021-12-03T00:00:00"/>
    <s v="Optical characteristic"/>
    <x v="0"/>
    <x v="0"/>
    <s v="Operate"/>
    <n v="3"/>
    <x v="26"/>
    <m/>
    <m/>
    <m/>
    <m/>
    <m/>
    <x v="146"/>
    <m/>
    <x v="0"/>
    <x v="0"/>
    <m/>
    <m/>
    <x v="0"/>
    <x v="0"/>
    <x v="0"/>
    <x v="2"/>
    <x v="2"/>
    <x v="4"/>
    <m/>
    <m/>
    <m/>
    <m/>
    <x v="0"/>
    <m/>
    <m/>
    <m/>
    <m/>
    <x v="0"/>
    <x v="0"/>
    <m/>
    <m/>
  </r>
  <r>
    <n v="721"/>
    <s v="Closed"/>
    <x v="0"/>
    <x v="102"/>
    <d v="2021-11-11T00:00:00"/>
    <x v="18"/>
    <x v="334"/>
    <s v="Ms.Sirintip "/>
    <s v="IQC"/>
    <n v="3083"/>
    <s v="# 3083 T-64874GD026HU-T-ADN"/>
    <s v="HD"/>
    <s v="TFT2.6&quot;"/>
    <x v="1"/>
    <x v="7"/>
    <x v="23"/>
    <s v="FCT +  App "/>
    <s v="Final"/>
    <d v="2021-12-11T00:00:00"/>
    <s v="Optical characteristic"/>
    <x v="0"/>
    <x v="0"/>
    <s v="Operate"/>
    <n v="5"/>
    <x v="24"/>
    <m/>
    <m/>
    <m/>
    <m/>
    <m/>
    <x v="152"/>
    <m/>
    <x v="0"/>
    <x v="0"/>
    <m/>
    <m/>
    <x v="0"/>
    <x v="0"/>
    <x v="0"/>
    <x v="2"/>
    <x v="2"/>
    <x v="4"/>
    <m/>
    <m/>
    <m/>
    <m/>
    <x v="0"/>
    <m/>
    <m/>
    <m/>
    <m/>
    <x v="0"/>
    <x v="0"/>
    <m/>
    <m/>
  </r>
  <r>
    <n v="722"/>
    <s v="Closed"/>
    <x v="0"/>
    <x v="102"/>
    <d v="2021-11-11T00:00:00"/>
    <x v="18"/>
    <x v="335"/>
    <s v="Ms.Sirintip "/>
    <s v="IQC"/>
    <n v="3089"/>
    <s v="#3089 T-57657GD026HU-T-AAN"/>
    <s v="HD"/>
    <s v="TFT2.6&quot;"/>
    <x v="1"/>
    <x v="7"/>
    <x v="23"/>
    <s v="FCT +  App "/>
    <s v="Final"/>
    <d v="2021-12-11T00:00:00"/>
    <s v="Optical characteristic"/>
    <x v="0"/>
    <x v="0"/>
    <s v="Operate"/>
    <n v="2"/>
    <x v="0"/>
    <m/>
    <m/>
    <m/>
    <m/>
    <m/>
    <x v="152"/>
    <m/>
    <x v="0"/>
    <x v="0"/>
    <m/>
    <m/>
    <x v="0"/>
    <x v="0"/>
    <x v="0"/>
    <x v="2"/>
    <x v="2"/>
    <x v="4"/>
    <m/>
    <m/>
    <m/>
    <m/>
    <x v="0"/>
    <m/>
    <m/>
    <m/>
    <m/>
    <x v="0"/>
    <x v="0"/>
    <m/>
    <m/>
  </r>
  <r>
    <n v="723"/>
    <s v="Closed"/>
    <x v="0"/>
    <x v="102"/>
    <d v="2021-11-11T00:00:00"/>
    <x v="114"/>
    <x v="336"/>
    <s v="Ms.Sirintip "/>
    <s v="IQC"/>
    <n v="3060"/>
    <s v="# 3060 T-357578GD018HU-T-ABN"/>
    <s v="Panasonic"/>
    <s v="TFT1.8&quot;"/>
    <x v="1"/>
    <x v="7"/>
    <x v="23"/>
    <s v="FCT +  App "/>
    <s v="Final"/>
    <d v="2021-12-11T00:00:00"/>
    <s v="Optical characteristic"/>
    <x v="0"/>
    <x v="0"/>
    <s v="Operate"/>
    <n v="1"/>
    <x v="0"/>
    <m/>
    <m/>
    <m/>
    <m/>
    <m/>
    <x v="121"/>
    <m/>
    <x v="0"/>
    <x v="0"/>
    <m/>
    <m/>
    <x v="0"/>
    <x v="0"/>
    <x v="0"/>
    <x v="2"/>
    <x v="2"/>
    <x v="4"/>
    <m/>
    <m/>
    <m/>
    <m/>
    <x v="0"/>
    <m/>
    <m/>
    <m/>
    <m/>
    <x v="0"/>
    <x v="0"/>
    <m/>
    <m/>
  </r>
  <r>
    <n v="724"/>
    <s v="Closed"/>
    <x v="0"/>
    <x v="102"/>
    <d v="2021-11-11T00:00:00"/>
    <x v="107"/>
    <x v="337"/>
    <s v="Ms.Sirintip "/>
    <s v="IQC"/>
    <n v="3037"/>
    <s v="# 3037 T-55742GD042H-LW-ALN"/>
    <s v="YZK"/>
    <s v="TFT4.2&quot;"/>
    <x v="1"/>
    <x v="7"/>
    <x v="23"/>
    <s v="FCT +  App "/>
    <s v="Final"/>
    <d v="2021-12-23T00:00:00"/>
    <s v="Optical characteristic"/>
    <x v="0"/>
    <x v="0"/>
    <s v="Operate"/>
    <n v="1"/>
    <x v="24"/>
    <m/>
    <m/>
    <m/>
    <m/>
    <m/>
    <x v="139"/>
    <m/>
    <x v="0"/>
    <x v="0"/>
    <m/>
    <m/>
    <x v="0"/>
    <x v="0"/>
    <x v="0"/>
    <x v="2"/>
    <x v="2"/>
    <x v="4"/>
    <m/>
    <m/>
    <m/>
    <m/>
    <x v="0"/>
    <m/>
    <m/>
    <m/>
    <m/>
    <x v="0"/>
    <x v="0"/>
    <m/>
    <m/>
  </r>
  <r>
    <n v="725"/>
    <s v="Closed"/>
    <x v="0"/>
    <x v="102"/>
    <d v="2021-11-11T00:00:00"/>
    <x v="107"/>
    <x v="338"/>
    <s v="Ms.Sirintip "/>
    <s v="IQC"/>
    <n v="3063"/>
    <s v="# 3063 T-57273GD086H-T-AFN"/>
    <s v="Gentex"/>
    <s v="TFT8.6&quot;"/>
    <x v="1"/>
    <x v="7"/>
    <x v="23"/>
    <s v="FCT +  App "/>
    <s v="Final"/>
    <d v="2021-12-20T00:00:00"/>
    <s v="Optical characteristic"/>
    <x v="0"/>
    <x v="0"/>
    <s v="Operate"/>
    <n v="2"/>
    <x v="24"/>
    <m/>
    <m/>
    <m/>
    <m/>
    <m/>
    <x v="144"/>
    <m/>
    <x v="63"/>
    <x v="0"/>
    <m/>
    <m/>
    <x v="0"/>
    <x v="0"/>
    <x v="0"/>
    <x v="2"/>
    <x v="2"/>
    <x v="4"/>
    <m/>
    <m/>
    <m/>
    <m/>
    <x v="0"/>
    <m/>
    <m/>
    <m/>
    <m/>
    <x v="0"/>
    <x v="0"/>
    <m/>
    <m/>
  </r>
  <r>
    <n v="726"/>
    <s v="Closed"/>
    <x v="0"/>
    <x v="102"/>
    <d v="2021-11-11T00:00:00"/>
    <x v="18"/>
    <x v="339"/>
    <s v="Ms.Sirintip "/>
    <s v="IQC"/>
    <n v="3088"/>
    <s v="# 3088 T-57653GD018HU-T-ADN"/>
    <s v="DS"/>
    <s v="TFT1.8&quot;"/>
    <x v="1"/>
    <x v="7"/>
    <x v="23"/>
    <s v="FCT +  App "/>
    <s v="Final"/>
    <d v="2021-12-11T00:00:00"/>
    <s v="Optical characteristic"/>
    <x v="0"/>
    <x v="0"/>
    <s v="Operate"/>
    <n v="1"/>
    <x v="30"/>
    <m/>
    <m/>
    <m/>
    <m/>
    <m/>
    <x v="152"/>
    <m/>
    <x v="0"/>
    <x v="0"/>
    <m/>
    <m/>
    <x v="0"/>
    <x v="0"/>
    <x v="0"/>
    <x v="2"/>
    <x v="2"/>
    <x v="4"/>
    <m/>
    <m/>
    <m/>
    <m/>
    <x v="0"/>
    <m/>
    <m/>
    <m/>
    <m/>
    <x v="0"/>
    <x v="0"/>
    <m/>
    <m/>
  </r>
  <r>
    <n v="727"/>
    <s v="Closed"/>
    <x v="0"/>
    <x v="102"/>
    <d v="2021-11-11T00:00:00"/>
    <x v="107"/>
    <x v="340"/>
    <s v="Ms.Sirintip "/>
    <s v="IQC"/>
    <n v="3039"/>
    <s v="# 3039 T-55743GD042H-LW-AMN"/>
    <s v="YZK"/>
    <s v="TFT4.2&quot;"/>
    <x v="1"/>
    <x v="7"/>
    <x v="23"/>
    <s v="FCT +  App "/>
    <s v="Final"/>
    <d v="2021-12-23T00:00:00"/>
    <s v="Optical characteristic"/>
    <x v="0"/>
    <x v="0"/>
    <s v="Operate"/>
    <n v="3"/>
    <x v="24"/>
    <m/>
    <m/>
    <m/>
    <m/>
    <m/>
    <x v="139"/>
    <m/>
    <x v="59"/>
    <x v="0"/>
    <m/>
    <m/>
    <x v="0"/>
    <x v="0"/>
    <x v="0"/>
    <x v="2"/>
    <x v="2"/>
    <x v="4"/>
    <m/>
    <m/>
    <m/>
    <m/>
    <x v="0"/>
    <m/>
    <m/>
    <m/>
    <m/>
    <x v="0"/>
    <x v="0"/>
    <m/>
    <m/>
  </r>
  <r>
    <n v="728"/>
    <s v="Closed"/>
    <x v="0"/>
    <x v="102"/>
    <d v="2021-11-11T00:00:00"/>
    <x v="110"/>
    <x v="341"/>
    <s v="Ms.Sirintip "/>
    <s v="IQC"/>
    <n v="3084"/>
    <s v="# 3084 T-57632GD018HU-T-AGN"/>
    <s v="DS"/>
    <s v="TFT1.8&quot;"/>
    <x v="1"/>
    <x v="7"/>
    <x v="23"/>
    <s v="FCT +  App "/>
    <s v="Final"/>
    <d v="2021-12-11T00:00:00"/>
    <s v="Optical characteristic"/>
    <x v="0"/>
    <x v="0"/>
    <s v="Operate"/>
    <n v="2"/>
    <x v="30"/>
    <m/>
    <m/>
    <m/>
    <m/>
    <m/>
    <x v="149"/>
    <m/>
    <x v="64"/>
    <x v="0"/>
    <m/>
    <m/>
    <x v="0"/>
    <x v="0"/>
    <x v="0"/>
    <x v="2"/>
    <x v="2"/>
    <x v="4"/>
    <m/>
    <m/>
    <m/>
    <m/>
    <x v="0"/>
    <m/>
    <m/>
    <m/>
    <m/>
    <x v="0"/>
    <x v="0"/>
    <m/>
    <m/>
  </r>
  <r>
    <n v="729"/>
    <s v="Closed"/>
    <x v="0"/>
    <x v="102"/>
    <d v="2021-11-11T00:00:00"/>
    <x v="18"/>
    <x v="342"/>
    <s v="Ms.Sirintip "/>
    <s v="IQC"/>
    <n v="3040"/>
    <s v="# 3040 T-57217GD027H-T-ADN"/>
    <s v="NS"/>
    <s v="TFT2.7&quot;"/>
    <x v="1"/>
    <x v="7"/>
    <x v="23"/>
    <s v="FCT +  App "/>
    <s v="Final"/>
    <d v="2021-12-11T00:00:00"/>
    <s v="Optical characteristic"/>
    <x v="0"/>
    <x v="0"/>
    <s v="Operate"/>
    <n v="3"/>
    <x v="24"/>
    <m/>
    <m/>
    <m/>
    <m/>
    <m/>
    <x v="152"/>
    <m/>
    <x v="0"/>
    <x v="0"/>
    <m/>
    <m/>
    <x v="0"/>
    <x v="0"/>
    <x v="0"/>
    <x v="2"/>
    <x v="2"/>
    <x v="4"/>
    <m/>
    <m/>
    <m/>
    <m/>
    <x v="0"/>
    <m/>
    <m/>
    <m/>
    <m/>
    <x v="0"/>
    <x v="0"/>
    <m/>
    <m/>
  </r>
  <r>
    <n v="730"/>
    <s v="Closed"/>
    <x v="0"/>
    <x v="102"/>
    <d v="2021-11-11T00:00:00"/>
    <x v="18"/>
    <x v="343"/>
    <s v="Ms.Sirintip "/>
    <s v="IQC"/>
    <s v="3058 / 9046"/>
    <m/>
    <s v="DS"/>
    <s v="TFT1.8&quot;"/>
    <x v="1"/>
    <x v="7"/>
    <x v="23"/>
    <s v="FCT +  App "/>
    <s v="Final"/>
    <d v="2021-12-11T00:00:00"/>
    <s v="Optical characteristic"/>
    <x v="0"/>
    <x v="0"/>
    <s v="Operate"/>
    <n v="1"/>
    <x v="26"/>
    <m/>
    <m/>
    <m/>
    <m/>
    <m/>
    <x v="152"/>
    <m/>
    <x v="0"/>
    <x v="0"/>
    <m/>
    <m/>
    <x v="0"/>
    <x v="0"/>
    <x v="0"/>
    <x v="2"/>
    <x v="2"/>
    <x v="4"/>
    <m/>
    <m/>
    <m/>
    <m/>
    <x v="0"/>
    <m/>
    <m/>
    <m/>
    <m/>
    <x v="0"/>
    <x v="0"/>
    <m/>
    <m/>
  </r>
  <r>
    <n v="731"/>
    <s v="Closed"/>
    <x v="0"/>
    <x v="102"/>
    <d v="2021-11-11T00:00:00"/>
    <x v="107"/>
    <x v="344"/>
    <s v="Ms.Sirintip "/>
    <s v="IQC"/>
    <s v="3037 / 9034"/>
    <s v="# 3037 T-55742GD042H-LW-ALN"/>
    <s v="YZK"/>
    <s v="TFT4.2&quot;"/>
    <x v="1"/>
    <x v="7"/>
    <x v="23"/>
    <s v="FCT +  App "/>
    <s v="Final"/>
    <d v="2021-12-11T00:00:00"/>
    <s v="Optical characteristic"/>
    <x v="0"/>
    <x v="0"/>
    <s v="Operate"/>
    <n v="1"/>
    <x v="24"/>
    <m/>
    <m/>
    <m/>
    <m/>
    <m/>
    <x v="139"/>
    <m/>
    <x v="0"/>
    <x v="0"/>
    <m/>
    <m/>
    <x v="0"/>
    <x v="0"/>
    <x v="0"/>
    <x v="2"/>
    <x v="2"/>
    <x v="4"/>
    <m/>
    <m/>
    <m/>
    <m/>
    <x v="0"/>
    <m/>
    <m/>
    <m/>
    <m/>
    <x v="0"/>
    <x v="0"/>
    <m/>
    <m/>
  </r>
  <r>
    <n v="732"/>
    <s v="Closed"/>
    <x v="0"/>
    <x v="102"/>
    <d v="2021-11-11T00:00:00"/>
    <x v="18"/>
    <x v="345"/>
    <s v="Ms.Sirintip "/>
    <s v="IQC"/>
    <s v="3036 / 9029"/>
    <m/>
    <s v="DS"/>
    <s v="TFT1.8&quot;"/>
    <x v="1"/>
    <x v="7"/>
    <x v="23"/>
    <s v="FCT +  App "/>
    <s v="Final"/>
    <d v="2021-12-11T00:00:00"/>
    <s v="Optical characteristic"/>
    <x v="0"/>
    <x v="0"/>
    <s v="Operate"/>
    <n v="4"/>
    <x v="26"/>
    <m/>
    <m/>
    <m/>
    <m/>
    <m/>
    <x v="153"/>
    <m/>
    <x v="0"/>
    <x v="0"/>
    <m/>
    <m/>
    <x v="0"/>
    <x v="0"/>
    <x v="0"/>
    <x v="2"/>
    <x v="2"/>
    <x v="4"/>
    <m/>
    <m/>
    <m/>
    <m/>
    <x v="0"/>
    <m/>
    <m/>
    <m/>
    <m/>
    <x v="0"/>
    <x v="0"/>
    <m/>
    <m/>
  </r>
  <r>
    <n v="733"/>
    <s v="Closed"/>
    <x v="0"/>
    <x v="102"/>
    <d v="2021-11-11T00:00:00"/>
    <x v="107"/>
    <x v="346"/>
    <s v="Ms.Sirintip "/>
    <s v="IQC"/>
    <s v="3055 / 9043"/>
    <s v="# 3055 T-57273GD086H-T-AFN"/>
    <s v="Gentex"/>
    <s v="TFT8.6&quot;"/>
    <x v="1"/>
    <x v="7"/>
    <x v="23"/>
    <s v="FCT +  App "/>
    <s v="Final"/>
    <d v="2021-12-20T00:00:00"/>
    <s v="Optical characteristic"/>
    <x v="0"/>
    <x v="0"/>
    <s v="Operate"/>
    <n v="4"/>
    <x v="24"/>
    <m/>
    <m/>
    <m/>
    <m/>
    <m/>
    <x v="144"/>
    <m/>
    <x v="0"/>
    <x v="0"/>
    <m/>
    <m/>
    <x v="0"/>
    <x v="0"/>
    <x v="0"/>
    <x v="2"/>
    <x v="2"/>
    <x v="4"/>
    <m/>
    <m/>
    <m/>
    <m/>
    <x v="0"/>
    <m/>
    <m/>
    <m/>
    <m/>
    <x v="0"/>
    <x v="0"/>
    <m/>
    <m/>
  </r>
  <r>
    <n v="734"/>
    <s v="Closed"/>
    <x v="0"/>
    <x v="102"/>
    <d v="2021-11-11T00:00:00"/>
    <x v="18"/>
    <x v="347"/>
    <s v="Ms.Sirintip "/>
    <s v="IQC"/>
    <s v="3066 / 9055"/>
    <s v="#3066 T-57632GD018HU-T-AEN"/>
    <s v="DS"/>
    <s v="TFT1.8&quot;"/>
    <x v="1"/>
    <x v="7"/>
    <x v="23"/>
    <s v="FCT +  App "/>
    <s v="Final"/>
    <d v="2021-12-11T00:00:00"/>
    <s v="Optical characteristic"/>
    <x v="0"/>
    <x v="0"/>
    <s v="Operate"/>
    <n v="4"/>
    <x v="30"/>
    <m/>
    <m/>
    <m/>
    <m/>
    <m/>
    <x v="150"/>
    <m/>
    <x v="0"/>
    <x v="0"/>
    <m/>
    <m/>
    <x v="0"/>
    <x v="0"/>
    <x v="0"/>
    <x v="2"/>
    <x v="2"/>
    <x v="4"/>
    <m/>
    <m/>
    <m/>
    <m/>
    <x v="0"/>
    <m/>
    <m/>
    <m/>
    <m/>
    <x v="0"/>
    <x v="0"/>
    <m/>
    <m/>
  </r>
  <r>
    <n v="735"/>
    <s v="Closed"/>
    <x v="0"/>
    <x v="102"/>
    <d v="2021-11-11T00:00:00"/>
    <x v="114"/>
    <x v="348"/>
    <s v="Ms.Sirintip "/>
    <s v="IQC"/>
    <s v="3051 / 9044"/>
    <s v="# 3051 T-56056GD042H-LW-ADN"/>
    <s v="YZK"/>
    <s v="TFT4.2&quot;"/>
    <x v="1"/>
    <x v="7"/>
    <x v="23"/>
    <s v="FCT +  App "/>
    <s v="Final"/>
    <d v="2021-12-11T00:00:00"/>
    <s v="Optical characteristic"/>
    <x v="0"/>
    <x v="0"/>
    <s v="Operate"/>
    <n v="2"/>
    <x v="0"/>
    <m/>
    <m/>
    <m/>
    <m/>
    <m/>
    <x v="153"/>
    <m/>
    <x v="65"/>
    <x v="0"/>
    <m/>
    <m/>
    <x v="0"/>
    <x v="0"/>
    <x v="0"/>
    <x v="2"/>
    <x v="2"/>
    <x v="4"/>
    <m/>
    <m/>
    <m/>
    <m/>
    <x v="0"/>
    <m/>
    <m/>
    <m/>
    <m/>
    <x v="0"/>
    <x v="0"/>
    <m/>
    <m/>
  </r>
  <r>
    <n v="736"/>
    <s v="Closed"/>
    <x v="0"/>
    <x v="102"/>
    <d v="2021-11-11T00:00:00"/>
    <x v="114"/>
    <x v="349"/>
    <s v="Ms.Sirintip "/>
    <s v="IQC"/>
    <s v="3060 / 9049"/>
    <s v="# 3060 T-357578GD018HU-T-ABN"/>
    <s v="Panasonic"/>
    <s v="TFT1.8&quot;"/>
    <x v="1"/>
    <x v="7"/>
    <x v="23"/>
    <s v="FCT +  App "/>
    <s v="Final"/>
    <d v="2021-12-11T00:00:00"/>
    <s v="Optical characteristic"/>
    <x v="0"/>
    <x v="0"/>
    <s v="Operate"/>
    <n v="1"/>
    <x v="0"/>
    <m/>
    <m/>
    <m/>
    <m/>
    <m/>
    <x v="121"/>
    <m/>
    <x v="0"/>
    <x v="0"/>
    <m/>
    <m/>
    <x v="0"/>
    <x v="0"/>
    <x v="0"/>
    <x v="2"/>
    <x v="2"/>
    <x v="4"/>
    <m/>
    <m/>
    <m/>
    <m/>
    <x v="0"/>
    <m/>
    <m/>
    <m/>
    <m/>
    <x v="0"/>
    <x v="0"/>
    <m/>
    <m/>
  </r>
  <r>
    <n v="737"/>
    <s v="Closed"/>
    <x v="0"/>
    <x v="102"/>
    <d v="2021-11-11T00:00:00"/>
    <x v="118"/>
    <x v="350"/>
    <s v="Ms.Sirintip "/>
    <s v="IQC"/>
    <s v="7126 / 6083"/>
    <s v="# 7126 T-55709GD080HU-LW-AEN"/>
    <s v="YZK"/>
    <s v="TFT8.0&quot;"/>
    <x v="1"/>
    <x v="7"/>
    <x v="23"/>
    <s v="FCT +  App "/>
    <s v="Final"/>
    <d v="2021-12-11T00:00:00"/>
    <s v="Optical characteristic"/>
    <x v="0"/>
    <x v="0"/>
    <s v="Operate"/>
    <n v="1"/>
    <x v="0"/>
    <m/>
    <m/>
    <m/>
    <m/>
    <m/>
    <x v="153"/>
    <m/>
    <x v="0"/>
    <x v="43"/>
    <m/>
    <m/>
    <x v="0"/>
    <x v="0"/>
    <x v="0"/>
    <x v="2"/>
    <x v="2"/>
    <x v="4"/>
    <m/>
    <m/>
    <m/>
    <m/>
    <x v="0"/>
    <m/>
    <m/>
    <m/>
    <m/>
    <x v="0"/>
    <x v="0"/>
    <m/>
    <m/>
  </r>
  <r>
    <n v="738"/>
    <s v="Closed"/>
    <x v="0"/>
    <x v="102"/>
    <d v="2021-11-11T00:00:00"/>
    <x v="107"/>
    <x v="351"/>
    <s v="Ms.Sirintip "/>
    <s v="IQC"/>
    <s v="3037 / 9034"/>
    <s v="# 3037 T-55742GD042H-LW-ALN"/>
    <s v="YZK"/>
    <s v="TFT4.2&quot;"/>
    <x v="1"/>
    <x v="7"/>
    <x v="23"/>
    <s v="FCT +  App "/>
    <s v="Final"/>
    <d v="2021-12-11T00:00:00"/>
    <s v="Optical characteristic"/>
    <x v="0"/>
    <x v="0"/>
    <s v="Operate"/>
    <n v="1"/>
    <x v="24"/>
    <m/>
    <m/>
    <m/>
    <m/>
    <m/>
    <x v="153"/>
    <m/>
    <x v="0"/>
    <x v="0"/>
    <m/>
    <m/>
    <x v="0"/>
    <x v="0"/>
    <x v="0"/>
    <x v="2"/>
    <x v="2"/>
    <x v="4"/>
    <m/>
    <m/>
    <m/>
    <m/>
    <x v="0"/>
    <m/>
    <m/>
    <m/>
    <m/>
    <x v="0"/>
    <x v="0"/>
    <m/>
    <m/>
  </r>
  <r>
    <n v="739"/>
    <s v="Closed"/>
    <x v="0"/>
    <x v="102"/>
    <d v="2021-11-11T00:00:00"/>
    <x v="114"/>
    <x v="352"/>
    <s v="Ms.Sirintip "/>
    <s v="IQC"/>
    <n v="3051"/>
    <s v="# 3051 T-56056GD042H-LW-ADN"/>
    <s v="YZK"/>
    <s v="TFT4.2&quot;"/>
    <x v="1"/>
    <x v="7"/>
    <x v="23"/>
    <s v="FCT +  App "/>
    <s v="Final"/>
    <d v="2021-12-11T00:00:00"/>
    <s v="Optical characteristic"/>
    <x v="0"/>
    <x v="0"/>
    <s v="Operate"/>
    <n v="1"/>
    <x v="0"/>
    <m/>
    <m/>
    <m/>
    <m/>
    <m/>
    <x v="153"/>
    <m/>
    <x v="65"/>
    <x v="0"/>
    <m/>
    <m/>
    <x v="0"/>
    <x v="0"/>
    <x v="0"/>
    <x v="2"/>
    <x v="2"/>
    <x v="4"/>
    <m/>
    <m/>
    <m/>
    <m/>
    <x v="0"/>
    <m/>
    <m/>
    <m/>
    <m/>
    <x v="0"/>
    <x v="0"/>
    <m/>
    <m/>
  </r>
  <r>
    <n v="740"/>
    <s v="Closed"/>
    <x v="0"/>
    <x v="102"/>
    <d v="2021-11-11T00:00:00"/>
    <x v="119"/>
    <x v="353"/>
    <s v="Ms.Sirintip "/>
    <s v="IQC"/>
    <n v="3014"/>
    <s v="# 3014 T-57010GD042H-LW-ABN"/>
    <s v="NS"/>
    <s v="TFT4.2&quot;"/>
    <x v="1"/>
    <x v="7"/>
    <x v="23"/>
    <s v="FCT +  App "/>
    <s v="Final"/>
    <d v="2021-12-11T00:00:00"/>
    <s v="Optical characteristic"/>
    <x v="0"/>
    <x v="0"/>
    <s v="Operate"/>
    <n v="1"/>
    <x v="24"/>
    <m/>
    <m/>
    <m/>
    <m/>
    <m/>
    <x v="119"/>
    <m/>
    <x v="0"/>
    <x v="0"/>
    <m/>
    <m/>
    <x v="0"/>
    <x v="0"/>
    <x v="0"/>
    <x v="2"/>
    <x v="2"/>
    <x v="4"/>
    <m/>
    <m/>
    <m/>
    <m/>
    <x v="0"/>
    <m/>
    <m/>
    <m/>
    <m/>
    <x v="0"/>
    <x v="0"/>
    <m/>
    <m/>
  </r>
  <r>
    <n v="741"/>
    <s v="Closed"/>
    <x v="0"/>
    <x v="102"/>
    <d v="2021-11-11T00:00:00"/>
    <x v="18"/>
    <x v="354"/>
    <s v="Ms.Sirintip "/>
    <s v="IQC"/>
    <n v="3061"/>
    <s v="# 3061 T-57568GD018HU-T-A CN"/>
    <s v="NS"/>
    <s v="TFT1.8&quot;"/>
    <x v="1"/>
    <x v="7"/>
    <x v="23"/>
    <s v="FCT +  App "/>
    <s v="Final"/>
    <d v="2021-12-11T00:00:00"/>
    <s v="Optical characteristic"/>
    <x v="0"/>
    <x v="0"/>
    <s v="Operate"/>
    <n v="2"/>
    <x v="0"/>
    <m/>
    <m/>
    <m/>
    <m/>
    <m/>
    <x v="153"/>
    <m/>
    <x v="0"/>
    <x v="0"/>
    <m/>
    <m/>
    <x v="0"/>
    <x v="0"/>
    <x v="0"/>
    <x v="2"/>
    <x v="2"/>
    <x v="4"/>
    <m/>
    <m/>
    <m/>
    <m/>
    <x v="0"/>
    <m/>
    <m/>
    <m/>
    <m/>
    <x v="0"/>
    <x v="0"/>
    <m/>
    <m/>
  </r>
  <r>
    <n v="742"/>
    <s v="Closed"/>
    <x v="0"/>
    <x v="102"/>
    <d v="2021-11-11T00:00:00"/>
    <x v="120"/>
    <x v="355"/>
    <s v="Ms.Sirintip "/>
    <s v="IQC"/>
    <n v="3039"/>
    <s v="# 3039 T-55743GD042H-LW-AMN"/>
    <s v="YZK"/>
    <s v="TFT4.2&quot;"/>
    <x v="1"/>
    <x v="7"/>
    <x v="23"/>
    <s v="FCT +  App "/>
    <s v="Final"/>
    <d v="2021-12-23T00:00:00"/>
    <s v="Optical characteristic"/>
    <x v="0"/>
    <x v="0"/>
    <s v="Operate"/>
    <n v="2"/>
    <x v="24"/>
    <m/>
    <m/>
    <m/>
    <m/>
    <m/>
    <x v="98"/>
    <m/>
    <x v="0"/>
    <x v="0"/>
    <m/>
    <m/>
    <x v="0"/>
    <x v="0"/>
    <x v="0"/>
    <x v="2"/>
    <x v="2"/>
    <x v="4"/>
    <m/>
    <m/>
    <m/>
    <m/>
    <x v="0"/>
    <m/>
    <m/>
    <m/>
    <m/>
    <x v="0"/>
    <x v="0"/>
    <m/>
    <m/>
  </r>
  <r>
    <n v="743"/>
    <s v="Closed"/>
    <x v="0"/>
    <x v="102"/>
    <d v="2021-11-11T00:00:00"/>
    <x v="114"/>
    <x v="356"/>
    <s v="Ms.Sirintip "/>
    <s v="IQC"/>
    <n v="3060"/>
    <s v="# 3060 T-357578GD018HU-T-ABN"/>
    <s v="Panasonic"/>
    <s v="TFT1.8&quot;"/>
    <x v="1"/>
    <x v="7"/>
    <x v="23"/>
    <s v="FCT +  App "/>
    <s v="Final"/>
    <d v="2021-12-11T00:00:00"/>
    <s v="Optical characteristic"/>
    <x v="0"/>
    <x v="0"/>
    <s v="Operate"/>
    <n v="1"/>
    <x v="0"/>
    <m/>
    <m/>
    <m/>
    <m/>
    <m/>
    <x v="121"/>
    <m/>
    <x v="0"/>
    <x v="0"/>
    <m/>
    <m/>
    <x v="0"/>
    <x v="0"/>
    <x v="0"/>
    <x v="2"/>
    <x v="2"/>
    <x v="4"/>
    <m/>
    <m/>
    <m/>
    <m/>
    <x v="0"/>
    <m/>
    <m/>
    <m/>
    <m/>
    <x v="0"/>
    <x v="0"/>
    <m/>
    <m/>
  </r>
  <r>
    <n v="744"/>
    <s v="Closed"/>
    <x v="0"/>
    <x v="102"/>
    <d v="2021-11-11T00:00:00"/>
    <x v="119"/>
    <x v="357"/>
    <s v="Ms.Sirintip "/>
    <s v="IQC"/>
    <n v="3009"/>
    <s v="# 3009 T-55784GD042H-LW-AGN"/>
    <s v="NS"/>
    <s v="TFT4.2&quot;"/>
    <x v="1"/>
    <x v="7"/>
    <x v="23"/>
    <s v="FCT +  App "/>
    <s v="Final"/>
    <d v="2021-12-11T00:00:00"/>
    <s v="Optical characteristic"/>
    <x v="0"/>
    <x v="0"/>
    <s v="Operate"/>
    <n v="3"/>
    <x v="24"/>
    <m/>
    <m/>
    <m/>
    <m/>
    <m/>
    <x v="119"/>
    <m/>
    <x v="0"/>
    <x v="0"/>
    <m/>
    <m/>
    <x v="0"/>
    <x v="0"/>
    <x v="0"/>
    <x v="2"/>
    <x v="2"/>
    <x v="4"/>
    <m/>
    <m/>
    <m/>
    <m/>
    <x v="0"/>
    <m/>
    <m/>
    <m/>
    <m/>
    <x v="0"/>
    <x v="0"/>
    <m/>
    <m/>
  </r>
  <r>
    <n v="745"/>
    <s v="Closed"/>
    <x v="0"/>
    <x v="102"/>
    <d v="2021-11-11T00:00:00"/>
    <x v="18"/>
    <x v="358"/>
    <s v="Ms.Sirintip "/>
    <s v="IQC"/>
    <n v="3058"/>
    <s v="# 3058 T-55998GD018HU-T-AGN"/>
    <s v="DS"/>
    <s v="TFT1.8&quot;"/>
    <x v="1"/>
    <x v="7"/>
    <x v="23"/>
    <s v="FCT +  App "/>
    <s v="Final"/>
    <d v="2021-12-11T00:00:00"/>
    <s v="Optical characteristic"/>
    <x v="0"/>
    <x v="0"/>
    <s v="Operate"/>
    <n v="1"/>
    <x v="22"/>
    <m/>
    <m/>
    <m/>
    <m/>
    <m/>
    <x v="153"/>
    <m/>
    <x v="0"/>
    <x v="0"/>
    <m/>
    <m/>
    <x v="0"/>
    <x v="0"/>
    <x v="0"/>
    <x v="2"/>
    <x v="2"/>
    <x v="4"/>
    <m/>
    <m/>
    <m/>
    <m/>
    <x v="0"/>
    <m/>
    <m/>
    <m/>
    <m/>
    <x v="0"/>
    <x v="0"/>
    <m/>
    <m/>
  </r>
  <r>
    <n v="746"/>
    <s v="Closed"/>
    <x v="0"/>
    <x v="102"/>
    <d v="2021-11-11T00:00:00"/>
    <x v="121"/>
    <x v="359"/>
    <s v="Ms.Sirintip "/>
    <s v="IQC"/>
    <n v="3049"/>
    <s v="# 3049 T-55931GD018HU-T-AKN"/>
    <s v="STD"/>
    <s v="TFT1.8&quot;"/>
    <x v="1"/>
    <x v="7"/>
    <x v="23"/>
    <s v="FCT +  App "/>
    <s v="Final"/>
    <d v="2021-12-11T00:00:00"/>
    <s v="Optical characteristic"/>
    <x v="0"/>
    <x v="0"/>
    <s v="Operate"/>
    <n v="2"/>
    <x v="0"/>
    <m/>
    <m/>
    <m/>
    <m/>
    <m/>
    <x v="153"/>
    <m/>
    <x v="0"/>
    <x v="0"/>
    <m/>
    <m/>
    <x v="0"/>
    <x v="0"/>
    <x v="0"/>
    <x v="2"/>
    <x v="2"/>
    <x v="4"/>
    <m/>
    <m/>
    <m/>
    <m/>
    <x v="0"/>
    <m/>
    <m/>
    <m/>
    <m/>
    <x v="0"/>
    <x v="0"/>
    <m/>
    <m/>
  </r>
  <r>
    <n v="747"/>
    <s v="Closed"/>
    <x v="0"/>
    <x v="102"/>
    <d v="2021-11-11T00:00:00"/>
    <x v="18"/>
    <x v="360"/>
    <s v="Ms.Sirintip "/>
    <s v="IQC"/>
    <s v="3023 / 9021"/>
    <s v="# 3023 T-55998GD018HU-T-AEN"/>
    <s v="DS"/>
    <s v="TFT1.8&quot;"/>
    <x v="1"/>
    <x v="7"/>
    <x v="23"/>
    <s v="FCT +  App "/>
    <s v="Final"/>
    <d v="2021-12-11T00:00:00"/>
    <s v="Optical characteristic"/>
    <x v="0"/>
    <x v="0"/>
    <s v="Operate"/>
    <n v="2"/>
    <x v="22"/>
    <m/>
    <m/>
    <m/>
    <m/>
    <m/>
    <x v="153"/>
    <m/>
    <x v="0"/>
    <x v="0"/>
    <m/>
    <m/>
    <x v="0"/>
    <x v="0"/>
    <x v="0"/>
    <x v="2"/>
    <x v="2"/>
    <x v="4"/>
    <m/>
    <m/>
    <m/>
    <m/>
    <x v="0"/>
    <m/>
    <m/>
    <m/>
    <m/>
    <x v="0"/>
    <x v="0"/>
    <m/>
    <m/>
  </r>
  <r>
    <n v="748"/>
    <s v="Closed"/>
    <x v="0"/>
    <x v="102"/>
    <d v="2021-11-11T00:00:00"/>
    <x v="18"/>
    <x v="361"/>
    <s v="Ms.Oraya"/>
    <s v="MDL"/>
    <n v="3046"/>
    <s v="# 3046 T-55931GD018HU-T-AIN"/>
    <s v="STD"/>
    <s v="TFT1.8&quot;"/>
    <x v="1"/>
    <x v="7"/>
    <x v="23"/>
    <s v="FCT +  App "/>
    <s v="Final"/>
    <d v="2021-12-11T00:00:00"/>
    <s v="Optical characteristic"/>
    <x v="0"/>
    <x v="0"/>
    <s v="Operate"/>
    <n v="2"/>
    <x v="0"/>
    <m/>
    <m/>
    <m/>
    <m/>
    <m/>
    <x v="153"/>
    <m/>
    <x v="0"/>
    <x v="0"/>
    <m/>
    <m/>
    <x v="0"/>
    <x v="0"/>
    <x v="0"/>
    <x v="2"/>
    <x v="2"/>
    <x v="4"/>
    <m/>
    <m/>
    <m/>
    <m/>
    <x v="0"/>
    <m/>
    <m/>
    <m/>
    <m/>
    <x v="0"/>
    <x v="0"/>
    <m/>
    <m/>
  </r>
  <r>
    <n v="749"/>
    <s v="Closed"/>
    <x v="0"/>
    <x v="102"/>
    <d v="2021-11-11T00:00:00"/>
    <x v="118"/>
    <x v="362"/>
    <s v="Mr.Chanakarn"/>
    <s v="MDL"/>
    <n v="3011"/>
    <s v="# 3011 T-56056GD042H-LW-ACN"/>
    <s v="YZK"/>
    <s v="TFT4.2&quot;"/>
    <x v="0"/>
    <x v="1"/>
    <x v="169"/>
    <s v="FCT + App"/>
    <s v="Final"/>
    <d v="2021-11-30T00:00:00"/>
    <s v="High temp"/>
    <x v="2"/>
    <x v="5"/>
    <s v="Operate"/>
    <n v="4"/>
    <x v="27"/>
    <s v="QE-CB-002"/>
    <s v="Attachment"/>
    <s v="QE-DC20V-007"/>
    <m/>
    <n v="240"/>
    <x v="154"/>
    <m/>
    <x v="0"/>
    <x v="0"/>
    <m/>
    <m/>
    <x v="0"/>
    <x v="0"/>
    <x v="0"/>
    <x v="2"/>
    <x v="2"/>
    <x v="28"/>
    <m/>
    <m/>
    <m/>
    <m/>
    <x v="81"/>
    <m/>
    <m/>
    <m/>
    <m/>
    <x v="0"/>
    <x v="0"/>
    <m/>
    <m/>
  </r>
  <r>
    <n v="750"/>
    <s v="Closed"/>
    <x v="0"/>
    <x v="102"/>
    <d v="2021-11-11T00:00:00"/>
    <x v="118"/>
    <x v="362"/>
    <s v="Mr.Chanakarn"/>
    <s v="MDL"/>
    <n v="3011"/>
    <s v="# 3011 T-56056GD042H-LW-ACN"/>
    <s v="YZK"/>
    <s v="TFT4.2&quot;"/>
    <x v="0"/>
    <x v="1"/>
    <x v="169"/>
    <s v="FCT + App"/>
    <s v="Final"/>
    <d v="2021-11-30T00:00:00"/>
    <s v="Low temperature"/>
    <x v="3"/>
    <x v="12"/>
    <s v="Operate"/>
    <n v="4"/>
    <x v="11"/>
    <s v="QE-CB-002"/>
    <s v="Attachment"/>
    <s v="QE-DC20V-007"/>
    <m/>
    <n v="240"/>
    <x v="154"/>
    <m/>
    <x v="0"/>
    <x v="0"/>
    <m/>
    <m/>
    <x v="0"/>
    <x v="0"/>
    <x v="0"/>
    <x v="2"/>
    <x v="2"/>
    <x v="29"/>
    <m/>
    <m/>
    <m/>
    <m/>
    <x v="82"/>
    <m/>
    <m/>
    <m/>
    <m/>
    <x v="0"/>
    <x v="0"/>
    <m/>
    <m/>
  </r>
  <r>
    <n v="751"/>
    <s v="Closed"/>
    <x v="0"/>
    <x v="102"/>
    <d v="2021-11-11T00:00:00"/>
    <x v="118"/>
    <x v="362"/>
    <s v="Mr.Chanakarn"/>
    <s v="MDL"/>
    <n v="3011"/>
    <s v="# 3011 T-56056GD042H-LW-ACN"/>
    <s v="YZK"/>
    <s v="TFT4.2&quot;"/>
    <x v="0"/>
    <x v="1"/>
    <x v="169"/>
    <s v="FCT + App"/>
    <s v="Final"/>
    <d v="2021-11-30T00:00:00"/>
    <s v="Hi temp,Hi Humid "/>
    <x v="1"/>
    <x v="1"/>
    <s v="Operate"/>
    <n v="4"/>
    <x v="9"/>
    <s v="QE-CB-001"/>
    <s v="Attachment"/>
    <s v="QE-DC30V-008"/>
    <m/>
    <n v="240"/>
    <x v="154"/>
    <m/>
    <x v="0"/>
    <x v="0"/>
    <m/>
    <m/>
    <x v="0"/>
    <x v="0"/>
    <x v="0"/>
    <x v="2"/>
    <x v="2"/>
    <x v="28"/>
    <m/>
    <m/>
    <m/>
    <m/>
    <x v="81"/>
    <m/>
    <m/>
    <m/>
    <m/>
    <x v="0"/>
    <x v="0"/>
    <m/>
    <m/>
  </r>
  <r>
    <n v="752"/>
    <s v="Closed"/>
    <x v="0"/>
    <x v="102"/>
    <d v="2021-11-11T00:00:00"/>
    <x v="118"/>
    <x v="362"/>
    <s v="Mr.Chanakarn"/>
    <s v="MDL"/>
    <n v="3011"/>
    <s v="# 3011 T-56056GD042H-LW-ACN"/>
    <s v="YZK"/>
    <s v="TFT4.2&quot;"/>
    <x v="0"/>
    <x v="1"/>
    <x v="169"/>
    <s v="FCT + App"/>
    <s v="Final"/>
    <d v="2021-11-30T00:00:00"/>
    <s v="Heat shock"/>
    <x v="4"/>
    <x v="19"/>
    <s v="Non Operate"/>
    <n v="3"/>
    <x v="6"/>
    <m/>
    <m/>
    <m/>
    <m/>
    <n v="100"/>
    <x v="154"/>
    <m/>
    <x v="0"/>
    <x v="0"/>
    <m/>
    <m/>
    <x v="0"/>
    <x v="0"/>
    <x v="0"/>
    <x v="2"/>
    <x v="26"/>
    <x v="4"/>
    <m/>
    <m/>
    <m/>
    <m/>
    <x v="0"/>
    <m/>
    <m/>
    <m/>
    <m/>
    <x v="0"/>
    <x v="0"/>
    <m/>
    <m/>
  </r>
  <r>
    <n v="753"/>
    <s v="Closed"/>
    <x v="0"/>
    <x v="102"/>
    <d v="2021-11-11T00:00:00"/>
    <x v="122"/>
    <x v="363"/>
    <s v="Ms.Oraya"/>
    <s v="MDL"/>
    <n v="3083"/>
    <s v="# 3083 T-64874GD026HU-T-ADN"/>
    <s v="HD"/>
    <s v="TFT2.6&quot;"/>
    <x v="1"/>
    <x v="7"/>
    <x v="23"/>
    <s v="FCT +  App "/>
    <s v="Final"/>
    <d v="2021-11-26T00:00:00"/>
    <s v="Optical characteristic"/>
    <x v="0"/>
    <x v="0"/>
    <s v="Operate"/>
    <n v="3"/>
    <x v="0"/>
    <m/>
    <m/>
    <m/>
    <m/>
    <m/>
    <x v="120"/>
    <m/>
    <x v="0"/>
    <x v="0"/>
    <m/>
    <m/>
    <x v="0"/>
    <x v="0"/>
    <x v="0"/>
    <x v="2"/>
    <x v="2"/>
    <x v="4"/>
    <m/>
    <m/>
    <m/>
    <m/>
    <x v="0"/>
    <m/>
    <m/>
    <m/>
    <m/>
    <x v="0"/>
    <x v="0"/>
    <m/>
    <m/>
  </r>
  <r>
    <n v="754"/>
    <s v=""/>
    <x v="2"/>
    <x v="102"/>
    <d v="2021-11-11T00:00:00"/>
    <x v="18"/>
    <x v="364"/>
    <s v="Mr.Kullachart K"/>
    <s v="MDL-ES"/>
    <n v="3061"/>
    <s v="# 3061 T-57568GD018HU-T-ACN"/>
    <s v="NS"/>
    <s v="TFT1.8&quot;"/>
    <x v="0"/>
    <x v="0"/>
    <x v="170"/>
    <s v="App check by Requestor"/>
    <s v="Final"/>
    <m/>
    <s v="High temp"/>
    <x v="2"/>
    <x v="9"/>
    <s v="Non Operate"/>
    <n v="10"/>
    <x v="25"/>
    <m/>
    <m/>
    <m/>
    <m/>
    <m/>
    <x v="155"/>
    <m/>
    <x v="0"/>
    <x v="0"/>
    <m/>
    <m/>
    <x v="0"/>
    <x v="0"/>
    <x v="0"/>
    <x v="2"/>
    <x v="27"/>
    <x v="4"/>
    <m/>
    <m/>
    <m/>
    <m/>
    <x v="0"/>
    <m/>
    <m/>
    <m/>
    <m/>
    <x v="0"/>
    <x v="0"/>
    <m/>
    <m/>
  </r>
  <r>
    <n v="755"/>
    <s v=""/>
    <x v="2"/>
    <x v="102"/>
    <d v="2021-11-11T00:00:00"/>
    <x v="18"/>
    <x v="364"/>
    <s v="Mr.Kullachart K"/>
    <s v="MDL-ES"/>
    <n v="3061"/>
    <s v="# 3061 T-57568GD018HU-T-ACN"/>
    <s v="NS"/>
    <s v="TFT1.8&quot;"/>
    <x v="0"/>
    <x v="0"/>
    <x v="170"/>
    <s v="App check by Requestor"/>
    <s v="Final"/>
    <m/>
    <s v="Low temperature"/>
    <x v="3"/>
    <x v="17"/>
    <s v="Non Operate"/>
    <n v="10"/>
    <x v="25"/>
    <m/>
    <m/>
    <m/>
    <m/>
    <m/>
    <x v="155"/>
    <m/>
    <x v="0"/>
    <x v="0"/>
    <m/>
    <m/>
    <x v="0"/>
    <x v="0"/>
    <x v="0"/>
    <x v="2"/>
    <x v="28"/>
    <x v="4"/>
    <m/>
    <m/>
    <m/>
    <m/>
    <x v="0"/>
    <m/>
    <m/>
    <m/>
    <m/>
    <x v="0"/>
    <x v="0"/>
    <m/>
    <m/>
  </r>
  <r>
    <n v="756"/>
    <s v=""/>
    <x v="2"/>
    <x v="102"/>
    <d v="2021-11-11T00:00:00"/>
    <x v="18"/>
    <x v="364"/>
    <s v="Mr.Kullachart K"/>
    <s v="MDL-ES"/>
    <n v="3061"/>
    <s v="# 3061 T-57568GD018HU-T-ACN"/>
    <s v="NS"/>
    <s v="TFT1.8&quot;"/>
    <x v="0"/>
    <x v="0"/>
    <x v="170"/>
    <s v="App check by Requestor"/>
    <s v="Final"/>
    <m/>
    <s v="Heat shock"/>
    <x v="4"/>
    <x v="18"/>
    <s v="Non Operate"/>
    <n v="10"/>
    <x v="29"/>
    <m/>
    <m/>
    <m/>
    <m/>
    <m/>
    <x v="155"/>
    <m/>
    <x v="0"/>
    <x v="0"/>
    <m/>
    <m/>
    <x v="0"/>
    <x v="0"/>
    <x v="0"/>
    <x v="2"/>
    <x v="27"/>
    <x v="4"/>
    <m/>
    <m/>
    <m/>
    <m/>
    <x v="0"/>
    <m/>
    <m/>
    <m/>
    <m/>
    <x v="0"/>
    <x v="0"/>
    <m/>
    <m/>
  </r>
  <r>
    <n v="757"/>
    <s v=""/>
    <x v="2"/>
    <x v="102"/>
    <d v="2021-11-11T00:00:00"/>
    <x v="18"/>
    <x v="364"/>
    <s v="Mr.Kullachart K"/>
    <s v="MDL-ES"/>
    <n v="3061"/>
    <s v="# 3061 T-57568GD018HU-T-ACN"/>
    <s v="NS"/>
    <s v="TFT1.8&quot;"/>
    <x v="0"/>
    <x v="0"/>
    <x v="170"/>
    <s v="App check by Requestor"/>
    <s v="Final"/>
    <m/>
    <s v="Hi temp,Hi Humid "/>
    <x v="1"/>
    <x v="1"/>
    <s v="Non Operate"/>
    <n v="10"/>
    <x v="1"/>
    <m/>
    <m/>
    <m/>
    <m/>
    <m/>
    <x v="155"/>
    <m/>
    <x v="0"/>
    <x v="0"/>
    <m/>
    <m/>
    <x v="0"/>
    <x v="0"/>
    <x v="0"/>
    <x v="2"/>
    <x v="27"/>
    <x v="4"/>
    <m/>
    <m/>
    <m/>
    <m/>
    <x v="0"/>
    <m/>
    <m/>
    <m/>
    <m/>
    <x v="0"/>
    <x v="0"/>
    <m/>
    <m/>
  </r>
  <r>
    <n v="758"/>
    <s v=""/>
    <x v="2"/>
    <x v="102"/>
    <d v="2021-11-11T00:00:00"/>
    <x v="18"/>
    <x v="365"/>
    <s v="Mr.Kullachart K"/>
    <s v="MDL-ES"/>
    <n v="3084"/>
    <s v="# 3084 T-57632GD018HU-T-AGN"/>
    <s v="DS"/>
    <s v="TFT1.8&quot;"/>
    <x v="0"/>
    <x v="0"/>
    <x v="171"/>
    <s v="App check by Requestor"/>
    <s v="Final"/>
    <m/>
    <s v="High temp"/>
    <x v="2"/>
    <x v="9"/>
    <s v="Non Operate"/>
    <n v="10"/>
    <x v="25"/>
    <m/>
    <m/>
    <m/>
    <m/>
    <m/>
    <x v="155"/>
    <m/>
    <x v="0"/>
    <x v="0"/>
    <m/>
    <m/>
    <x v="0"/>
    <x v="0"/>
    <x v="0"/>
    <x v="2"/>
    <x v="27"/>
    <x v="4"/>
    <m/>
    <m/>
    <m/>
    <m/>
    <x v="0"/>
    <m/>
    <m/>
    <m/>
    <m/>
    <x v="0"/>
    <x v="0"/>
    <m/>
    <m/>
  </r>
  <r>
    <n v="759"/>
    <s v=""/>
    <x v="2"/>
    <x v="102"/>
    <d v="2021-11-11T00:00:00"/>
    <x v="18"/>
    <x v="365"/>
    <s v="Mr.Kullachart K"/>
    <s v="MDL-ES"/>
    <n v="3084"/>
    <s v="# 3084 T-57632GD018HU-T-AGN"/>
    <s v="DS"/>
    <s v="TFT1.8&quot;"/>
    <x v="0"/>
    <x v="0"/>
    <x v="171"/>
    <s v="App check by Requestor"/>
    <s v="Final"/>
    <m/>
    <s v="Low temperature"/>
    <x v="3"/>
    <x v="17"/>
    <s v="Non Operate"/>
    <n v="10"/>
    <x v="25"/>
    <m/>
    <m/>
    <m/>
    <m/>
    <m/>
    <x v="155"/>
    <m/>
    <x v="0"/>
    <x v="0"/>
    <m/>
    <m/>
    <x v="0"/>
    <x v="0"/>
    <x v="0"/>
    <x v="2"/>
    <x v="28"/>
    <x v="4"/>
    <m/>
    <m/>
    <m/>
    <m/>
    <x v="0"/>
    <m/>
    <m/>
    <m/>
    <m/>
    <x v="0"/>
    <x v="0"/>
    <m/>
    <m/>
  </r>
  <r>
    <n v="760"/>
    <s v=""/>
    <x v="2"/>
    <x v="102"/>
    <d v="2021-11-11T00:00:00"/>
    <x v="18"/>
    <x v="365"/>
    <s v="Mr.Kullachart K"/>
    <s v="MDL-ES"/>
    <n v="3084"/>
    <s v="# 3084 T-57632GD018HU-T-AGN"/>
    <s v="DS"/>
    <s v="TFT1.8&quot;"/>
    <x v="0"/>
    <x v="0"/>
    <x v="171"/>
    <s v="App check by Requestor"/>
    <s v="Final"/>
    <m/>
    <s v="Heat shock"/>
    <x v="4"/>
    <x v="18"/>
    <s v="Non Operate"/>
    <n v="10"/>
    <x v="29"/>
    <m/>
    <m/>
    <m/>
    <m/>
    <m/>
    <x v="155"/>
    <m/>
    <x v="0"/>
    <x v="0"/>
    <m/>
    <m/>
    <x v="0"/>
    <x v="0"/>
    <x v="0"/>
    <x v="2"/>
    <x v="27"/>
    <x v="4"/>
    <m/>
    <m/>
    <m/>
    <m/>
    <x v="0"/>
    <m/>
    <m/>
    <m/>
    <m/>
    <x v="0"/>
    <x v="0"/>
    <m/>
    <m/>
  </r>
  <r>
    <n v="761"/>
    <s v=""/>
    <x v="2"/>
    <x v="102"/>
    <d v="2021-11-11T00:00:00"/>
    <x v="18"/>
    <x v="365"/>
    <s v="Mr.Kullachart K"/>
    <s v="MDL-ES"/>
    <n v="3084"/>
    <s v="# 3084 T-57632GD018HU-T-AGN"/>
    <s v="DS"/>
    <s v="TFT1.8&quot;"/>
    <x v="0"/>
    <x v="0"/>
    <x v="171"/>
    <s v="App check by Requestor"/>
    <s v="Final"/>
    <m/>
    <s v="Hi temp,Hi Humid "/>
    <x v="1"/>
    <x v="1"/>
    <s v="Non Operate"/>
    <n v="10"/>
    <x v="1"/>
    <m/>
    <m/>
    <m/>
    <m/>
    <m/>
    <x v="155"/>
    <m/>
    <x v="0"/>
    <x v="0"/>
    <m/>
    <m/>
    <x v="0"/>
    <x v="0"/>
    <x v="0"/>
    <x v="2"/>
    <x v="27"/>
    <x v="4"/>
    <m/>
    <m/>
    <m/>
    <m/>
    <x v="0"/>
    <m/>
    <m/>
    <m/>
    <m/>
    <x v="0"/>
    <x v="0"/>
    <m/>
    <m/>
  </r>
  <r>
    <n v="762"/>
    <s v="Closed"/>
    <x v="0"/>
    <x v="103"/>
    <d v="2021-11-12T00:00:00"/>
    <x v="122"/>
    <x v="366"/>
    <s v="Mr.Watcharapan P."/>
    <s v="MDL-CL-T1L"/>
    <s v="B023"/>
    <s v="# B023 T-55865GD103H-LW-AHN"/>
    <s v="BMW"/>
    <s v="TFT10.25&quot;"/>
    <x v="0"/>
    <x v="1"/>
    <x v="172"/>
    <s v="FCT +  App "/>
    <s v="Final"/>
    <m/>
    <s v="High temp"/>
    <x v="2"/>
    <x v="21"/>
    <s v="Operate"/>
    <n v="1"/>
    <x v="12"/>
    <m/>
    <m/>
    <m/>
    <m/>
    <m/>
    <x v="119"/>
    <m/>
    <x v="0"/>
    <x v="0"/>
    <m/>
    <m/>
    <x v="0"/>
    <x v="0"/>
    <x v="0"/>
    <x v="2"/>
    <x v="2"/>
    <x v="4"/>
    <m/>
    <m/>
    <m/>
    <m/>
    <x v="0"/>
    <m/>
    <m/>
    <m/>
    <m/>
    <x v="0"/>
    <x v="0"/>
    <m/>
    <m/>
  </r>
  <r>
    <n v="763"/>
    <s v="Closed"/>
    <x v="0"/>
    <x v="103"/>
    <d v="2021-11-12T00:00:00"/>
    <x v="122"/>
    <x v="366"/>
    <s v="Mr.Watcharapan P."/>
    <s v="MDL-CL-T1L"/>
    <s v="B023"/>
    <s v="# B023 T-55865GD103H-LW-AHN"/>
    <s v="BMW"/>
    <s v="TFT10.25&quot;"/>
    <x v="0"/>
    <x v="1"/>
    <x v="172"/>
    <s v="FCT +  App "/>
    <s v="Final"/>
    <m/>
    <s v="Room temp :  25oC"/>
    <x v="9"/>
    <x v="22"/>
    <s v="Operate"/>
    <n v="1"/>
    <x v="13"/>
    <m/>
    <m/>
    <m/>
    <m/>
    <m/>
    <x v="119"/>
    <m/>
    <x v="0"/>
    <x v="0"/>
    <m/>
    <m/>
    <x v="0"/>
    <x v="0"/>
    <x v="0"/>
    <x v="2"/>
    <x v="2"/>
    <x v="4"/>
    <m/>
    <m/>
    <m/>
    <m/>
    <x v="0"/>
    <m/>
    <m/>
    <m/>
    <m/>
    <x v="0"/>
    <x v="0"/>
    <m/>
    <m/>
  </r>
  <r>
    <n v="764"/>
    <s v="Closed"/>
    <x v="0"/>
    <x v="103"/>
    <d v="2021-11-12T00:00:00"/>
    <x v="122"/>
    <x v="367"/>
    <s v="Mr.Watcharapan P."/>
    <s v="MDL-CL-T1L"/>
    <s v="B024"/>
    <s v="# B024 T-55862GD103H-LW-ATN"/>
    <s v="BMW"/>
    <s v="TFT10.25&quot;"/>
    <x v="0"/>
    <x v="1"/>
    <x v="173"/>
    <s v="FCT +  App "/>
    <s v="Final"/>
    <m/>
    <s v="High temp"/>
    <x v="2"/>
    <x v="21"/>
    <s v="Operate"/>
    <n v="1"/>
    <x v="12"/>
    <m/>
    <m/>
    <m/>
    <m/>
    <m/>
    <x v="119"/>
    <m/>
    <x v="0"/>
    <x v="0"/>
    <m/>
    <m/>
    <x v="0"/>
    <x v="0"/>
    <x v="0"/>
    <x v="2"/>
    <x v="2"/>
    <x v="4"/>
    <m/>
    <m/>
    <m/>
    <m/>
    <x v="0"/>
    <m/>
    <m/>
    <m/>
    <m/>
    <x v="0"/>
    <x v="0"/>
    <m/>
    <m/>
  </r>
  <r>
    <n v="765"/>
    <s v="Closed"/>
    <x v="0"/>
    <x v="103"/>
    <d v="2021-11-12T00:00:00"/>
    <x v="122"/>
    <x v="367"/>
    <s v="Mr.Watcharapan P."/>
    <s v="MDL-CL-T1L"/>
    <s v="B024"/>
    <s v="# B024 T-55862GD103H-LW-ATN"/>
    <s v="BMW"/>
    <s v="TFT10.25&quot;"/>
    <x v="0"/>
    <x v="1"/>
    <x v="173"/>
    <s v="FCT +  App "/>
    <s v="Final"/>
    <m/>
    <s v="Room temp :  25oC"/>
    <x v="9"/>
    <x v="22"/>
    <s v="Operate"/>
    <n v="1"/>
    <x v="13"/>
    <m/>
    <m/>
    <m/>
    <m/>
    <m/>
    <x v="119"/>
    <m/>
    <x v="0"/>
    <x v="0"/>
    <m/>
    <m/>
    <x v="0"/>
    <x v="0"/>
    <x v="0"/>
    <x v="2"/>
    <x v="2"/>
    <x v="4"/>
    <m/>
    <m/>
    <m/>
    <m/>
    <x v="0"/>
    <m/>
    <m/>
    <m/>
    <m/>
    <x v="0"/>
    <x v="0"/>
    <m/>
    <m/>
  </r>
  <r>
    <n v="766"/>
    <s v="Closed"/>
    <x v="0"/>
    <x v="104"/>
    <d v="2021-11-13T00:00:00"/>
    <x v="123"/>
    <x v="368"/>
    <s v="Ms.Supawinee"/>
    <s v="CQA"/>
    <s v="B010"/>
    <s v="# B010 T-55859GD103H-LW-ALN"/>
    <s v="BMW"/>
    <s v="TFT10.25&quot;"/>
    <x v="0"/>
    <x v="5"/>
    <x v="174"/>
    <s v="FCT by AE"/>
    <s v="Final"/>
    <m/>
    <s v="High temperature at +85oC,Low temperatureat at -40 oC_x000a_(stage 2 condition No vibration)"/>
    <x v="12"/>
    <x v="39"/>
    <s v="Non Operate"/>
    <n v="1"/>
    <x v="14"/>
    <m/>
    <m/>
    <m/>
    <m/>
    <m/>
    <x v="156"/>
    <m/>
    <x v="0"/>
    <x v="44"/>
    <m/>
    <m/>
    <x v="0"/>
    <x v="0"/>
    <x v="0"/>
    <x v="2"/>
    <x v="2"/>
    <x v="4"/>
    <m/>
    <m/>
    <m/>
    <m/>
    <x v="0"/>
    <m/>
    <m/>
    <m/>
    <m/>
    <x v="0"/>
    <x v="0"/>
    <m/>
    <m/>
  </r>
  <r>
    <n v="767"/>
    <s v="Closed"/>
    <x v="0"/>
    <x v="104"/>
    <d v="2021-11-13T00:00:00"/>
    <x v="123"/>
    <x v="368"/>
    <s v="Ms.Supawinee"/>
    <s v="CQA"/>
    <s v="B010"/>
    <s v="# B010 T-55859GD103H-LW-ALN"/>
    <s v="BMW"/>
    <s v="TFT10.25&quot;"/>
    <x v="0"/>
    <x v="5"/>
    <x v="174"/>
    <s v="FCT by AE"/>
    <s v="Final"/>
    <m/>
    <s v="High temperature at +85oC,Low temperatureat at -40 oC_x000a_(stage 2 condition No vibration)"/>
    <x v="12"/>
    <x v="39"/>
    <s v="Non Operate"/>
    <n v="1"/>
    <x v="14"/>
    <m/>
    <m/>
    <m/>
    <m/>
    <m/>
    <x v="156"/>
    <m/>
    <x v="0"/>
    <x v="44"/>
    <m/>
    <m/>
    <x v="0"/>
    <x v="0"/>
    <x v="0"/>
    <x v="2"/>
    <x v="2"/>
    <x v="4"/>
    <m/>
    <m/>
    <m/>
    <m/>
    <x v="0"/>
    <m/>
    <m/>
    <m/>
    <m/>
    <x v="0"/>
    <x v="0"/>
    <m/>
    <m/>
  </r>
  <r>
    <n v="768"/>
    <s v="Closed"/>
    <x v="0"/>
    <x v="104"/>
    <d v="2021-11-13T00:00:00"/>
    <x v="18"/>
    <x v="369"/>
    <s v="Ms.Supawinee"/>
    <s v="CQA"/>
    <n v="3081"/>
    <s v="# 3081 TCG121XGLPAPNN-AN20-T"/>
    <s v="SKC"/>
    <s v="TFT12.1&quot;"/>
    <x v="0"/>
    <x v="5"/>
    <x v="175"/>
    <s v="FCT +  App ND10%,ND5%,ND2%"/>
    <s v="Final"/>
    <m/>
    <s v="High temp"/>
    <x v="2"/>
    <x v="21"/>
    <s v="Operate"/>
    <n v="2"/>
    <x v="12"/>
    <m/>
    <m/>
    <m/>
    <m/>
    <m/>
    <x v="152"/>
    <m/>
    <x v="66"/>
    <x v="0"/>
    <m/>
    <m/>
    <x v="0"/>
    <x v="0"/>
    <x v="0"/>
    <x v="2"/>
    <x v="2"/>
    <x v="4"/>
    <m/>
    <m/>
    <m/>
    <m/>
    <x v="0"/>
    <m/>
    <m/>
    <m/>
    <m/>
    <x v="0"/>
    <x v="0"/>
    <m/>
    <m/>
  </r>
  <r>
    <n v="769"/>
    <s v="Closed"/>
    <x v="0"/>
    <x v="104"/>
    <d v="2021-11-13T00:00:00"/>
    <x v="18"/>
    <x v="369"/>
    <s v="Ms.Supawinee"/>
    <s v="CQA"/>
    <n v="3081"/>
    <s v="# 3081 TCG121XGLPAPNN-AN20-T"/>
    <s v="SKC"/>
    <s v="TFT12.1&quot;"/>
    <x v="0"/>
    <x v="5"/>
    <x v="175"/>
    <s v="FCT +  App ND10%,ND5%,ND2%"/>
    <s v="Final"/>
    <m/>
    <s v="Room temp :  25oC"/>
    <x v="9"/>
    <x v="22"/>
    <s v="Operate"/>
    <n v="2"/>
    <x v="12"/>
    <m/>
    <m/>
    <m/>
    <m/>
    <m/>
    <x v="152"/>
    <m/>
    <x v="66"/>
    <x v="0"/>
    <m/>
    <m/>
    <x v="0"/>
    <x v="0"/>
    <x v="0"/>
    <x v="2"/>
    <x v="2"/>
    <x v="4"/>
    <m/>
    <m/>
    <m/>
    <m/>
    <x v="0"/>
    <m/>
    <m/>
    <m/>
    <m/>
    <x v="0"/>
    <x v="0"/>
    <m/>
    <m/>
  </r>
  <r>
    <n v="770"/>
    <s v="Closed"/>
    <x v="0"/>
    <x v="105"/>
    <d v="2021-11-16T00:00:00"/>
    <x v="124"/>
    <x v="370"/>
    <s v="Ms.Sirintip "/>
    <s v="IQC"/>
    <n v="3052"/>
    <s v="# 3052 T-57196GD011HU-T-ALN"/>
    <s v="For You"/>
    <s v="TFT1.12&quot;"/>
    <x v="1"/>
    <x v="7"/>
    <x v="23"/>
    <s v="FCT +  App "/>
    <s v="Final"/>
    <d v="2021-12-20T00:00:00"/>
    <s v="Optical characteristic"/>
    <x v="0"/>
    <x v="0"/>
    <s v="Operate"/>
    <n v="8"/>
    <x v="0"/>
    <m/>
    <m/>
    <m/>
    <m/>
    <m/>
    <x v="120"/>
    <m/>
    <x v="58"/>
    <x v="0"/>
    <m/>
    <m/>
    <x v="0"/>
    <x v="0"/>
    <x v="0"/>
    <x v="2"/>
    <x v="2"/>
    <x v="4"/>
    <m/>
    <m/>
    <m/>
    <m/>
    <x v="0"/>
    <m/>
    <m/>
    <m/>
    <m/>
    <x v="0"/>
    <x v="0"/>
    <m/>
    <m/>
  </r>
  <r>
    <n v="771"/>
    <s v="Closed"/>
    <x v="0"/>
    <x v="106"/>
    <d v="2021-11-23T00:00:00"/>
    <x v="125"/>
    <x v="371"/>
    <s v="Ms.Wijitra"/>
    <s v="AE"/>
    <n v="3071"/>
    <s v="# 3071 TCG104XGLPAPNN-AN30-T"/>
    <s v="SKC"/>
    <s v="TFT10.4&quot;"/>
    <x v="0"/>
    <x v="3"/>
    <x v="176"/>
    <s v="FCT +  App "/>
    <s v="Final"/>
    <m/>
    <s v="High temp"/>
    <x v="2"/>
    <x v="36"/>
    <s v="Non Operate"/>
    <n v="2"/>
    <x v="25"/>
    <m/>
    <m/>
    <m/>
    <m/>
    <n v="500"/>
    <x v="157"/>
    <m/>
    <x v="0"/>
    <x v="0"/>
    <m/>
    <m/>
    <x v="0"/>
    <x v="0"/>
    <x v="0"/>
    <x v="2"/>
    <x v="2"/>
    <x v="4"/>
    <m/>
    <m/>
    <m/>
    <m/>
    <x v="83"/>
    <m/>
    <m/>
    <m/>
    <m/>
    <x v="0"/>
    <x v="0"/>
    <m/>
    <m/>
  </r>
  <r>
    <n v="772"/>
    <s v="Closed"/>
    <x v="0"/>
    <x v="106"/>
    <d v="2021-11-23T00:00:00"/>
    <x v="125"/>
    <x v="371"/>
    <s v="Ms.Wijitra"/>
    <s v="AE"/>
    <n v="3071"/>
    <s v="# 3071 TCG104XGLPAPNN-AN30-T"/>
    <s v="SKC"/>
    <s v="TFT10.4&quot;"/>
    <x v="0"/>
    <x v="3"/>
    <x v="176"/>
    <s v="FCT +  App "/>
    <s v="Final"/>
    <m/>
    <s v="Low temperature"/>
    <x v="3"/>
    <x v="12"/>
    <s v="Non Operate"/>
    <n v="2"/>
    <x v="11"/>
    <m/>
    <m/>
    <m/>
    <m/>
    <n v="500"/>
    <x v="157"/>
    <m/>
    <x v="0"/>
    <x v="0"/>
    <m/>
    <m/>
    <x v="0"/>
    <x v="0"/>
    <x v="0"/>
    <x v="2"/>
    <x v="2"/>
    <x v="4"/>
    <m/>
    <m/>
    <m/>
    <m/>
    <x v="83"/>
    <m/>
    <m/>
    <m/>
    <m/>
    <x v="0"/>
    <x v="0"/>
    <m/>
    <m/>
  </r>
  <r>
    <n v="773"/>
    <s v=""/>
    <x v="3"/>
    <x v="106"/>
    <d v="2021-11-23T00:00:00"/>
    <x v="125"/>
    <x v="371"/>
    <s v="Ms.Wijitra"/>
    <s v="AE"/>
    <n v="3071"/>
    <s v="# 3071 TCG104XGLPAPNN-AN30-T"/>
    <s v="SKC"/>
    <s v="TFT10.4&quot;"/>
    <x v="0"/>
    <x v="3"/>
    <x v="176"/>
    <s v="FCT +  App "/>
    <s v="Final"/>
    <m/>
    <s v="Hi temp,Hi Humid "/>
    <x v="1"/>
    <x v="11"/>
    <s v="Operate"/>
    <n v="2"/>
    <x v="29"/>
    <s v="Control board"/>
    <s v="Attachment"/>
    <m/>
    <m/>
    <n v="500"/>
    <x v="157"/>
    <m/>
    <x v="0"/>
    <x v="0"/>
    <m/>
    <m/>
    <x v="0"/>
    <x v="0"/>
    <x v="0"/>
    <x v="2"/>
    <x v="2"/>
    <x v="4"/>
    <m/>
    <m/>
    <m/>
    <m/>
    <x v="83"/>
    <m/>
    <m/>
    <m/>
    <m/>
    <x v="0"/>
    <x v="0"/>
    <m/>
    <m/>
  </r>
  <r>
    <n v="774"/>
    <s v="Closed"/>
    <x v="0"/>
    <x v="106"/>
    <d v="2021-11-23T00:00:00"/>
    <x v="125"/>
    <x v="371"/>
    <s v="Ms.Wijitra"/>
    <s v="AE"/>
    <n v="3071"/>
    <s v="# 3071 TCG104XGLPAPNN-AN30-T"/>
    <s v="SKC"/>
    <s v="TFT10.4&quot;"/>
    <x v="0"/>
    <x v="3"/>
    <x v="176"/>
    <s v="FCT +  App "/>
    <s v="Final"/>
    <m/>
    <s v="Heat shock"/>
    <x v="4"/>
    <x v="53"/>
    <s v="Non Operate"/>
    <n v="2"/>
    <x v="10"/>
    <m/>
    <m/>
    <m/>
    <m/>
    <n v="500"/>
    <x v="157"/>
    <m/>
    <x v="0"/>
    <x v="0"/>
    <m/>
    <m/>
    <x v="0"/>
    <x v="0"/>
    <x v="0"/>
    <x v="2"/>
    <x v="2"/>
    <x v="4"/>
    <m/>
    <m/>
    <m/>
    <m/>
    <x v="83"/>
    <m/>
    <m/>
    <d v="2021-12-25T00:00:00"/>
    <m/>
    <x v="0"/>
    <x v="0"/>
    <m/>
    <m/>
  </r>
  <r>
    <n v="775"/>
    <s v="Closed"/>
    <x v="0"/>
    <x v="107"/>
    <d v="2021-11-24T00:00:00"/>
    <x v="125"/>
    <x v="372"/>
    <s v="Mr.Pichitpong"/>
    <s v="TE"/>
    <n v="3025"/>
    <s v="# 3025 T-51750GD065J-LW-BGN"/>
    <s v="STD"/>
    <s v="TFT6.5&quot;"/>
    <x v="0"/>
    <x v="0"/>
    <x v="143"/>
    <s v="FCT +  App + Optical"/>
    <s v="Final"/>
    <m/>
    <s v="High temp"/>
    <x v="2"/>
    <x v="24"/>
    <s v="Operate"/>
    <n v="3"/>
    <x v="7"/>
    <s v="M4"/>
    <s v="Attachment"/>
    <m/>
    <m/>
    <n v="500"/>
    <x v="158"/>
    <m/>
    <x v="0"/>
    <x v="0"/>
    <m/>
    <m/>
    <x v="0"/>
    <x v="0"/>
    <x v="0"/>
    <x v="2"/>
    <x v="2"/>
    <x v="4"/>
    <m/>
    <m/>
    <m/>
    <m/>
    <x v="84"/>
    <m/>
    <m/>
    <d v="2022-02-19T00:00:00"/>
    <m/>
    <x v="0"/>
    <x v="0"/>
    <m/>
    <m/>
  </r>
  <r>
    <n v="776"/>
    <s v="Closed"/>
    <x v="0"/>
    <x v="107"/>
    <d v="2021-11-24T00:00:00"/>
    <x v="125"/>
    <x v="372"/>
    <s v="Mr.Pichitpong"/>
    <s v="TE"/>
    <n v="3025"/>
    <s v="# 3025 T-51750GD065J-LW-BGN"/>
    <s v="STD"/>
    <s v="TFT6.5&quot;"/>
    <x v="0"/>
    <x v="0"/>
    <x v="143"/>
    <s v="FCT +  App + Optical"/>
    <s v="Final"/>
    <m/>
    <s v="Low temperature"/>
    <x v="3"/>
    <x v="17"/>
    <s v="Operate"/>
    <n v="3"/>
    <x v="3"/>
    <s v="M4"/>
    <s v="Attachment"/>
    <m/>
    <m/>
    <n v="500"/>
    <x v="158"/>
    <m/>
    <x v="0"/>
    <x v="0"/>
    <m/>
    <m/>
    <x v="0"/>
    <x v="0"/>
    <x v="0"/>
    <x v="2"/>
    <x v="2"/>
    <x v="4"/>
    <m/>
    <m/>
    <m/>
    <m/>
    <x v="84"/>
    <m/>
    <m/>
    <d v="2022-02-19T00:00:00"/>
    <m/>
    <x v="0"/>
    <x v="0"/>
    <m/>
    <m/>
  </r>
  <r>
    <n v="777"/>
    <s v="Closed"/>
    <x v="0"/>
    <x v="107"/>
    <d v="2021-11-24T00:00:00"/>
    <x v="125"/>
    <x v="372"/>
    <s v="Mr.Pichitpong"/>
    <s v="TE"/>
    <n v="3025"/>
    <s v="# 3025 T-51750GD065J-LW-BGN"/>
    <s v="STD"/>
    <s v="TFT6.5&quot;"/>
    <x v="0"/>
    <x v="0"/>
    <x v="143"/>
    <s v="FCT +  App + Optical"/>
    <s v="Final"/>
    <m/>
    <s v="Hi temp,Hi Humid "/>
    <x v="1"/>
    <x v="11"/>
    <s v="Operate"/>
    <n v="3"/>
    <x v="1"/>
    <s v="M4"/>
    <s v="Attachment"/>
    <m/>
    <m/>
    <n v="500"/>
    <x v="158"/>
    <m/>
    <x v="0"/>
    <x v="0"/>
    <m/>
    <m/>
    <x v="0"/>
    <x v="0"/>
    <x v="0"/>
    <x v="2"/>
    <x v="2"/>
    <x v="4"/>
    <m/>
    <m/>
    <m/>
    <m/>
    <x v="85"/>
    <m/>
    <m/>
    <d v="2022-03-07T00:00:00"/>
    <m/>
    <x v="0"/>
    <x v="0"/>
    <m/>
    <m/>
  </r>
  <r>
    <n v="778"/>
    <s v="Closed"/>
    <x v="0"/>
    <x v="107"/>
    <d v="2021-11-24T00:00:00"/>
    <x v="18"/>
    <x v="373"/>
    <s v="Mr.Pichitpong"/>
    <s v="TE"/>
    <n v="3059"/>
    <s v="# 3059 T-55734GD057Z-LW-AIN"/>
    <s v="NS"/>
    <s v="TFT5.7&quot;"/>
    <x v="0"/>
    <x v="0"/>
    <x v="143"/>
    <s v="FCT +  App + Optical"/>
    <s v="Final"/>
    <m/>
    <s v="High temp"/>
    <x v="2"/>
    <x v="5"/>
    <s v="Operate"/>
    <n v="3"/>
    <x v="27"/>
    <s v="M4"/>
    <s v="Attachment"/>
    <m/>
    <m/>
    <n v="500"/>
    <x v="159"/>
    <m/>
    <x v="0"/>
    <x v="0"/>
    <m/>
    <m/>
    <x v="0"/>
    <x v="0"/>
    <x v="0"/>
    <x v="2"/>
    <x v="2"/>
    <x v="4"/>
    <m/>
    <m/>
    <m/>
    <m/>
    <x v="86"/>
    <m/>
    <m/>
    <d v="2022-04-04T00:00:00"/>
    <m/>
    <x v="0"/>
    <x v="0"/>
    <m/>
    <m/>
  </r>
  <r>
    <n v="779"/>
    <s v="Closed"/>
    <x v="0"/>
    <x v="107"/>
    <d v="2021-11-24T00:00:00"/>
    <x v="18"/>
    <x v="373"/>
    <s v="Mr.Pichitpong"/>
    <s v="TE"/>
    <n v="3059"/>
    <s v="# 3059 T-55734GD057Z-LW-AIN"/>
    <s v="NS"/>
    <s v="TFT5.7&quot;"/>
    <x v="0"/>
    <x v="0"/>
    <x v="143"/>
    <s v="FCT +  App + Optical"/>
    <s v="Final"/>
    <m/>
    <s v="Low temperature"/>
    <x v="3"/>
    <x v="12"/>
    <s v="Operate"/>
    <n v="3"/>
    <x v="3"/>
    <s v="M4"/>
    <s v="Attachment"/>
    <m/>
    <m/>
    <n v="500"/>
    <x v="159"/>
    <m/>
    <x v="0"/>
    <x v="0"/>
    <m/>
    <m/>
    <x v="0"/>
    <x v="0"/>
    <x v="0"/>
    <x v="2"/>
    <x v="2"/>
    <x v="4"/>
    <m/>
    <m/>
    <m/>
    <m/>
    <x v="86"/>
    <m/>
    <m/>
    <d v="2022-04-04T00:00:00"/>
    <m/>
    <x v="0"/>
    <x v="0"/>
    <m/>
    <m/>
  </r>
  <r>
    <n v="780"/>
    <s v="Closed"/>
    <x v="0"/>
    <x v="107"/>
    <d v="2021-11-24T00:00:00"/>
    <x v="18"/>
    <x v="373"/>
    <s v="Mr.Pichitpong"/>
    <s v="TE"/>
    <n v="3059"/>
    <s v="# 3059 T-55734GD057Z-LW-AIN"/>
    <s v="NS"/>
    <s v="TFT5.7&quot;"/>
    <x v="0"/>
    <x v="0"/>
    <x v="143"/>
    <s v="FCT +  App + Optical"/>
    <s v="Final"/>
    <m/>
    <s v="Hi temp,Hi Humid "/>
    <x v="1"/>
    <x v="1"/>
    <s v="Operate"/>
    <n v="3"/>
    <x v="9"/>
    <s v="M4"/>
    <s v="Attachment"/>
    <m/>
    <m/>
    <n v="500"/>
    <x v="159"/>
    <m/>
    <x v="0"/>
    <x v="0"/>
    <m/>
    <m/>
    <x v="0"/>
    <x v="0"/>
    <x v="0"/>
    <x v="2"/>
    <x v="2"/>
    <x v="4"/>
    <m/>
    <m/>
    <m/>
    <m/>
    <x v="86"/>
    <m/>
    <m/>
    <d v="2022-04-04T00:00:00"/>
    <m/>
    <x v="0"/>
    <x v="0"/>
    <m/>
    <m/>
  </r>
  <r>
    <n v="781"/>
    <s v="Closed"/>
    <x v="0"/>
    <x v="107"/>
    <d v="2021-11-24T00:00:00"/>
    <x v="18"/>
    <x v="373"/>
    <s v="Mr.Pichitpong"/>
    <s v="TE"/>
    <n v="3059"/>
    <s v="# 3059 T-55734GD057Z-LW-AIN"/>
    <s v="NS"/>
    <s v="TFT5.7&quot;"/>
    <x v="0"/>
    <x v="0"/>
    <x v="143"/>
    <s v="FCT +  App + Optical"/>
    <s v="Final"/>
    <m/>
    <s v="Heat shock"/>
    <x v="4"/>
    <x v="19"/>
    <s v="Non Operate"/>
    <n v="3"/>
    <x v="6"/>
    <m/>
    <m/>
    <m/>
    <m/>
    <n v="500"/>
    <x v="159"/>
    <m/>
    <x v="0"/>
    <x v="0"/>
    <m/>
    <m/>
    <x v="0"/>
    <x v="0"/>
    <x v="0"/>
    <x v="2"/>
    <x v="2"/>
    <x v="4"/>
    <m/>
    <m/>
    <m/>
    <m/>
    <x v="86"/>
    <m/>
    <m/>
    <d v="2022-04-04T00:00:00"/>
    <m/>
    <x v="0"/>
    <x v="0"/>
    <m/>
    <m/>
  </r>
  <r>
    <n v="782"/>
    <s v="Closed"/>
    <x v="0"/>
    <x v="107"/>
    <d v="2021-11-24T00:00:00"/>
    <x v="126"/>
    <x v="374"/>
    <s v="Ms.Sirintip "/>
    <s v="IQC"/>
    <n v="7119"/>
    <s v="# 7119 T-55873GD042H-LW-AGN"/>
    <s v="NS"/>
    <s v="TFT4.2&quot;"/>
    <x v="1"/>
    <x v="7"/>
    <x v="23"/>
    <s v="FCT +  App "/>
    <s v="Final"/>
    <d v="2021-12-22T00:00:00"/>
    <s v="Optical characteristic"/>
    <x v="0"/>
    <x v="0"/>
    <s v="Operate"/>
    <n v="2"/>
    <x v="0"/>
    <m/>
    <m/>
    <m/>
    <m/>
    <m/>
    <x v="160"/>
    <m/>
    <x v="0"/>
    <x v="0"/>
    <m/>
    <m/>
    <x v="0"/>
    <x v="0"/>
    <x v="0"/>
    <x v="2"/>
    <x v="2"/>
    <x v="4"/>
    <m/>
    <m/>
    <m/>
    <m/>
    <x v="0"/>
    <m/>
    <m/>
    <m/>
    <m/>
    <x v="0"/>
    <x v="0"/>
    <m/>
    <m/>
  </r>
  <r>
    <n v="783"/>
    <s v="Closed"/>
    <x v="0"/>
    <x v="107"/>
    <d v="2021-11-24T00:00:00"/>
    <x v="120"/>
    <x v="375"/>
    <s v="Ms.Sirintip "/>
    <s v="IQC"/>
    <n v="3051"/>
    <s v="# 3051 T-56056GD042H-LW-ADN"/>
    <s v="YZK"/>
    <s v="TFT4.2&quot;"/>
    <x v="1"/>
    <x v="7"/>
    <x v="23"/>
    <s v="FCT +  App "/>
    <s v="Final"/>
    <m/>
    <s v="Optical characteristic"/>
    <x v="0"/>
    <x v="0"/>
    <s v="Operate"/>
    <n v="1"/>
    <x v="0"/>
    <s v="E-Checker"/>
    <m/>
    <m/>
    <m/>
    <m/>
    <x v="98"/>
    <m/>
    <x v="0"/>
    <x v="0"/>
    <m/>
    <m/>
    <x v="0"/>
    <x v="0"/>
    <x v="0"/>
    <x v="2"/>
    <x v="2"/>
    <x v="4"/>
    <m/>
    <m/>
    <m/>
    <m/>
    <x v="0"/>
    <m/>
    <m/>
    <m/>
    <m/>
    <x v="0"/>
    <x v="0"/>
    <m/>
    <m/>
  </r>
  <r>
    <n v="784"/>
    <s v="Closed"/>
    <x v="0"/>
    <x v="107"/>
    <d v="2021-11-24T00:00:00"/>
    <x v="126"/>
    <x v="376"/>
    <s v="Ms.Sirintip "/>
    <s v="IQC"/>
    <n v="3035"/>
    <s v="# 3035 T-55874GD042H-LW-AHN"/>
    <s v="NS"/>
    <s v="TFT4.2&quot;"/>
    <x v="1"/>
    <x v="7"/>
    <x v="23"/>
    <s v="FCT +  App "/>
    <s v="Final"/>
    <m/>
    <s v="Optical characteristic"/>
    <x v="0"/>
    <x v="0"/>
    <s v="Operate"/>
    <n v="3"/>
    <x v="24"/>
    <m/>
    <m/>
    <m/>
    <m/>
    <m/>
    <x v="160"/>
    <m/>
    <x v="0"/>
    <x v="0"/>
    <m/>
    <m/>
    <x v="0"/>
    <x v="0"/>
    <x v="0"/>
    <x v="2"/>
    <x v="2"/>
    <x v="4"/>
    <m/>
    <m/>
    <m/>
    <m/>
    <x v="0"/>
    <m/>
    <m/>
    <m/>
    <m/>
    <x v="0"/>
    <x v="0"/>
    <m/>
    <m/>
  </r>
  <r>
    <n v="785"/>
    <s v=""/>
    <x v="4"/>
    <x v="107"/>
    <d v="2021-11-24T00:00:00"/>
    <x v="18"/>
    <x v="377"/>
    <s v="Ms.Sirintip "/>
    <s v="IQC"/>
    <n v="3083"/>
    <s v="# 3083 T-64874GD026HU-T-AAN"/>
    <s v="DS"/>
    <s v="TFT2.6&quot;"/>
    <x v="1"/>
    <x v="7"/>
    <x v="23"/>
    <s v="FCT +  App "/>
    <s v="Final"/>
    <m/>
    <s v="Optical characteristic"/>
    <x v="0"/>
    <x v="0"/>
    <s v="Operate"/>
    <n v="2"/>
    <x v="0"/>
    <s v="E-Checker"/>
    <m/>
    <m/>
    <m/>
    <m/>
    <x v="98"/>
    <m/>
    <x v="0"/>
    <x v="0"/>
    <m/>
    <m/>
    <x v="0"/>
    <x v="0"/>
    <x v="0"/>
    <x v="2"/>
    <x v="2"/>
    <x v="4"/>
    <m/>
    <m/>
    <m/>
    <m/>
    <x v="0"/>
    <m/>
    <m/>
    <m/>
    <m/>
    <x v="0"/>
    <x v="0"/>
    <m/>
    <m/>
  </r>
  <r>
    <n v="786"/>
    <s v="Closed"/>
    <x v="0"/>
    <x v="107"/>
    <d v="2021-11-24T00:00:00"/>
    <x v="126"/>
    <x v="378"/>
    <s v="Ms.Sirintip "/>
    <s v="IQC"/>
    <n v="3087"/>
    <s v="# 3087 T-57273GD086H-T-AHN"/>
    <s v="Gentex"/>
    <s v="TFT8.6&quot;"/>
    <x v="1"/>
    <x v="7"/>
    <x v="23"/>
    <s v="FCT +  App "/>
    <s v="Final"/>
    <d v="2021-12-20T00:00:00"/>
    <s v="Optical characteristic"/>
    <x v="0"/>
    <x v="0"/>
    <s v="Operate"/>
    <n v="2"/>
    <x v="24"/>
    <s v="E-Checker"/>
    <s v="Attachment"/>
    <m/>
    <m/>
    <n v="1"/>
    <x v="144"/>
    <m/>
    <x v="67"/>
    <x v="0"/>
    <m/>
    <m/>
    <x v="0"/>
    <x v="0"/>
    <x v="0"/>
    <x v="2"/>
    <x v="2"/>
    <x v="4"/>
    <m/>
    <m/>
    <m/>
    <m/>
    <x v="0"/>
    <m/>
    <m/>
    <m/>
    <m/>
    <x v="0"/>
    <x v="0"/>
    <m/>
    <m/>
  </r>
  <r>
    <n v="787"/>
    <s v=""/>
    <x v="4"/>
    <x v="107"/>
    <d v="2021-11-24T00:00:00"/>
    <x v="18"/>
    <x v="379"/>
    <s v="Ms.Sirintip "/>
    <s v="IQC"/>
    <n v="3065"/>
    <m/>
    <s v="STD"/>
    <s v="TFT3.1&quot;"/>
    <x v="1"/>
    <x v="7"/>
    <x v="23"/>
    <s v="FCT +  App "/>
    <s v="Final"/>
    <m/>
    <s v="Optical characteristic"/>
    <x v="0"/>
    <x v="0"/>
    <s v="Operate"/>
    <n v="2"/>
    <x v="30"/>
    <s v="TS-5000"/>
    <m/>
    <m/>
    <m/>
    <m/>
    <x v="98"/>
    <m/>
    <x v="0"/>
    <x v="0"/>
    <m/>
    <m/>
    <x v="0"/>
    <x v="0"/>
    <x v="0"/>
    <x v="2"/>
    <x v="2"/>
    <x v="4"/>
    <m/>
    <m/>
    <m/>
    <m/>
    <x v="0"/>
    <m/>
    <m/>
    <m/>
    <m/>
    <x v="0"/>
    <x v="0"/>
    <m/>
    <m/>
  </r>
  <r>
    <n v="788"/>
    <s v="Closed"/>
    <x v="0"/>
    <x v="107"/>
    <d v="2021-11-24T00:00:00"/>
    <x v="18"/>
    <x v="380"/>
    <s v="Mr.Kullachart K"/>
    <s v="MDL-ES"/>
    <n v="3061"/>
    <s v="# 3061 T-57568GD018HU-T-ACN"/>
    <s v="NS"/>
    <s v="TFT1.8&quot;"/>
    <x v="0"/>
    <x v="0"/>
    <x v="177"/>
    <s v="App check by Requestor"/>
    <s v="Final"/>
    <m/>
    <s v="High temp"/>
    <x v="2"/>
    <x v="54"/>
    <s v="Non Operate"/>
    <n v="10"/>
    <x v="25"/>
    <m/>
    <m/>
    <m/>
    <m/>
    <m/>
    <x v="98"/>
    <m/>
    <x v="0"/>
    <x v="0"/>
    <m/>
    <m/>
    <x v="0"/>
    <x v="0"/>
    <x v="0"/>
    <x v="2"/>
    <x v="2"/>
    <x v="4"/>
    <m/>
    <m/>
    <m/>
    <m/>
    <x v="0"/>
    <m/>
    <m/>
    <m/>
    <m/>
    <x v="0"/>
    <x v="0"/>
    <m/>
    <m/>
  </r>
  <r>
    <n v="789"/>
    <s v="Closed"/>
    <x v="0"/>
    <x v="107"/>
    <d v="2021-11-24T00:00:00"/>
    <x v="18"/>
    <x v="380"/>
    <s v="Mr.Kullachart K"/>
    <s v="MDL-ES"/>
    <n v="3061"/>
    <s v="# 3061 T-57568GD018HU-T-ACN"/>
    <s v="NS"/>
    <s v="TFT1.8&quot;"/>
    <x v="0"/>
    <x v="0"/>
    <x v="177"/>
    <s v="App check by Requestor"/>
    <s v="Final"/>
    <m/>
    <s v="High temp"/>
    <x v="2"/>
    <x v="54"/>
    <s v="Non Operate"/>
    <n v="10"/>
    <x v="25"/>
    <m/>
    <m/>
    <m/>
    <m/>
    <m/>
    <x v="98"/>
    <m/>
    <x v="0"/>
    <x v="0"/>
    <m/>
    <m/>
    <x v="0"/>
    <x v="0"/>
    <x v="0"/>
    <x v="2"/>
    <x v="2"/>
    <x v="4"/>
    <m/>
    <m/>
    <m/>
    <m/>
    <x v="0"/>
    <m/>
    <m/>
    <m/>
    <m/>
    <x v="0"/>
    <x v="0"/>
    <m/>
    <m/>
  </r>
  <r>
    <n v="790"/>
    <s v="Closed"/>
    <x v="0"/>
    <x v="107"/>
    <d v="2021-11-24T00:00:00"/>
    <x v="18"/>
    <x v="380"/>
    <s v="Mr.Kullachart K"/>
    <s v="MDL-ES"/>
    <n v="3061"/>
    <s v="# 3061 T-57568GD018HU-T-ACN"/>
    <s v="NS"/>
    <s v="TFT1.8&quot;"/>
    <x v="0"/>
    <x v="0"/>
    <x v="177"/>
    <s v="App check by Requestor"/>
    <s v="Final"/>
    <m/>
    <s v="Heat shock"/>
    <x v="4"/>
    <x v="55"/>
    <s v="Non Operate"/>
    <n v="10"/>
    <x v="4"/>
    <m/>
    <m/>
    <m/>
    <m/>
    <n v="100"/>
    <x v="161"/>
    <m/>
    <x v="0"/>
    <x v="0"/>
    <m/>
    <m/>
    <x v="0"/>
    <x v="0"/>
    <x v="0"/>
    <x v="2"/>
    <x v="29"/>
    <x v="4"/>
    <m/>
    <m/>
    <m/>
    <m/>
    <x v="0"/>
    <m/>
    <m/>
    <m/>
    <m/>
    <x v="0"/>
    <x v="0"/>
    <m/>
    <m/>
  </r>
  <r>
    <n v="791"/>
    <s v="Closed"/>
    <x v="0"/>
    <x v="107"/>
    <d v="2021-11-24T00:00:00"/>
    <x v="18"/>
    <x v="380"/>
    <s v="Mr.Kullachart K"/>
    <s v="MDL-ES"/>
    <n v="3061"/>
    <s v="# 3061 T-57568GD018HU-T-ACN"/>
    <s v="NS"/>
    <s v="TFT1.8&quot;"/>
    <x v="0"/>
    <x v="0"/>
    <x v="177"/>
    <s v="App check by Requestor"/>
    <s v="Final"/>
    <m/>
    <s v="Heat shock"/>
    <x v="4"/>
    <x v="55"/>
    <s v="Non Operate"/>
    <n v="10"/>
    <x v="4"/>
    <m/>
    <m/>
    <m/>
    <m/>
    <n v="100"/>
    <x v="161"/>
    <m/>
    <x v="0"/>
    <x v="0"/>
    <m/>
    <m/>
    <x v="0"/>
    <x v="0"/>
    <x v="0"/>
    <x v="2"/>
    <x v="29"/>
    <x v="4"/>
    <m/>
    <m/>
    <m/>
    <m/>
    <x v="0"/>
    <m/>
    <m/>
    <m/>
    <m/>
    <x v="0"/>
    <x v="0"/>
    <m/>
    <m/>
  </r>
  <r>
    <n v="792"/>
    <s v=""/>
    <x v="2"/>
    <x v="107"/>
    <d v="2021-11-24T00:00:00"/>
    <x v="18"/>
    <x v="380"/>
    <s v="Mr.Kullachart K"/>
    <s v="MDL-ES"/>
    <n v="3061"/>
    <s v="# 3061 T-57568GD018HU-T-ACN"/>
    <s v="NS"/>
    <s v="TFT1.8&quot;"/>
    <x v="0"/>
    <x v="0"/>
    <x v="177"/>
    <s v="App check by Requestor"/>
    <s v="Final"/>
    <m/>
    <s v="Hi temp,Hi Humid "/>
    <x v="1"/>
    <x v="56"/>
    <s v="Non Operate"/>
    <n v="10"/>
    <x v="29"/>
    <m/>
    <m/>
    <m/>
    <m/>
    <m/>
    <x v="98"/>
    <m/>
    <x v="0"/>
    <x v="0"/>
    <m/>
    <m/>
    <x v="0"/>
    <x v="0"/>
    <x v="0"/>
    <x v="2"/>
    <x v="2"/>
    <x v="4"/>
    <m/>
    <m/>
    <m/>
    <m/>
    <x v="0"/>
    <m/>
    <m/>
    <m/>
    <m/>
    <x v="0"/>
    <x v="0"/>
    <m/>
    <m/>
  </r>
  <r>
    <n v="793"/>
    <s v=""/>
    <x v="2"/>
    <x v="107"/>
    <d v="2021-11-24T00:00:00"/>
    <x v="18"/>
    <x v="380"/>
    <s v="Mr.Kullachart K"/>
    <s v="MDL-ES"/>
    <n v="3061"/>
    <s v="# 3061 T-57568GD018HU-T-ACN"/>
    <s v="NS"/>
    <s v="TFT1.8&quot;"/>
    <x v="0"/>
    <x v="0"/>
    <x v="177"/>
    <s v="App check by Requestor"/>
    <s v="Final"/>
    <m/>
    <s v="Hi temp,Hi Humid "/>
    <x v="1"/>
    <x v="56"/>
    <s v="Non Operate"/>
    <n v="10"/>
    <x v="29"/>
    <m/>
    <m/>
    <m/>
    <m/>
    <m/>
    <x v="98"/>
    <m/>
    <x v="0"/>
    <x v="0"/>
    <m/>
    <m/>
    <x v="0"/>
    <x v="0"/>
    <x v="0"/>
    <x v="2"/>
    <x v="2"/>
    <x v="4"/>
    <m/>
    <m/>
    <m/>
    <m/>
    <x v="0"/>
    <m/>
    <m/>
    <m/>
    <m/>
    <x v="0"/>
    <x v="0"/>
    <m/>
    <m/>
  </r>
  <r>
    <n v="794"/>
    <s v="Closed"/>
    <x v="0"/>
    <x v="107"/>
    <d v="2021-11-24T00:00:00"/>
    <x v="18"/>
    <x v="381"/>
    <s v="Mr.Kullachart K"/>
    <s v="MDL-ES"/>
    <n v="3051"/>
    <s v="# 3051 T-56056GD042H-LW-ADN"/>
    <s v="YZK"/>
    <s v="TFT4.2&quot;"/>
    <x v="0"/>
    <x v="0"/>
    <x v="178"/>
    <s v="FCT + App"/>
    <s v="Final"/>
    <m/>
    <s v="High temp"/>
    <x v="2"/>
    <x v="5"/>
    <s v="Non Operate"/>
    <n v="15"/>
    <x v="2"/>
    <m/>
    <m/>
    <m/>
    <m/>
    <m/>
    <x v="142"/>
    <m/>
    <x v="0"/>
    <x v="0"/>
    <m/>
    <m/>
    <x v="0"/>
    <x v="0"/>
    <x v="0"/>
    <x v="2"/>
    <x v="2"/>
    <x v="30"/>
    <m/>
    <m/>
    <m/>
    <m/>
    <x v="0"/>
    <m/>
    <m/>
    <m/>
    <m/>
    <x v="0"/>
    <x v="0"/>
    <m/>
    <m/>
  </r>
  <r>
    <n v="795"/>
    <s v="Closed"/>
    <x v="0"/>
    <x v="107"/>
    <d v="2021-11-24T00:00:00"/>
    <x v="18"/>
    <x v="381"/>
    <s v="Mr.Kullachart K"/>
    <s v="MDL-ES"/>
    <n v="3051"/>
    <s v="# 3051 T-56056GD042H-LW-ADN"/>
    <s v="YZK"/>
    <s v="TFT4.2&quot;"/>
    <x v="0"/>
    <x v="0"/>
    <x v="178"/>
    <s v="FCT + App"/>
    <s v="Final"/>
    <m/>
    <s v="Low temperature"/>
    <x v="3"/>
    <x v="3"/>
    <s v="Non Operate"/>
    <n v="15"/>
    <x v="3"/>
    <m/>
    <m/>
    <m/>
    <m/>
    <m/>
    <x v="142"/>
    <m/>
    <x v="0"/>
    <x v="0"/>
    <m/>
    <m/>
    <x v="0"/>
    <x v="0"/>
    <x v="0"/>
    <x v="2"/>
    <x v="2"/>
    <x v="30"/>
    <m/>
    <m/>
    <m/>
    <m/>
    <x v="0"/>
    <m/>
    <m/>
    <m/>
    <m/>
    <x v="0"/>
    <x v="0"/>
    <m/>
    <m/>
  </r>
  <r>
    <n v="796"/>
    <s v="Closed"/>
    <x v="0"/>
    <x v="107"/>
    <d v="2021-11-24T00:00:00"/>
    <x v="18"/>
    <x v="381"/>
    <s v="Mr.Kullachart K"/>
    <s v="MDL-ES"/>
    <n v="3051"/>
    <s v="# 3051 T-56056GD042H-LW-ADN"/>
    <s v="YZK"/>
    <s v="TFT4.2&quot;"/>
    <x v="0"/>
    <x v="0"/>
    <x v="178"/>
    <s v="FCT + App"/>
    <s v="Final"/>
    <m/>
    <s v="Hi temp,Hi Humid "/>
    <x v="1"/>
    <x v="1"/>
    <s v="Non Operate"/>
    <n v="15"/>
    <x v="9"/>
    <m/>
    <m/>
    <m/>
    <m/>
    <m/>
    <x v="142"/>
    <m/>
    <x v="0"/>
    <x v="0"/>
    <m/>
    <m/>
    <x v="0"/>
    <x v="0"/>
    <x v="0"/>
    <x v="2"/>
    <x v="2"/>
    <x v="30"/>
    <m/>
    <m/>
    <m/>
    <m/>
    <x v="0"/>
    <m/>
    <m/>
    <m/>
    <m/>
    <x v="0"/>
    <x v="0"/>
    <m/>
    <m/>
  </r>
  <r>
    <n v="797"/>
    <s v="Closed"/>
    <x v="0"/>
    <x v="107"/>
    <d v="2021-11-24T00:00:00"/>
    <x v="18"/>
    <x v="381"/>
    <s v="Mr.Kullachart K"/>
    <s v="MDL-ES"/>
    <n v="3051"/>
    <s v="# 3051 T-56056GD042H-LW-ADN"/>
    <s v="YZK"/>
    <s v="TFT4.2&quot;"/>
    <x v="0"/>
    <x v="0"/>
    <x v="178"/>
    <s v="FCT + App"/>
    <s v="Final"/>
    <m/>
    <s v="Heat shock"/>
    <x v="4"/>
    <x v="39"/>
    <s v="Non Operate"/>
    <n v="15"/>
    <x v="6"/>
    <m/>
    <m/>
    <m/>
    <m/>
    <n v="240"/>
    <x v="142"/>
    <m/>
    <x v="0"/>
    <x v="0"/>
    <m/>
    <m/>
    <x v="0"/>
    <x v="0"/>
    <x v="0"/>
    <x v="2"/>
    <x v="2"/>
    <x v="30"/>
    <m/>
    <m/>
    <m/>
    <m/>
    <x v="0"/>
    <m/>
    <m/>
    <m/>
    <m/>
    <x v="0"/>
    <x v="0"/>
    <m/>
    <m/>
  </r>
  <r>
    <n v="798"/>
    <s v="Closed"/>
    <x v="0"/>
    <x v="107"/>
    <d v="2021-11-24T00:00:00"/>
    <x v="120"/>
    <x v="382"/>
    <s v="Ms.Sirintip "/>
    <s v="IQC"/>
    <n v="3039"/>
    <s v="# 3039 T-55743GD042H-LW-AMN"/>
    <s v="YZK"/>
    <s v="TFT4.2&quot;"/>
    <x v="1"/>
    <x v="7"/>
    <x v="23"/>
    <s v="FCT +  App "/>
    <s v="Final"/>
    <d v="2021-12-23T00:00:00"/>
    <s v="Optical characteristic"/>
    <x v="0"/>
    <x v="0"/>
    <s v="Operate"/>
    <n v="2"/>
    <x v="24"/>
    <s v="E-Checker"/>
    <m/>
    <m/>
    <m/>
    <m/>
    <x v="98"/>
    <m/>
    <x v="0"/>
    <x v="0"/>
    <m/>
    <m/>
    <x v="0"/>
    <x v="0"/>
    <x v="0"/>
    <x v="2"/>
    <x v="2"/>
    <x v="4"/>
    <m/>
    <m/>
    <m/>
    <m/>
    <x v="0"/>
    <m/>
    <m/>
    <m/>
    <m/>
    <x v="0"/>
    <x v="0"/>
    <m/>
    <m/>
  </r>
  <r>
    <n v="799"/>
    <s v="Closed"/>
    <x v="0"/>
    <x v="107"/>
    <d v="2021-11-24T00:00:00"/>
    <x v="18"/>
    <x v="383"/>
    <s v="Ms.Sirintip "/>
    <s v="IQC"/>
    <n v="3058"/>
    <s v="# 3058 T-55998GD018HU-T-AGN"/>
    <s v="DS"/>
    <s v="TFT1.8&quot;"/>
    <x v="1"/>
    <x v="7"/>
    <x v="23"/>
    <s v="FCT +  App "/>
    <s v="Final"/>
    <m/>
    <s v="Optical characteristic"/>
    <x v="0"/>
    <x v="0"/>
    <s v="Operate"/>
    <n v="2"/>
    <x v="24"/>
    <s v="E-Checker"/>
    <m/>
    <m/>
    <m/>
    <n v="1"/>
    <x v="162"/>
    <m/>
    <x v="68"/>
    <x v="0"/>
    <m/>
    <m/>
    <x v="0"/>
    <x v="0"/>
    <x v="0"/>
    <x v="2"/>
    <x v="2"/>
    <x v="4"/>
    <m/>
    <m/>
    <m/>
    <m/>
    <x v="0"/>
    <m/>
    <m/>
    <m/>
    <m/>
    <x v="0"/>
    <x v="0"/>
    <m/>
    <m/>
  </r>
  <r>
    <n v="800"/>
    <s v="Closed"/>
    <x v="0"/>
    <x v="107"/>
    <d v="2021-11-24T00:00:00"/>
    <x v="127"/>
    <x v="384"/>
    <s v="Ms.Nipawan M."/>
    <s v="PE-MPT"/>
    <n v="3070"/>
    <s v="# 3070 TCG104SVLQJPNN-AN40-T"/>
    <s v="SKC"/>
    <s v="TFT10.4&quot;"/>
    <x v="0"/>
    <x v="2"/>
    <x v="179"/>
    <s v="FCT +  App "/>
    <s v="Final"/>
    <m/>
    <s v="High temp"/>
    <x v="2"/>
    <x v="36"/>
    <s v="Operate"/>
    <n v="3"/>
    <x v="7"/>
    <s v="Control board"/>
    <s v="Attachment"/>
    <m/>
    <m/>
    <n v="500"/>
    <x v="163"/>
    <m/>
    <x v="0"/>
    <x v="0"/>
    <m/>
    <m/>
    <x v="0"/>
    <x v="0"/>
    <x v="0"/>
    <x v="2"/>
    <x v="2"/>
    <x v="4"/>
    <m/>
    <m/>
    <m/>
    <m/>
    <x v="87"/>
    <m/>
    <m/>
    <d v="2021-01-18T00:00:00"/>
    <m/>
    <x v="0"/>
    <x v="0"/>
    <m/>
    <m/>
  </r>
  <r>
    <n v="801"/>
    <s v="Closed"/>
    <x v="0"/>
    <x v="107"/>
    <d v="2021-11-24T00:00:00"/>
    <x v="127"/>
    <x v="384"/>
    <s v="Ms.Nipawan M."/>
    <s v="PE-MPT"/>
    <n v="3070"/>
    <s v="# 3070 TCG104SVLQJPNN-AN40-T"/>
    <s v="SKC"/>
    <s v="TFT10.4&quot;"/>
    <x v="0"/>
    <x v="2"/>
    <x v="179"/>
    <s v="FCT +  App "/>
    <s v="Final"/>
    <m/>
    <s v="Low temperature"/>
    <x v="3"/>
    <x v="12"/>
    <s v="Operate"/>
    <n v="3"/>
    <x v="3"/>
    <s v="Control board"/>
    <s v="Attachment"/>
    <m/>
    <m/>
    <n v="500"/>
    <x v="163"/>
    <m/>
    <x v="0"/>
    <x v="0"/>
    <m/>
    <m/>
    <x v="0"/>
    <x v="0"/>
    <x v="0"/>
    <x v="2"/>
    <x v="2"/>
    <x v="4"/>
    <m/>
    <m/>
    <m/>
    <m/>
    <x v="87"/>
    <m/>
    <m/>
    <d v="2021-01-18T00:00:00"/>
    <m/>
    <x v="0"/>
    <x v="0"/>
    <m/>
    <m/>
  </r>
  <r>
    <n v="802"/>
    <s v="Closed"/>
    <x v="0"/>
    <x v="107"/>
    <d v="2021-11-24T00:00:00"/>
    <x v="127"/>
    <x v="384"/>
    <s v="Ms.Nipawan M."/>
    <s v="PE-MPT"/>
    <n v="3070"/>
    <s v="# 3070 TCG104SVLQJPNN-AN40-T"/>
    <s v="SKC"/>
    <s v="TFT10.4&quot;"/>
    <x v="0"/>
    <x v="2"/>
    <x v="179"/>
    <s v="FCT +  App "/>
    <s v="Final"/>
    <m/>
    <s v="Hi temp,Hi Humid "/>
    <x v="1"/>
    <x v="11"/>
    <s v="Non Operate"/>
    <n v="3"/>
    <x v="14"/>
    <m/>
    <m/>
    <m/>
    <m/>
    <n v="500"/>
    <x v="163"/>
    <m/>
    <x v="0"/>
    <x v="0"/>
    <m/>
    <m/>
    <x v="0"/>
    <x v="0"/>
    <x v="0"/>
    <x v="2"/>
    <x v="2"/>
    <x v="4"/>
    <m/>
    <m/>
    <m/>
    <m/>
    <x v="87"/>
    <m/>
    <m/>
    <d v="2021-01-18T00:00:00"/>
    <m/>
    <x v="0"/>
    <x v="0"/>
    <m/>
    <m/>
  </r>
  <r>
    <n v="803"/>
    <s v="Closed"/>
    <x v="0"/>
    <x v="107"/>
    <d v="2021-11-24T00:00:00"/>
    <x v="127"/>
    <x v="384"/>
    <s v="Ms.Nipawan M."/>
    <s v="PE-MPT"/>
    <n v="3070"/>
    <s v="# 3070 TCG104SVLQJPNN-AN40-T"/>
    <s v="SKC"/>
    <s v="TFT10.4&quot;"/>
    <x v="0"/>
    <x v="2"/>
    <x v="179"/>
    <s v="FCT +  App "/>
    <s v="Final"/>
    <m/>
    <s v="Heat shock"/>
    <x v="4"/>
    <x v="57"/>
    <s v="Non Operate"/>
    <n v="3"/>
    <x v="10"/>
    <m/>
    <m/>
    <m/>
    <m/>
    <n v="240"/>
    <x v="163"/>
    <m/>
    <x v="0"/>
    <x v="0"/>
    <m/>
    <m/>
    <x v="0"/>
    <x v="0"/>
    <x v="0"/>
    <x v="2"/>
    <x v="30"/>
    <x v="4"/>
    <m/>
    <m/>
    <m/>
    <m/>
    <x v="88"/>
    <m/>
    <m/>
    <m/>
    <m/>
    <x v="0"/>
    <x v="0"/>
    <m/>
    <m/>
  </r>
  <r>
    <n v="804"/>
    <s v="Closed"/>
    <x v="0"/>
    <x v="107"/>
    <d v="2021-11-24T00:00:00"/>
    <x v="127"/>
    <x v="385"/>
    <s v="Mr.Watcharapan P."/>
    <s v="MDL-CL-T1L"/>
    <s v="B012"/>
    <s v="# B012 T-55797GD088H-LW-AON"/>
    <s v="BMW"/>
    <s v="TFT8.8&quot;"/>
    <x v="0"/>
    <x v="1"/>
    <x v="180"/>
    <s v="FCT +  App "/>
    <s v="Final"/>
    <m/>
    <s v="High temp"/>
    <x v="2"/>
    <x v="21"/>
    <s v="Operate"/>
    <n v="1"/>
    <x v="12"/>
    <m/>
    <m/>
    <m/>
    <m/>
    <m/>
    <x v="164"/>
    <m/>
    <x v="69"/>
    <x v="0"/>
    <m/>
    <m/>
    <x v="0"/>
    <x v="0"/>
    <x v="0"/>
    <x v="2"/>
    <x v="2"/>
    <x v="4"/>
    <m/>
    <m/>
    <m/>
    <m/>
    <x v="0"/>
    <m/>
    <m/>
    <m/>
    <m/>
    <x v="0"/>
    <x v="0"/>
    <m/>
    <m/>
  </r>
  <r>
    <n v="805"/>
    <s v="Closed"/>
    <x v="0"/>
    <x v="107"/>
    <d v="2021-11-24T00:00:00"/>
    <x v="127"/>
    <x v="385"/>
    <s v="Mr.Watcharapan P."/>
    <s v="MDL-CL-T1L"/>
    <s v="B012"/>
    <s v="# B012 T-55797GD088H-LW-AON"/>
    <s v="BMW"/>
    <s v="TFT8.8&quot;"/>
    <x v="0"/>
    <x v="1"/>
    <x v="180"/>
    <s v="FCT +  App "/>
    <s v="Final"/>
    <m/>
    <s v="Room temp :  25oC"/>
    <x v="9"/>
    <x v="22"/>
    <s v="Operate"/>
    <n v="1"/>
    <x v="13"/>
    <m/>
    <m/>
    <m/>
    <m/>
    <m/>
    <x v="164"/>
    <m/>
    <x v="69"/>
    <x v="0"/>
    <m/>
    <m/>
    <x v="0"/>
    <x v="0"/>
    <x v="0"/>
    <x v="2"/>
    <x v="2"/>
    <x v="4"/>
    <m/>
    <m/>
    <m/>
    <m/>
    <x v="0"/>
    <m/>
    <m/>
    <m/>
    <m/>
    <x v="0"/>
    <x v="0"/>
    <m/>
    <m/>
  </r>
  <r>
    <n v="806"/>
    <s v="Closed"/>
    <x v="0"/>
    <x v="107"/>
    <d v="2021-11-24T00:00:00"/>
    <x v="128"/>
    <x v="386"/>
    <s v="Ms.Suwaphit"/>
    <s v="CQA"/>
    <n v="3001"/>
    <s v="# 3001 T-55741GD033H-T-ACN"/>
    <s v="Gentex"/>
    <s v="TFT3.3&quot;"/>
    <x v="0"/>
    <x v="5"/>
    <x v="181"/>
    <s v="FCT +  App + Optical"/>
    <s v="Final"/>
    <d v="2021-11-16T00:00:00"/>
    <s v="Optical characteristic"/>
    <x v="0"/>
    <x v="0"/>
    <s v="Operate"/>
    <n v="2"/>
    <x v="22"/>
    <m/>
    <m/>
    <m/>
    <m/>
    <m/>
    <x v="98"/>
    <m/>
    <x v="0"/>
    <x v="0"/>
    <m/>
    <m/>
    <x v="0"/>
    <x v="0"/>
    <x v="0"/>
    <x v="2"/>
    <x v="2"/>
    <x v="4"/>
    <m/>
    <m/>
    <m/>
    <m/>
    <x v="0"/>
    <m/>
    <m/>
    <m/>
    <m/>
    <x v="0"/>
    <x v="0"/>
    <m/>
    <m/>
  </r>
  <r>
    <n v="807"/>
    <s v="Closed"/>
    <x v="0"/>
    <x v="108"/>
    <d v="2021-11-26T00:00:00"/>
    <x v="18"/>
    <x v="387"/>
    <s v="Ms.Vasana S"/>
    <s v="QE"/>
    <n v="3008"/>
    <s v="# 3008 T-55784GD042H-LW-AFN"/>
    <s v="NS"/>
    <s v="TFT4.2&quot;"/>
    <x v="0"/>
    <x v="1"/>
    <x v="182"/>
    <s v="FCT +  App ND10%,ND5%,ND2%"/>
    <s v="Final"/>
    <m/>
    <s v="High temp"/>
    <x v="2"/>
    <x v="21"/>
    <s v="Operate"/>
    <n v="9"/>
    <x v="12"/>
    <m/>
    <m/>
    <m/>
    <m/>
    <m/>
    <x v="155"/>
    <m/>
    <x v="0"/>
    <x v="0"/>
    <m/>
    <m/>
    <x v="20"/>
    <x v="8"/>
    <x v="8"/>
    <x v="2"/>
    <x v="2"/>
    <x v="4"/>
    <m/>
    <m/>
    <m/>
    <m/>
    <x v="0"/>
    <m/>
    <m/>
    <m/>
    <m/>
    <x v="0"/>
    <x v="0"/>
    <m/>
    <m/>
  </r>
  <r>
    <n v="808"/>
    <s v="Closed"/>
    <x v="0"/>
    <x v="108"/>
    <d v="2021-11-26T00:00:00"/>
    <x v="18"/>
    <x v="387"/>
    <s v="Ms.Vasana S"/>
    <s v="QE"/>
    <n v="3008"/>
    <s v="# 3008 T-55784GD042H-LW-AFN"/>
    <s v="NS"/>
    <s v="TFT4.2&quot;"/>
    <x v="0"/>
    <x v="1"/>
    <x v="180"/>
    <s v="FCT +  App ND10%,ND5%,ND2%"/>
    <s v="Final"/>
    <m/>
    <s v="Room temp :  25oC"/>
    <x v="9"/>
    <x v="22"/>
    <s v="Operate"/>
    <n v="9"/>
    <x v="12"/>
    <m/>
    <m/>
    <m/>
    <m/>
    <m/>
    <x v="155"/>
    <m/>
    <x v="0"/>
    <x v="0"/>
    <m/>
    <m/>
    <x v="20"/>
    <x v="8"/>
    <x v="8"/>
    <x v="2"/>
    <x v="2"/>
    <x v="4"/>
    <m/>
    <m/>
    <m/>
    <m/>
    <x v="0"/>
    <m/>
    <m/>
    <m/>
    <m/>
    <x v="0"/>
    <x v="0"/>
    <m/>
    <m/>
  </r>
  <r>
    <n v="809"/>
    <s v="Closed"/>
    <x v="0"/>
    <x v="109"/>
    <d v="2021-11-29T00:00:00"/>
    <x v="129"/>
    <x v="388"/>
    <s v="Mr.Kantaphon K."/>
    <s v="MDL-ES"/>
    <n v="9068"/>
    <s v="#9068 ATS-27592ARFNH-CUGM"/>
    <s v="NS"/>
    <s v="TFT2.6&quot;"/>
    <x v="0"/>
    <x v="0"/>
    <x v="183"/>
    <s v="App check by Requestor"/>
    <s v="PNL"/>
    <m/>
    <s v="Heat shock"/>
    <x v="4"/>
    <x v="58"/>
    <s v="Non Operate"/>
    <n v="6"/>
    <x v="4"/>
    <m/>
    <m/>
    <m/>
    <m/>
    <n v="500"/>
    <x v="165"/>
    <m/>
    <x v="0"/>
    <x v="0"/>
    <m/>
    <m/>
    <x v="0"/>
    <x v="0"/>
    <x v="0"/>
    <x v="2"/>
    <x v="2"/>
    <x v="4"/>
    <m/>
    <m/>
    <m/>
    <m/>
    <x v="69"/>
    <m/>
    <m/>
    <d v="2022-02-03T00:00:00"/>
    <m/>
    <x v="0"/>
    <x v="0"/>
    <m/>
    <m/>
  </r>
  <r>
    <n v="810"/>
    <s v="Closed"/>
    <x v="0"/>
    <x v="109"/>
    <d v="2021-11-29T00:00:00"/>
    <x v="129"/>
    <x v="388"/>
    <s v="Mr.Kantaphon K."/>
    <s v="MDL-ES"/>
    <n v="9068"/>
    <s v="#9068 ATS-27592ARFNH-CUGM"/>
    <s v="NS"/>
    <s v="TFT2.6&quot;"/>
    <x v="0"/>
    <x v="0"/>
    <x v="183"/>
    <s v="App check by Requestor"/>
    <s v="PNL"/>
    <m/>
    <s v="Hi temp,Hi Humid "/>
    <x v="1"/>
    <x v="1"/>
    <s v="Non Operate"/>
    <n v="6"/>
    <x v="9"/>
    <m/>
    <m/>
    <m/>
    <m/>
    <m/>
    <x v="165"/>
    <m/>
    <x v="0"/>
    <x v="0"/>
    <m/>
    <m/>
    <x v="0"/>
    <x v="0"/>
    <x v="0"/>
    <x v="2"/>
    <x v="2"/>
    <x v="4"/>
    <m/>
    <m/>
    <m/>
    <m/>
    <x v="69"/>
    <m/>
    <m/>
    <d v="2022-02-03T00:00:00"/>
    <m/>
    <x v="0"/>
    <x v="0"/>
    <m/>
    <m/>
  </r>
  <r>
    <n v="811"/>
    <s v="Closed"/>
    <x v="0"/>
    <x v="109"/>
    <d v="2021-11-29T00:00:00"/>
    <x v="129"/>
    <x v="389"/>
    <s v="Mr.Chawarak "/>
    <s v="CQA"/>
    <n v="3078"/>
    <s v="# 3078 T-55784GD042H-LW-AFN"/>
    <s v="NS"/>
    <s v="TFT4.2&quot;"/>
    <x v="0"/>
    <x v="5"/>
    <x v="184"/>
    <s v="FCT +  App + Optical"/>
    <s v="Final"/>
    <d v="2021-11-30T00:00:00"/>
    <s v="Optical characteristic"/>
    <x v="0"/>
    <x v="0"/>
    <s v="Operate"/>
    <n v="1"/>
    <x v="24"/>
    <m/>
    <m/>
    <m/>
    <m/>
    <m/>
    <x v="160"/>
    <m/>
    <x v="0"/>
    <x v="0"/>
    <m/>
    <m/>
    <x v="0"/>
    <x v="0"/>
    <x v="0"/>
    <x v="2"/>
    <x v="2"/>
    <x v="4"/>
    <m/>
    <m/>
    <m/>
    <m/>
    <x v="0"/>
    <m/>
    <m/>
    <m/>
    <m/>
    <x v="0"/>
    <x v="0"/>
    <m/>
    <m/>
  </r>
  <r>
    <n v="812"/>
    <s v="Closed"/>
    <x v="0"/>
    <x v="109"/>
    <d v="2021-11-29T00:00:00"/>
    <x v="129"/>
    <x v="390"/>
    <s v="Ms.Suchada "/>
    <s v="SQC"/>
    <n v="3039"/>
    <s v="# 3039 T-55743GD042H-LW-AMN"/>
    <s v="YZK"/>
    <s v="TFT4.2&quot;"/>
    <x v="0"/>
    <x v="4"/>
    <x v="185"/>
    <s v=" Optical"/>
    <s v="Mat"/>
    <d v="2021-12-03T00:00:00"/>
    <s v="Optical characteristic"/>
    <x v="0"/>
    <x v="0"/>
    <s v="Operate"/>
    <n v="6"/>
    <x v="24"/>
    <s v="E-Checker"/>
    <m/>
    <m/>
    <m/>
    <m/>
    <x v="165"/>
    <m/>
    <x v="0"/>
    <x v="0"/>
    <m/>
    <m/>
    <x v="21"/>
    <x v="0"/>
    <x v="0"/>
    <x v="2"/>
    <x v="2"/>
    <x v="4"/>
    <m/>
    <m/>
    <m/>
    <m/>
    <x v="0"/>
    <m/>
    <m/>
    <m/>
    <m/>
    <x v="0"/>
    <x v="0"/>
    <m/>
    <m/>
  </r>
  <r>
    <n v="813"/>
    <s v=""/>
    <x v="2"/>
    <x v="110"/>
    <d v="2021-12-01T00:00:00"/>
    <x v="18"/>
    <x v="391"/>
    <s v="Mr.Kullachart K"/>
    <s v="MDL-ES"/>
    <n v="3061"/>
    <s v="# 3061 T-57568GD018HU-T-ACN"/>
    <s v="NS"/>
    <s v="TFT1.8&quot;"/>
    <x v="0"/>
    <x v="0"/>
    <x v="186"/>
    <s v="App check by Requestor"/>
    <s v="Final"/>
    <m/>
    <s v="High temp"/>
    <x v="2"/>
    <x v="9"/>
    <s v="Non Operate"/>
    <n v="20"/>
    <x v="29"/>
    <m/>
    <m/>
    <m/>
    <m/>
    <m/>
    <x v="98"/>
    <m/>
    <x v="0"/>
    <x v="0"/>
    <m/>
    <m/>
    <x v="0"/>
    <x v="0"/>
    <x v="0"/>
    <x v="2"/>
    <x v="2"/>
    <x v="4"/>
    <m/>
    <m/>
    <m/>
    <m/>
    <x v="0"/>
    <m/>
    <m/>
    <m/>
    <m/>
    <x v="0"/>
    <x v="0"/>
    <m/>
    <m/>
  </r>
  <r>
    <n v="814"/>
    <s v=""/>
    <x v="2"/>
    <x v="110"/>
    <d v="2021-12-01T00:00:00"/>
    <x v="18"/>
    <x v="391"/>
    <s v="Mr.Kullachart K"/>
    <s v="MDL-ES"/>
    <n v="3061"/>
    <s v="# 3061 T-57568GD018HU-T-ACN"/>
    <s v="NS"/>
    <s v="TFT1.8&quot;"/>
    <x v="0"/>
    <x v="0"/>
    <x v="186"/>
    <s v="App check by Requestor"/>
    <s v="Final"/>
    <m/>
    <s v="Low temperature"/>
    <x v="3"/>
    <x v="17"/>
    <s v="Non Operate"/>
    <n v="20"/>
    <x v="29"/>
    <m/>
    <m/>
    <m/>
    <m/>
    <m/>
    <x v="98"/>
    <m/>
    <x v="0"/>
    <x v="0"/>
    <m/>
    <m/>
    <x v="0"/>
    <x v="0"/>
    <x v="0"/>
    <x v="2"/>
    <x v="2"/>
    <x v="4"/>
    <m/>
    <m/>
    <m/>
    <m/>
    <x v="0"/>
    <m/>
    <m/>
    <m/>
    <m/>
    <x v="0"/>
    <x v="0"/>
    <m/>
    <m/>
  </r>
  <r>
    <n v="815"/>
    <s v=""/>
    <x v="2"/>
    <x v="110"/>
    <d v="2021-12-01T00:00:00"/>
    <x v="18"/>
    <x v="391"/>
    <s v="Mr.Kullachart K"/>
    <s v="MDL-ES"/>
    <n v="3061"/>
    <s v="# 3061 T-57568GD018HU-T-ACN"/>
    <s v="NS"/>
    <s v="TFT1.8&quot;"/>
    <x v="0"/>
    <x v="0"/>
    <x v="186"/>
    <s v="App check by Requestor"/>
    <s v="Final"/>
    <m/>
    <s v="Heat shock"/>
    <x v="4"/>
    <x v="59"/>
    <s v="Non Operate"/>
    <n v="20"/>
    <x v="29"/>
    <m/>
    <m/>
    <m/>
    <m/>
    <m/>
    <x v="98"/>
    <m/>
    <x v="0"/>
    <x v="0"/>
    <m/>
    <m/>
    <x v="0"/>
    <x v="0"/>
    <x v="0"/>
    <x v="2"/>
    <x v="2"/>
    <x v="4"/>
    <m/>
    <m/>
    <m/>
    <m/>
    <x v="0"/>
    <m/>
    <m/>
    <m/>
    <m/>
    <x v="0"/>
    <x v="0"/>
    <m/>
    <m/>
  </r>
  <r>
    <n v="816"/>
    <s v=""/>
    <x v="2"/>
    <x v="110"/>
    <d v="2021-12-01T00:00:00"/>
    <x v="18"/>
    <x v="391"/>
    <s v="Mr.Kullachart K"/>
    <s v="MDL-ES"/>
    <n v="3061"/>
    <s v="# 3061 T-57568GD018HU-T-ACN"/>
    <s v="NS"/>
    <s v="TFT1.8&quot;"/>
    <x v="0"/>
    <x v="0"/>
    <x v="186"/>
    <s v="App check by Requestor"/>
    <s v="Final"/>
    <m/>
    <s v="Hi temp,Hi Humid "/>
    <x v="1"/>
    <x v="1"/>
    <s v="Non Operate"/>
    <n v="20"/>
    <x v="29"/>
    <m/>
    <m/>
    <m/>
    <m/>
    <m/>
    <x v="98"/>
    <m/>
    <x v="0"/>
    <x v="0"/>
    <m/>
    <m/>
    <x v="0"/>
    <x v="0"/>
    <x v="0"/>
    <x v="2"/>
    <x v="2"/>
    <x v="4"/>
    <m/>
    <m/>
    <m/>
    <m/>
    <x v="0"/>
    <m/>
    <m/>
    <m/>
    <m/>
    <x v="0"/>
    <x v="0"/>
    <m/>
    <m/>
  </r>
  <r>
    <n v="817"/>
    <s v="Closed"/>
    <x v="0"/>
    <x v="110"/>
    <d v="2021-12-01T00:00:00"/>
    <x v="130"/>
    <x v="392"/>
    <s v="Mr.Chawarak "/>
    <s v="CQA"/>
    <n v="3078"/>
    <s v="# 3078 T-55784GD042H-LW-AFN"/>
    <s v="NS"/>
    <s v="TFT4.2&quot;"/>
    <x v="0"/>
    <x v="5"/>
    <x v="184"/>
    <s v="FCT +App check"/>
    <s v="Final"/>
    <m/>
    <s v="High temp"/>
    <x v="2"/>
    <x v="5"/>
    <s v="Operate"/>
    <n v="1"/>
    <x v="12"/>
    <m/>
    <m/>
    <m/>
    <m/>
    <m/>
    <x v="166"/>
    <m/>
    <x v="0"/>
    <x v="45"/>
    <m/>
    <m/>
    <x v="0"/>
    <x v="0"/>
    <x v="0"/>
    <x v="2"/>
    <x v="2"/>
    <x v="4"/>
    <m/>
    <m/>
    <m/>
    <m/>
    <x v="0"/>
    <m/>
    <m/>
    <m/>
    <m/>
    <x v="0"/>
    <x v="0"/>
    <m/>
    <m/>
  </r>
  <r>
    <n v="818"/>
    <s v="Closed"/>
    <x v="0"/>
    <x v="110"/>
    <d v="2021-12-01T00:00:00"/>
    <x v="130"/>
    <x v="392"/>
    <s v="Mr.Chawarak "/>
    <s v="CQA"/>
    <n v="3078"/>
    <s v="# 3078 T-55784GD042H-LW-AFN"/>
    <s v="NS"/>
    <s v="TFT4.2&quot;"/>
    <x v="0"/>
    <x v="5"/>
    <x v="184"/>
    <s v="FCT +App check"/>
    <s v="Final"/>
    <m/>
    <s v="Low temperature"/>
    <x v="3"/>
    <x v="12"/>
    <s v="Operate"/>
    <n v="1"/>
    <x v="12"/>
    <m/>
    <m/>
    <m/>
    <m/>
    <m/>
    <x v="112"/>
    <m/>
    <x v="0"/>
    <x v="46"/>
    <m/>
    <m/>
    <x v="0"/>
    <x v="0"/>
    <x v="0"/>
    <x v="2"/>
    <x v="2"/>
    <x v="4"/>
    <m/>
    <m/>
    <m/>
    <m/>
    <x v="0"/>
    <m/>
    <m/>
    <m/>
    <m/>
    <x v="0"/>
    <x v="0"/>
    <m/>
    <m/>
  </r>
  <r>
    <n v="819"/>
    <s v="Closed"/>
    <x v="0"/>
    <x v="110"/>
    <d v="2021-12-01T00:00:00"/>
    <x v="130"/>
    <x v="392"/>
    <s v="Mr.Chawarak "/>
    <s v="CQA"/>
    <n v="3078"/>
    <s v="# 3078 T-55784GD042H-LW-AFN"/>
    <s v="NS"/>
    <s v="TFT4.2&quot;"/>
    <x v="0"/>
    <x v="5"/>
    <x v="184"/>
    <s v="FCT +App check"/>
    <s v="Final"/>
    <m/>
    <s v="ON-OFF 200 times"/>
    <x v="5"/>
    <x v="13"/>
    <s v="Operate"/>
    <n v="1"/>
    <x v="13"/>
    <m/>
    <m/>
    <m/>
    <m/>
    <m/>
    <x v="167"/>
    <m/>
    <x v="0"/>
    <x v="47"/>
    <m/>
    <m/>
    <x v="0"/>
    <x v="0"/>
    <x v="0"/>
    <x v="2"/>
    <x v="2"/>
    <x v="4"/>
    <m/>
    <m/>
    <m/>
    <m/>
    <x v="0"/>
    <m/>
    <m/>
    <m/>
    <m/>
    <x v="0"/>
    <x v="0"/>
    <m/>
    <m/>
  </r>
  <r>
    <n v="820"/>
    <s v="Closed"/>
    <x v="0"/>
    <x v="110"/>
    <d v="2021-12-08T00:00:00"/>
    <x v="131"/>
    <x v="393"/>
    <s v="Ms.Nisarat "/>
    <s v="SQC"/>
    <n v="3084"/>
    <s v="# 3084 T-57632GD018HU-T-AGN"/>
    <s v="DS"/>
    <s v="TFT1.8&quot;"/>
    <x v="0"/>
    <x v="4"/>
    <x v="187"/>
    <s v="FCT +App check"/>
    <s v="Final"/>
    <m/>
    <s v="High temp"/>
    <x v="2"/>
    <x v="7"/>
    <s v="Operate"/>
    <n v="6"/>
    <x v="17"/>
    <s v="QE-B3-004"/>
    <s v="TETEX-10"/>
    <m/>
    <m/>
    <n v="500"/>
    <x v="112"/>
    <m/>
    <x v="0"/>
    <x v="0"/>
    <m/>
    <m/>
    <x v="22"/>
    <x v="9"/>
    <x v="9"/>
    <x v="2"/>
    <x v="2"/>
    <x v="31"/>
    <m/>
    <m/>
    <m/>
    <m/>
    <x v="62"/>
    <m/>
    <m/>
    <d v="2022-01-06T00:00:00"/>
    <m/>
    <x v="0"/>
    <x v="0"/>
    <m/>
    <m/>
  </r>
  <r>
    <n v="821"/>
    <s v="Closed"/>
    <x v="0"/>
    <x v="110"/>
    <d v="2021-12-09T00:00:00"/>
    <x v="131"/>
    <x v="394"/>
    <s v="Mr.Watcharapan P."/>
    <s v="MDL"/>
    <s v="TB01"/>
    <s v="# TB01 T-70001GD080H-ULW-AFN "/>
    <s v="PASAP"/>
    <s v="TFT8.0&quot;"/>
    <x v="0"/>
    <x v="0"/>
    <x v="188"/>
    <s v="App check bubble"/>
    <s v="Final"/>
    <m/>
    <s v="High temp"/>
    <x v="2"/>
    <x v="5"/>
    <s v="Non Operate"/>
    <n v="5"/>
    <x v="25"/>
    <m/>
    <m/>
    <m/>
    <m/>
    <m/>
    <x v="167"/>
    <m/>
    <x v="0"/>
    <x v="0"/>
    <m/>
    <m/>
    <x v="0"/>
    <x v="0"/>
    <x v="0"/>
    <x v="2"/>
    <x v="2"/>
    <x v="31"/>
    <m/>
    <m/>
    <m/>
    <m/>
    <x v="62"/>
    <m/>
    <m/>
    <d v="2022-01-06T00:00:00"/>
    <m/>
    <x v="0"/>
    <x v="0"/>
    <m/>
    <m/>
  </r>
  <r>
    <n v="822"/>
    <s v="Closed"/>
    <x v="0"/>
    <x v="110"/>
    <d v="2021-12-09T00:00:00"/>
    <x v="131"/>
    <x v="394"/>
    <s v="Mr.Watcharapan P."/>
    <s v="MDL"/>
    <s v="TB01"/>
    <s v="# TB01 T-70001GD080H-ULW-AFN "/>
    <s v="PASAP"/>
    <s v="TFT8.0&quot;"/>
    <x v="0"/>
    <x v="0"/>
    <x v="188"/>
    <s v="App check bubble"/>
    <s v="Final"/>
    <m/>
    <s v="Low temperature"/>
    <x v="3"/>
    <x v="3"/>
    <s v="Non Operate"/>
    <n v="5"/>
    <x v="11"/>
    <m/>
    <m/>
    <m/>
    <m/>
    <m/>
    <x v="167"/>
    <m/>
    <x v="0"/>
    <x v="0"/>
    <m/>
    <m/>
    <x v="0"/>
    <x v="0"/>
    <x v="0"/>
    <x v="2"/>
    <x v="2"/>
    <x v="31"/>
    <m/>
    <m/>
    <m/>
    <m/>
    <x v="62"/>
    <m/>
    <m/>
    <d v="2022-01-06T00:00:00"/>
    <m/>
    <x v="0"/>
    <x v="0"/>
    <m/>
    <m/>
  </r>
  <r>
    <n v="823"/>
    <s v="Closed"/>
    <x v="0"/>
    <x v="110"/>
    <d v="2021-12-09T00:00:00"/>
    <x v="131"/>
    <x v="394"/>
    <s v="Mr.Watcharapan P."/>
    <s v="MDL"/>
    <s v="TB01"/>
    <s v="# TB01 T-70001GD080H-ULW-AFN "/>
    <s v="PASAP"/>
    <s v="TFT8.0&quot;"/>
    <x v="0"/>
    <x v="0"/>
    <x v="188"/>
    <s v="App check bubble"/>
    <s v="Final"/>
    <m/>
    <s v="Hi temp,Hi Humid "/>
    <x v="1"/>
    <x v="1"/>
    <s v="Non Operate"/>
    <n v="5"/>
    <x v="9"/>
    <m/>
    <m/>
    <m/>
    <m/>
    <m/>
    <x v="167"/>
    <m/>
    <x v="0"/>
    <x v="0"/>
    <m/>
    <m/>
    <x v="0"/>
    <x v="0"/>
    <x v="0"/>
    <x v="2"/>
    <x v="2"/>
    <x v="31"/>
    <m/>
    <m/>
    <m/>
    <m/>
    <x v="62"/>
    <m/>
    <m/>
    <d v="2022-01-06T00:00:00"/>
    <m/>
    <x v="0"/>
    <x v="0"/>
    <m/>
    <m/>
  </r>
  <r>
    <n v="824"/>
    <s v="Closed"/>
    <x v="0"/>
    <x v="110"/>
    <d v="2021-12-09T00:00:00"/>
    <x v="131"/>
    <x v="394"/>
    <s v="Mr.Watcharapan P."/>
    <s v="MDL"/>
    <s v="TB01"/>
    <s v="# TB01 T-70001GD080H-ULW-AFN "/>
    <s v="PASAP"/>
    <s v="TFT8.0&quot;"/>
    <x v="0"/>
    <x v="0"/>
    <x v="188"/>
    <s v="App check bubble"/>
    <s v="Final"/>
    <m/>
    <s v="Heat shock"/>
    <x v="4"/>
    <x v="19"/>
    <s v="Non Operate"/>
    <n v="5"/>
    <x v="6"/>
    <m/>
    <m/>
    <m/>
    <m/>
    <n v="500"/>
    <x v="167"/>
    <m/>
    <x v="0"/>
    <x v="0"/>
    <m/>
    <m/>
    <x v="0"/>
    <x v="0"/>
    <x v="0"/>
    <x v="2"/>
    <x v="2"/>
    <x v="31"/>
    <m/>
    <m/>
    <m/>
    <m/>
    <x v="62"/>
    <m/>
    <m/>
    <d v="2022-01-06T00:00:00"/>
    <m/>
    <x v="0"/>
    <x v="0"/>
    <m/>
    <m/>
  </r>
  <r>
    <n v="825"/>
    <s v=""/>
    <x v="4"/>
    <x v="110"/>
    <d v="2021-12-14T00:00:00"/>
    <x v="121"/>
    <x v="395"/>
    <s v="Mr.Karn"/>
    <s v="PE-MPT"/>
    <s v=" -"/>
    <s v="TCG084SVLR*VNN-AN*59"/>
    <s v="SKC"/>
    <s v="TFT8.4&quot;"/>
    <x v="0"/>
    <x v="0"/>
    <x v="189"/>
    <s v="FCT +  App "/>
    <s v="Final"/>
    <d v="2021-12-23T00:00:00"/>
    <s v="Optical characteristic"/>
    <x v="0"/>
    <x v="0"/>
    <s v="Operate"/>
    <n v="3"/>
    <x v="26"/>
    <s v="M4"/>
    <m/>
    <m/>
    <m/>
    <m/>
    <x v="147"/>
    <m/>
    <x v="0"/>
    <x v="0"/>
    <m/>
    <m/>
    <x v="0"/>
    <x v="0"/>
    <x v="0"/>
    <x v="2"/>
    <x v="2"/>
    <x v="4"/>
    <m/>
    <m/>
    <m/>
    <m/>
    <x v="0"/>
    <m/>
    <m/>
    <m/>
    <m/>
    <x v="0"/>
    <x v="0"/>
    <m/>
    <m/>
  </r>
  <r>
    <n v="826"/>
    <s v="Closed"/>
    <x v="0"/>
    <x v="110"/>
    <d v="2021-12-14T00:00:00"/>
    <x v="121"/>
    <x v="396"/>
    <s v="Ms.Supawinee"/>
    <s v="CQA"/>
    <s v="B010"/>
    <s v="# B010 T-55859GD103H-LW-ALN"/>
    <s v="BMW"/>
    <s v="TFT10.25&quot;"/>
    <x v="0"/>
    <x v="5"/>
    <x v="190"/>
    <s v="FCT by AE"/>
    <s v="Final"/>
    <m/>
    <s v="High temperature at +85oC,Low temperatureat at -40 oC_x000a_(stage 3 under vibration)"/>
    <x v="12"/>
    <x v="39"/>
    <s v="Non Operate"/>
    <n v="1"/>
    <x v="20"/>
    <m/>
    <m/>
    <m/>
    <m/>
    <n v="24"/>
    <x v="147"/>
    <m/>
    <x v="0"/>
    <x v="0"/>
    <d v="2021-12-15T00:00:00"/>
    <m/>
    <x v="0"/>
    <x v="0"/>
    <x v="0"/>
    <x v="2"/>
    <x v="2"/>
    <x v="4"/>
    <m/>
    <m/>
    <m/>
    <m/>
    <x v="0"/>
    <m/>
    <m/>
    <m/>
    <m/>
    <x v="0"/>
    <x v="0"/>
    <m/>
    <m/>
  </r>
  <r>
    <n v="827"/>
    <s v="Closed"/>
    <x v="0"/>
    <x v="110"/>
    <d v="2021-12-14T00:00:00"/>
    <x v="121"/>
    <x v="396"/>
    <s v="Ms.Supawinee"/>
    <s v="CQA"/>
    <s v="B010"/>
    <s v="# B010 T-55859GD103H-LW-ALN"/>
    <s v="BMW"/>
    <s v="TFT10.25&quot;"/>
    <x v="0"/>
    <x v="5"/>
    <x v="190"/>
    <s v="FCT by AE"/>
    <s v="Final"/>
    <m/>
    <s v="Hi temp,Hi Humid "/>
    <x v="1"/>
    <x v="1"/>
    <s v="Operate"/>
    <n v="1"/>
    <x v="9"/>
    <s v="TS-5000"/>
    <m/>
    <m/>
    <m/>
    <n v="12"/>
    <x v="144"/>
    <m/>
    <x v="0"/>
    <x v="0"/>
    <m/>
    <m/>
    <x v="0"/>
    <x v="0"/>
    <x v="0"/>
    <x v="2"/>
    <x v="2"/>
    <x v="4"/>
    <m/>
    <m/>
    <m/>
    <m/>
    <x v="0"/>
    <m/>
    <m/>
    <m/>
    <m/>
    <x v="0"/>
    <x v="0"/>
    <m/>
    <m/>
  </r>
  <r>
    <n v="828"/>
    <s v="Closed"/>
    <x v="0"/>
    <x v="110"/>
    <d v="2021-12-14T00:00:00"/>
    <x v="121"/>
    <x v="396"/>
    <s v="Ms.Supawinee"/>
    <s v="CQA"/>
    <s v="B010"/>
    <s v="# B010 T-55859GD103H-LW-ALN"/>
    <s v="BMW"/>
    <s v="TFT10.25&quot;"/>
    <x v="0"/>
    <x v="5"/>
    <x v="190"/>
    <s v="FCT by AE"/>
    <s v="Final"/>
    <m/>
    <s v="Heat shock"/>
    <x v="4"/>
    <x v="19"/>
    <s v="Non Operate"/>
    <n v="1"/>
    <x v="6"/>
    <m/>
    <m/>
    <m/>
    <m/>
    <n v="12"/>
    <x v="163"/>
    <m/>
    <x v="0"/>
    <x v="0"/>
    <m/>
    <m/>
    <x v="23"/>
    <x v="0"/>
    <x v="0"/>
    <x v="2"/>
    <x v="2"/>
    <x v="4"/>
    <m/>
    <m/>
    <m/>
    <m/>
    <x v="0"/>
    <m/>
    <m/>
    <m/>
    <m/>
    <x v="0"/>
    <x v="0"/>
    <m/>
    <m/>
  </r>
  <r>
    <n v="829"/>
    <s v="Closed"/>
    <x v="0"/>
    <x v="110"/>
    <d v="2021-12-17T00:00:00"/>
    <x v="132"/>
    <x v="397"/>
    <s v="Ms.Supawinee"/>
    <s v="CQA"/>
    <n v="3062"/>
    <s v="# 3062 T-64874GD026HU-T-AAN"/>
    <s v="Hyundai mobis"/>
    <s v="TFT2.6&quot;"/>
    <x v="0"/>
    <x v="5"/>
    <x v="191"/>
    <s v="FCT +App check"/>
    <s v="Final"/>
    <m/>
    <s v="High temp"/>
    <x v="2"/>
    <x v="7"/>
    <s v="Operate"/>
    <n v="6"/>
    <x v="17"/>
    <s v="B3"/>
    <m/>
    <m/>
    <m/>
    <m/>
    <x v="168"/>
    <m/>
    <x v="0"/>
    <x v="0"/>
    <m/>
    <m/>
    <x v="0"/>
    <x v="0"/>
    <x v="0"/>
    <x v="2"/>
    <x v="2"/>
    <x v="30"/>
    <m/>
    <m/>
    <m/>
    <m/>
    <x v="89"/>
    <m/>
    <m/>
    <d v="2022-01-08T00:00:00"/>
    <m/>
    <x v="0"/>
    <x v="0"/>
    <m/>
    <m/>
  </r>
  <r>
    <n v="830"/>
    <s v="Closed"/>
    <x v="0"/>
    <x v="111"/>
    <d v="2021-12-20T00:00:00"/>
    <x v="133"/>
    <x v="398"/>
    <s v="Mr.Watcharapan P."/>
    <s v="MDL-CL-T1L"/>
    <s v="B025"/>
    <s v="# B025 T-55860GD103H-LW-ANN"/>
    <s v="BMW"/>
    <s v="TFT10.25&quot;"/>
    <x v="0"/>
    <x v="1"/>
    <x v="192"/>
    <s v="FCT +  App "/>
    <s v="Final"/>
    <m/>
    <s v="High temp"/>
    <x v="2"/>
    <x v="21"/>
    <s v="Operate"/>
    <n v="1"/>
    <x v="12"/>
    <m/>
    <m/>
    <m/>
    <m/>
    <m/>
    <x v="169"/>
    <m/>
    <x v="70"/>
    <x v="0"/>
    <m/>
    <m/>
    <x v="0"/>
    <x v="0"/>
    <x v="0"/>
    <x v="2"/>
    <x v="2"/>
    <x v="4"/>
    <m/>
    <m/>
    <m/>
    <m/>
    <x v="0"/>
    <m/>
    <m/>
    <m/>
    <m/>
    <x v="0"/>
    <x v="0"/>
    <m/>
    <m/>
  </r>
  <r>
    <n v="831"/>
    <s v="Closed"/>
    <x v="0"/>
    <x v="111"/>
    <d v="2021-12-20T00:00:00"/>
    <x v="133"/>
    <x v="398"/>
    <s v="Mr.Watcharapan P."/>
    <s v="MDL-CL-T1L"/>
    <s v="B025"/>
    <s v="# B025 T-55860GD103H-LW-ANN"/>
    <s v="BMW"/>
    <s v="TFT10.25&quot;"/>
    <x v="0"/>
    <x v="1"/>
    <x v="192"/>
    <s v="FCT +  App "/>
    <s v="Final"/>
    <m/>
    <s v="Room temp :  25oC"/>
    <x v="9"/>
    <x v="22"/>
    <s v="Operate"/>
    <n v="1"/>
    <x v="13"/>
    <m/>
    <m/>
    <m/>
    <m/>
    <m/>
    <x v="169"/>
    <m/>
    <x v="70"/>
    <x v="0"/>
    <m/>
    <m/>
    <x v="0"/>
    <x v="0"/>
    <x v="0"/>
    <x v="2"/>
    <x v="2"/>
    <x v="4"/>
    <m/>
    <m/>
    <m/>
    <m/>
    <x v="0"/>
    <m/>
    <m/>
    <m/>
    <m/>
    <x v="0"/>
    <x v="0"/>
    <m/>
    <m/>
  </r>
  <r>
    <n v="832"/>
    <s v="Closed"/>
    <x v="0"/>
    <x v="110"/>
    <d v="2021-12-20T00:00:00"/>
    <x v="132"/>
    <x v="399"/>
    <s v="Ms.Wijitra"/>
    <s v="AE"/>
    <n v="9005"/>
    <s v="# 9005 ATS-26811ACFNH-CUGM "/>
    <s v="Gentex"/>
    <s v="TFT3.3&quot;"/>
    <x v="0"/>
    <x v="5"/>
    <x v="193"/>
    <s v="App "/>
    <s v="PNL"/>
    <m/>
    <m/>
    <x v="16"/>
    <x v="60"/>
    <s v="Non Operate"/>
    <m/>
    <x v="21"/>
    <m/>
    <m/>
    <m/>
    <m/>
    <m/>
    <x v="163"/>
    <m/>
    <x v="71"/>
    <x v="0"/>
    <m/>
    <m/>
    <x v="0"/>
    <x v="0"/>
    <x v="0"/>
    <x v="2"/>
    <x v="2"/>
    <x v="4"/>
    <m/>
    <m/>
    <m/>
    <m/>
    <x v="0"/>
    <m/>
    <m/>
    <m/>
    <m/>
    <x v="0"/>
    <x v="0"/>
    <m/>
    <m/>
  </r>
  <r>
    <n v="833"/>
    <s v="Closed"/>
    <x v="0"/>
    <x v="110"/>
    <d v="2021-12-20T00:00:00"/>
    <x v="132"/>
    <x v="400"/>
    <s v="Ms.Sirintip "/>
    <s v="IQC"/>
    <s v="3023 / 9021"/>
    <s v="# 3023 T-55998GD018HU-T-AEN"/>
    <s v="DS"/>
    <s v="TFT1.8&quot;"/>
    <x v="1"/>
    <x v="7"/>
    <x v="23"/>
    <s v="FCT +  App "/>
    <s v="Final"/>
    <d v="2022-01-15T00:00:00"/>
    <s v="Optical characteristic"/>
    <x v="0"/>
    <x v="0"/>
    <s v="Operate"/>
    <n v="1"/>
    <x v="31"/>
    <s v="QE-CK-001"/>
    <s v="Jig"/>
    <m/>
    <m/>
    <n v="2"/>
    <x v="170"/>
    <m/>
    <x v="0"/>
    <x v="48"/>
    <m/>
    <m/>
    <x v="0"/>
    <x v="0"/>
    <x v="0"/>
    <x v="2"/>
    <x v="2"/>
    <x v="4"/>
    <m/>
    <m/>
    <m/>
    <m/>
    <x v="0"/>
    <m/>
    <m/>
    <m/>
    <m/>
    <x v="0"/>
    <x v="0"/>
    <m/>
    <m/>
  </r>
  <r>
    <n v="834"/>
    <s v="Closed"/>
    <x v="0"/>
    <x v="110"/>
    <d v="2021-12-20T00:00:00"/>
    <x v="132"/>
    <x v="401"/>
    <s v="Ms.Sirintip "/>
    <s v="IQC"/>
    <s v="3049 / 9038"/>
    <s v="# 3049 T-55931GD018HU-T-AKN"/>
    <s v="STD"/>
    <s v="TFT1.8&quot;"/>
    <x v="1"/>
    <x v="7"/>
    <x v="23"/>
    <s v="FCT +  App "/>
    <s v="Final"/>
    <d v="2022-01-15T00:00:00"/>
    <s v="Optical characteristic"/>
    <x v="0"/>
    <x v="0"/>
    <s v="Operate"/>
    <n v="1"/>
    <x v="0"/>
    <m/>
    <m/>
    <m/>
    <m/>
    <m/>
    <x v="171"/>
    <m/>
    <x v="72"/>
    <x v="0"/>
    <m/>
    <m/>
    <x v="0"/>
    <x v="0"/>
    <x v="0"/>
    <x v="2"/>
    <x v="2"/>
    <x v="4"/>
    <m/>
    <m/>
    <m/>
    <m/>
    <x v="0"/>
    <m/>
    <m/>
    <m/>
    <m/>
    <x v="0"/>
    <x v="0"/>
    <m/>
    <m/>
  </r>
  <r>
    <n v="835"/>
    <s v="Closed"/>
    <x v="0"/>
    <x v="110"/>
    <d v="2021-12-20T00:00:00"/>
    <x v="132"/>
    <x v="402"/>
    <s v="Ms.Sirintip "/>
    <s v="IQC"/>
    <s v="3089 / 9068"/>
    <s v="# 3089 T-57657GD026HU-T-AAN"/>
    <s v="NS"/>
    <s v="TFT2.6&quot;"/>
    <x v="1"/>
    <x v="7"/>
    <x v="23"/>
    <s v="FCT +  App "/>
    <s v="Final"/>
    <d v="2022-01-15T00:00:00"/>
    <s v="Optical characteristic"/>
    <x v="0"/>
    <x v="0"/>
    <s v="Operate"/>
    <n v="2"/>
    <x v="0"/>
    <m/>
    <m/>
    <m/>
    <m/>
    <m/>
    <x v="172"/>
    <m/>
    <x v="0"/>
    <x v="0"/>
    <m/>
    <m/>
    <x v="0"/>
    <x v="0"/>
    <x v="0"/>
    <x v="2"/>
    <x v="2"/>
    <x v="4"/>
    <m/>
    <m/>
    <m/>
    <m/>
    <x v="0"/>
    <m/>
    <m/>
    <m/>
    <m/>
    <x v="0"/>
    <x v="0"/>
    <m/>
    <m/>
  </r>
  <r>
    <n v="836"/>
    <s v="Closed"/>
    <x v="0"/>
    <x v="110"/>
    <d v="2021-12-20T00:00:00"/>
    <x v="132"/>
    <x v="403"/>
    <s v="Ms.Sirintip "/>
    <s v="IQC"/>
    <s v="3058 / 9046"/>
    <s v="# 3058 T-55998GD018HU-T-AGN"/>
    <s v="DS"/>
    <s v="TFT1.8&quot;"/>
    <x v="1"/>
    <x v="7"/>
    <x v="23"/>
    <s v="FCT +  App "/>
    <s v="Final"/>
    <d v="2022-01-15T00:00:00"/>
    <s v="Optical characteristic"/>
    <x v="0"/>
    <x v="0"/>
    <s v="Operate"/>
    <n v="1"/>
    <x v="30"/>
    <s v="E-Checker"/>
    <s v="Attachment"/>
    <m/>
    <m/>
    <n v="1"/>
    <x v="98"/>
    <m/>
    <x v="0"/>
    <x v="0"/>
    <m/>
    <m/>
    <x v="0"/>
    <x v="0"/>
    <x v="0"/>
    <x v="2"/>
    <x v="2"/>
    <x v="4"/>
    <m/>
    <m/>
    <m/>
    <m/>
    <x v="0"/>
    <m/>
    <m/>
    <m/>
    <m/>
    <x v="0"/>
    <x v="0"/>
    <m/>
    <m/>
  </r>
  <r>
    <n v="837"/>
    <s v="Closed"/>
    <x v="0"/>
    <x v="110"/>
    <d v="2021-12-20T00:00:00"/>
    <x v="132"/>
    <x v="404"/>
    <s v="Ms.Sirintip "/>
    <s v="IQC"/>
    <s v="3013 / 9015"/>
    <s v="# 3013 T-55906GD018HU-T-AIN"/>
    <s v="YZK"/>
    <s v="TFT1.8&quot;"/>
    <x v="1"/>
    <x v="7"/>
    <x v="23"/>
    <s v="FCT +  App "/>
    <s v="Final"/>
    <d v="2022-01-15T00:00:00"/>
    <s v="Optical characteristic"/>
    <x v="0"/>
    <x v="0"/>
    <s v="Operate"/>
    <n v="1"/>
    <x v="0"/>
    <s v="E-Checker"/>
    <s v="Attachment"/>
    <m/>
    <m/>
    <n v="1"/>
    <x v="171"/>
    <m/>
    <x v="72"/>
    <x v="0"/>
    <m/>
    <m/>
    <x v="0"/>
    <x v="0"/>
    <x v="0"/>
    <x v="2"/>
    <x v="2"/>
    <x v="4"/>
    <m/>
    <m/>
    <m/>
    <m/>
    <x v="0"/>
    <m/>
    <m/>
    <m/>
    <m/>
    <x v="0"/>
    <x v="0"/>
    <m/>
    <m/>
  </r>
  <r>
    <n v="838"/>
    <s v="Closed"/>
    <x v="0"/>
    <x v="110"/>
    <d v="2021-12-20T00:00:00"/>
    <x v="132"/>
    <x v="405"/>
    <s v="Ms.Sirintip "/>
    <s v="IQC"/>
    <s v="3088 / 9070"/>
    <s v="# 3088 T-57653GD018HU-T-A DN"/>
    <s v="DS"/>
    <s v="TFT1.8&quot;"/>
    <x v="1"/>
    <x v="7"/>
    <x v="23"/>
    <s v="FCT +  App "/>
    <s v="Final"/>
    <d v="2022-01-15T00:00:00"/>
    <s v="Optical characteristic"/>
    <x v="0"/>
    <x v="0"/>
    <s v="Operate"/>
    <n v="2"/>
    <x v="30"/>
    <s v="TS-5000"/>
    <s v="Attachment"/>
    <m/>
    <m/>
    <n v="1"/>
    <x v="98"/>
    <m/>
    <x v="0"/>
    <x v="0"/>
    <m/>
    <m/>
    <x v="0"/>
    <x v="0"/>
    <x v="0"/>
    <x v="2"/>
    <x v="2"/>
    <x v="4"/>
    <m/>
    <m/>
    <m/>
    <m/>
    <x v="0"/>
    <m/>
    <m/>
    <m/>
    <m/>
    <x v="0"/>
    <x v="0"/>
    <m/>
    <m/>
  </r>
  <r>
    <n v="839"/>
    <s v=""/>
    <x v="4"/>
    <x v="110"/>
    <d v="2021-12-20T00:00:00"/>
    <x v="132"/>
    <x v="406"/>
    <s v="Ms.Sirintip "/>
    <s v="IQC"/>
    <s v="3086 / 9054"/>
    <s v="# 3086 T-57636GD031HU-T-AAN"/>
    <s v="LITE-ON "/>
    <s v="TFT3.1&quot;"/>
    <x v="1"/>
    <x v="7"/>
    <x v="23"/>
    <s v="FCT +  App "/>
    <s v="Final"/>
    <d v="2022-01-15T00:00:00"/>
    <s v="Optical characteristic"/>
    <x v="0"/>
    <x v="0"/>
    <s v="Operate"/>
    <n v="1"/>
    <x v="29"/>
    <m/>
    <m/>
    <m/>
    <m/>
    <m/>
    <x v="98"/>
    <m/>
    <x v="0"/>
    <x v="0"/>
    <m/>
    <m/>
    <x v="0"/>
    <x v="0"/>
    <x v="0"/>
    <x v="2"/>
    <x v="2"/>
    <x v="4"/>
    <m/>
    <m/>
    <m/>
    <m/>
    <x v="0"/>
    <m/>
    <m/>
    <m/>
    <m/>
    <x v="0"/>
    <x v="0"/>
    <m/>
    <m/>
  </r>
  <r>
    <n v="840"/>
    <s v="Closed"/>
    <x v="0"/>
    <x v="110"/>
    <d v="2021-12-20T00:00:00"/>
    <x v="132"/>
    <x v="407"/>
    <s v="Ms.Sirintip "/>
    <s v="IQC"/>
    <s v="3057 / 9045"/>
    <s v="# 3057 T-57630GD018HU-T-ABN"/>
    <s v="YZK"/>
    <s v="TFT1.8&quot;"/>
    <x v="1"/>
    <x v="7"/>
    <x v="23"/>
    <s v="FCT +  App "/>
    <s v="Final"/>
    <d v="2022-01-15T00:00:00"/>
    <s v="Optical characteristic"/>
    <x v="0"/>
    <x v="0"/>
    <s v="Operate"/>
    <n v="1"/>
    <x v="0"/>
    <s v="E-Checker"/>
    <s v="Attachment"/>
    <m/>
    <m/>
    <n v="1"/>
    <x v="98"/>
    <m/>
    <x v="0"/>
    <x v="0"/>
    <m/>
    <m/>
    <x v="0"/>
    <x v="0"/>
    <x v="0"/>
    <x v="2"/>
    <x v="2"/>
    <x v="4"/>
    <m/>
    <m/>
    <m/>
    <m/>
    <x v="0"/>
    <m/>
    <m/>
    <m/>
    <m/>
    <x v="0"/>
    <x v="0"/>
    <m/>
    <m/>
  </r>
  <r>
    <n v="841"/>
    <s v="Closed"/>
    <x v="0"/>
    <x v="110"/>
    <d v="2021-12-20T00:00:00"/>
    <x v="132"/>
    <x v="408"/>
    <s v="Ms.Sirintip "/>
    <s v="IQC"/>
    <s v="3008 / 9010"/>
    <s v="# 3008 T-55784GD042H-LW-AFN"/>
    <s v="NS"/>
    <s v="TFT4.2&quot;"/>
    <x v="1"/>
    <x v="7"/>
    <x v="23"/>
    <s v="FCT +  App "/>
    <s v="Final"/>
    <d v="2022-01-15T00:00:00"/>
    <s v="Optical characteristic"/>
    <x v="0"/>
    <x v="0"/>
    <s v="Operate"/>
    <n v="2"/>
    <x v="24"/>
    <s v="E-Checker"/>
    <s v="Jig"/>
    <m/>
    <m/>
    <n v="1"/>
    <x v="173"/>
    <m/>
    <x v="73"/>
    <x v="0"/>
    <m/>
    <m/>
    <x v="0"/>
    <x v="0"/>
    <x v="0"/>
    <x v="2"/>
    <x v="2"/>
    <x v="4"/>
    <m/>
    <m/>
    <m/>
    <m/>
    <x v="0"/>
    <m/>
    <m/>
    <m/>
    <m/>
    <x v="0"/>
    <x v="0"/>
    <m/>
    <m/>
  </r>
  <r>
    <n v="842"/>
    <s v="Closed"/>
    <x v="0"/>
    <x v="110"/>
    <d v="2021-12-20T00:00:00"/>
    <x v="132"/>
    <x v="409"/>
    <s v="Ms.Sirintip "/>
    <s v="IQC"/>
    <s v="3011 / 9012"/>
    <s v="# 3011 T-56056GD042H-LW-A CN"/>
    <s v="YZK"/>
    <s v="TFT4.2&quot;"/>
    <x v="1"/>
    <x v="7"/>
    <x v="23"/>
    <s v="FCT +  App "/>
    <s v="Final"/>
    <d v="2022-01-15T00:00:00"/>
    <s v="Optical characteristic"/>
    <x v="0"/>
    <x v="0"/>
    <s v="Operate"/>
    <n v="2"/>
    <x v="0"/>
    <s v="E-Checker"/>
    <s v="Attachment"/>
    <m/>
    <m/>
    <n v="2"/>
    <x v="174"/>
    <m/>
    <x v="0"/>
    <x v="49"/>
    <m/>
    <m/>
    <x v="0"/>
    <x v="0"/>
    <x v="0"/>
    <x v="2"/>
    <x v="2"/>
    <x v="4"/>
    <m/>
    <m/>
    <m/>
    <m/>
    <x v="0"/>
    <m/>
    <m/>
    <m/>
    <m/>
    <x v="0"/>
    <x v="0"/>
    <m/>
    <m/>
  </r>
  <r>
    <n v="843"/>
    <s v="Closed"/>
    <x v="0"/>
    <x v="110"/>
    <d v="2021-12-20T00:00:00"/>
    <x v="132"/>
    <x v="410"/>
    <s v="Ms.Sirintip "/>
    <s v="IQC"/>
    <n v="3045"/>
    <s v="# 3045 T-56022GD035H-LW-AFN"/>
    <s v="TAP"/>
    <s v="TFT3.5&quot;"/>
    <x v="1"/>
    <x v="7"/>
    <x v="23"/>
    <s v="FCT +  App "/>
    <s v="Final"/>
    <d v="2022-01-15T00:00:00"/>
    <s v="Optical characteristic"/>
    <x v="0"/>
    <x v="0"/>
    <s v="Operate"/>
    <n v="1"/>
    <x v="24"/>
    <s v="E-Checker"/>
    <s v="Jig"/>
    <m/>
    <m/>
    <n v="1"/>
    <x v="98"/>
    <m/>
    <x v="0"/>
    <x v="0"/>
    <m/>
    <m/>
    <x v="0"/>
    <x v="0"/>
    <x v="0"/>
    <x v="2"/>
    <x v="2"/>
    <x v="4"/>
    <m/>
    <m/>
    <m/>
    <m/>
    <x v="0"/>
    <m/>
    <m/>
    <m/>
    <m/>
    <x v="0"/>
    <x v="0"/>
    <m/>
    <m/>
  </r>
  <r>
    <n v="844"/>
    <s v="Closed"/>
    <x v="0"/>
    <x v="110"/>
    <d v="2021-12-20T00:00:00"/>
    <x v="132"/>
    <x v="411"/>
    <s v="Ms.Sirintip "/>
    <s v="IQC"/>
    <n v="3014"/>
    <s v="# 3014 T-57010GD042H-LW-ABN"/>
    <s v="NS"/>
    <s v="TFT4.2&quot;"/>
    <x v="1"/>
    <x v="7"/>
    <x v="23"/>
    <s v="FCT +  App "/>
    <s v="Final"/>
    <d v="2022-01-15T00:00:00"/>
    <s v="Optical characteristic"/>
    <x v="0"/>
    <x v="0"/>
    <s v="Operate"/>
    <n v="1"/>
    <x v="24"/>
    <s v="E-Checker"/>
    <s v="Jig"/>
    <m/>
    <m/>
    <n v="1"/>
    <x v="173"/>
    <m/>
    <x v="73"/>
    <x v="0"/>
    <m/>
    <m/>
    <x v="0"/>
    <x v="0"/>
    <x v="0"/>
    <x v="2"/>
    <x v="2"/>
    <x v="4"/>
    <m/>
    <m/>
    <m/>
    <m/>
    <x v="0"/>
    <m/>
    <m/>
    <m/>
    <m/>
    <x v="0"/>
    <x v="0"/>
    <m/>
    <m/>
  </r>
  <r>
    <n v="845"/>
    <s v="Closed"/>
    <x v="0"/>
    <x v="110"/>
    <d v="2021-12-20T00:00:00"/>
    <x v="132"/>
    <x v="412"/>
    <s v="Ms.Sirintip "/>
    <s v="IQC"/>
    <n v="3061"/>
    <s v="# 3061 T-57568GD018HU-T-ACN"/>
    <s v="NS"/>
    <s v="TFT1.8&quot;"/>
    <x v="1"/>
    <x v="7"/>
    <x v="23"/>
    <s v="FCT +  App "/>
    <s v="Final"/>
    <d v="2022-01-15T00:00:00"/>
    <s v="Optical characteristic"/>
    <x v="0"/>
    <x v="0"/>
    <s v="Operate"/>
    <n v="1"/>
    <x v="0"/>
    <s v="E-Checker"/>
    <s v="Attachment"/>
    <m/>
    <m/>
    <n v="2"/>
    <x v="171"/>
    <m/>
    <x v="0"/>
    <x v="50"/>
    <m/>
    <m/>
    <x v="0"/>
    <x v="0"/>
    <x v="0"/>
    <x v="2"/>
    <x v="2"/>
    <x v="4"/>
    <m/>
    <m/>
    <m/>
    <m/>
    <x v="0"/>
    <m/>
    <m/>
    <m/>
    <m/>
    <x v="0"/>
    <x v="0"/>
    <m/>
    <m/>
  </r>
  <r>
    <n v="846"/>
    <s v="Closed"/>
    <x v="0"/>
    <x v="110"/>
    <d v="2021-12-20T00:00:00"/>
    <x v="132"/>
    <x v="413"/>
    <s v="Ms.Sirintip "/>
    <s v="IQC"/>
    <s v="3049 / 9038"/>
    <s v="# 3049 T-55931GD018HU-T-AKN"/>
    <s v="STD"/>
    <s v="TFT1.8&quot;"/>
    <x v="1"/>
    <x v="7"/>
    <x v="23"/>
    <s v="FCT +  App "/>
    <s v="Final"/>
    <d v="2022-01-15T00:00:00"/>
    <s v="Optical characteristic"/>
    <x v="0"/>
    <x v="0"/>
    <s v="Operate"/>
    <n v="7"/>
    <x v="0"/>
    <m/>
    <m/>
    <m/>
    <m/>
    <m/>
    <x v="171"/>
    <m/>
    <x v="72"/>
    <x v="0"/>
    <m/>
    <m/>
    <x v="0"/>
    <x v="0"/>
    <x v="0"/>
    <x v="2"/>
    <x v="2"/>
    <x v="4"/>
    <m/>
    <m/>
    <m/>
    <m/>
    <x v="0"/>
    <m/>
    <m/>
    <m/>
    <m/>
    <x v="0"/>
    <x v="0"/>
    <m/>
    <m/>
  </r>
  <r>
    <n v="847"/>
    <s v="Closed"/>
    <x v="0"/>
    <x v="110"/>
    <d v="2021-12-20T00:00:00"/>
    <x v="132"/>
    <x v="414"/>
    <s v="Ms.Sirintip "/>
    <s v="IQC"/>
    <s v="3013 / 9015"/>
    <s v="# 3013 T-55906GD018HU-T-AIN"/>
    <s v="YZK"/>
    <s v="TFT1.8&quot;"/>
    <x v="1"/>
    <x v="7"/>
    <x v="23"/>
    <s v="FCT +  App "/>
    <s v="Final"/>
    <d v="2022-01-15T00:00:00"/>
    <s v="Optical characteristic"/>
    <x v="0"/>
    <x v="0"/>
    <s v="Operate"/>
    <n v="3"/>
    <x v="0"/>
    <s v="E-Checker"/>
    <s v="Attachment"/>
    <m/>
    <m/>
    <n v="1"/>
    <x v="171"/>
    <m/>
    <x v="72"/>
    <x v="0"/>
    <m/>
    <m/>
    <x v="0"/>
    <x v="0"/>
    <x v="0"/>
    <x v="2"/>
    <x v="2"/>
    <x v="4"/>
    <m/>
    <m/>
    <m/>
    <m/>
    <x v="0"/>
    <m/>
    <m/>
    <m/>
    <m/>
    <x v="0"/>
    <x v="0"/>
    <m/>
    <m/>
  </r>
  <r>
    <n v="848"/>
    <s v="Closed"/>
    <x v="0"/>
    <x v="110"/>
    <d v="2021-12-20T00:00:00"/>
    <x v="132"/>
    <x v="415"/>
    <s v="Ms.Sirintip "/>
    <s v="IQC"/>
    <s v="3058 / 9046"/>
    <s v="# 3058 T-55998GD018HU-T-AGN"/>
    <s v="DS"/>
    <s v="TFT1.8&quot;"/>
    <x v="1"/>
    <x v="7"/>
    <x v="23"/>
    <s v="FCT +  App "/>
    <s v="Final"/>
    <d v="2022-01-15T00:00:00"/>
    <s v="Optical characteristic"/>
    <x v="0"/>
    <x v="0"/>
    <s v="Operate"/>
    <n v="1"/>
    <x v="29"/>
    <m/>
    <m/>
    <m/>
    <m/>
    <m/>
    <x v="98"/>
    <m/>
    <x v="0"/>
    <x v="0"/>
    <m/>
    <m/>
    <x v="0"/>
    <x v="0"/>
    <x v="0"/>
    <x v="2"/>
    <x v="2"/>
    <x v="4"/>
    <m/>
    <m/>
    <m/>
    <m/>
    <x v="0"/>
    <m/>
    <m/>
    <m/>
    <m/>
    <x v="0"/>
    <x v="0"/>
    <m/>
    <m/>
  </r>
  <r>
    <n v="849"/>
    <s v="Closed"/>
    <x v="0"/>
    <x v="110"/>
    <d v="2021-12-20T00:00:00"/>
    <x v="132"/>
    <x v="416"/>
    <s v="Ms.Sirintip "/>
    <s v="IQC"/>
    <s v="3063 / 9043"/>
    <s v="# 3063 T-57273GD086H-T-AFN"/>
    <s v="Gentex"/>
    <s v="TFT8.6&quot;"/>
    <x v="1"/>
    <x v="7"/>
    <x v="23"/>
    <s v="FCT +  App "/>
    <s v="Final"/>
    <d v="2022-01-17T00:00:00"/>
    <s v="Optical characteristic"/>
    <x v="0"/>
    <x v="0"/>
    <s v="Operate"/>
    <n v="2"/>
    <x v="24"/>
    <s v="E-Checker"/>
    <s v="Attachment"/>
    <m/>
    <m/>
    <n v="1"/>
    <x v="175"/>
    <m/>
    <x v="74"/>
    <x v="0"/>
    <m/>
    <m/>
    <x v="0"/>
    <x v="0"/>
    <x v="0"/>
    <x v="2"/>
    <x v="2"/>
    <x v="4"/>
    <m/>
    <m/>
    <m/>
    <m/>
    <x v="0"/>
    <m/>
    <m/>
    <m/>
    <m/>
    <x v="0"/>
    <x v="0"/>
    <m/>
    <m/>
  </r>
  <r>
    <n v="850"/>
    <s v="Closed"/>
    <x v="0"/>
    <x v="110"/>
    <d v="2021-12-20T00:00:00"/>
    <x v="132"/>
    <x v="417"/>
    <s v="Ms.Sirintip "/>
    <s v="IQC"/>
    <s v="3061 / 9050 "/>
    <s v="# 3061 T-57568GD018HU-T-ACN"/>
    <s v="NS"/>
    <s v="TFT1.8&quot;"/>
    <x v="1"/>
    <x v="7"/>
    <x v="23"/>
    <s v="FCT +  App "/>
    <s v="Final"/>
    <d v="2022-01-17T00:00:00"/>
    <s v="Optical characteristic"/>
    <x v="0"/>
    <x v="0"/>
    <s v="Operate"/>
    <n v="2"/>
    <x v="0"/>
    <s v="E-Checker"/>
    <s v="Attachment"/>
    <m/>
    <m/>
    <n v="2"/>
    <x v="171"/>
    <m/>
    <x v="0"/>
    <x v="50"/>
    <m/>
    <m/>
    <x v="0"/>
    <x v="0"/>
    <x v="0"/>
    <x v="2"/>
    <x v="2"/>
    <x v="4"/>
    <m/>
    <m/>
    <m/>
    <m/>
    <x v="0"/>
    <m/>
    <m/>
    <m/>
    <m/>
    <x v="0"/>
    <x v="0"/>
    <m/>
    <m/>
  </r>
  <r>
    <n v="851"/>
    <s v="Closed"/>
    <x v="0"/>
    <x v="110"/>
    <d v="2021-12-20T00:00:00"/>
    <x v="132"/>
    <x v="418"/>
    <s v="Ms.Sirintip "/>
    <s v="IQC"/>
    <s v="3036 / 9029"/>
    <s v="# 3036 T-55998GD018HU-T-AHN"/>
    <s v="DS"/>
    <s v="TFT1.8&quot;"/>
    <x v="1"/>
    <x v="7"/>
    <x v="23"/>
    <s v="FCT +  App "/>
    <s v="Final"/>
    <d v="2022-01-17T00:00:00"/>
    <s v="Optical characteristic"/>
    <x v="0"/>
    <x v="0"/>
    <s v="Operate"/>
    <n v="3"/>
    <x v="29"/>
    <m/>
    <m/>
    <m/>
    <m/>
    <m/>
    <x v="98"/>
    <m/>
    <x v="0"/>
    <x v="0"/>
    <m/>
    <m/>
    <x v="0"/>
    <x v="0"/>
    <x v="0"/>
    <x v="2"/>
    <x v="2"/>
    <x v="4"/>
    <m/>
    <m/>
    <m/>
    <m/>
    <x v="0"/>
    <m/>
    <m/>
    <m/>
    <m/>
    <x v="0"/>
    <x v="0"/>
    <m/>
    <m/>
  </r>
  <r>
    <n v="852"/>
    <s v="Closed"/>
    <x v="0"/>
    <x v="110"/>
    <d v="2021-12-20T00:00:00"/>
    <x v="132"/>
    <x v="419"/>
    <s v="Ms.Sirintip "/>
    <s v="IQC"/>
    <s v="3043 / 9017"/>
    <s v="# 3043 T-55998GD18HU-T-AFN"/>
    <s v="DS"/>
    <s v="TFT1.8&quot;"/>
    <x v="1"/>
    <x v="7"/>
    <x v="23"/>
    <s v="FCT +  App "/>
    <s v="Final"/>
    <d v="2022-01-17T00:00:00"/>
    <s v="Optical characteristic"/>
    <x v="0"/>
    <x v="0"/>
    <s v="Operate"/>
    <n v="2"/>
    <x v="29"/>
    <m/>
    <m/>
    <m/>
    <m/>
    <m/>
    <x v="98"/>
    <m/>
    <x v="0"/>
    <x v="0"/>
    <m/>
    <m/>
    <x v="0"/>
    <x v="0"/>
    <x v="0"/>
    <x v="2"/>
    <x v="2"/>
    <x v="4"/>
    <m/>
    <m/>
    <m/>
    <m/>
    <x v="0"/>
    <m/>
    <m/>
    <m/>
    <m/>
    <x v="0"/>
    <x v="0"/>
    <m/>
    <m/>
  </r>
  <r>
    <n v="853"/>
    <s v="Closed"/>
    <x v="0"/>
    <x v="110"/>
    <d v="2021-12-20T00:00:00"/>
    <x v="132"/>
    <x v="420"/>
    <s v="Ms.Sirintip "/>
    <s v="IQC"/>
    <s v="3088 / 9070"/>
    <s v="# 3088 T-57653GD018HU-T-ADN"/>
    <s v="DS"/>
    <s v="TFT1.8&quot;"/>
    <x v="1"/>
    <x v="7"/>
    <x v="23"/>
    <s v="FCT +  App "/>
    <s v="Final"/>
    <d v="2022-01-17T00:00:00"/>
    <s v="Optical characteristic"/>
    <x v="0"/>
    <x v="0"/>
    <s v="Operate"/>
    <n v="2"/>
    <x v="30"/>
    <m/>
    <m/>
    <m/>
    <m/>
    <m/>
    <x v="98"/>
    <m/>
    <x v="0"/>
    <x v="0"/>
    <m/>
    <m/>
    <x v="0"/>
    <x v="0"/>
    <x v="0"/>
    <x v="2"/>
    <x v="2"/>
    <x v="4"/>
    <m/>
    <m/>
    <m/>
    <m/>
    <x v="0"/>
    <m/>
    <m/>
    <m/>
    <m/>
    <x v="0"/>
    <x v="0"/>
    <m/>
    <m/>
  </r>
  <r>
    <n v="854"/>
    <s v="Closed"/>
    <x v="0"/>
    <x v="110"/>
    <d v="2021-12-20T00:00:00"/>
    <x v="132"/>
    <x v="421"/>
    <s v="Ms.Sirintip "/>
    <s v="IQC"/>
    <s v="3053 / 9041"/>
    <s v="# 3053 T-57380GD026HU-T-AHN"/>
    <s v="DS"/>
    <s v="TFT2.6&quot;"/>
    <x v="1"/>
    <x v="7"/>
    <x v="23"/>
    <s v="FCT +  App "/>
    <s v="Final"/>
    <d v="2022-01-17T00:00:00"/>
    <s v="Optical characteristic"/>
    <x v="0"/>
    <x v="0"/>
    <s v="Operate"/>
    <n v="2"/>
    <x v="24"/>
    <s v="E-Checker"/>
    <s v="Attachment"/>
    <m/>
    <m/>
    <n v="1"/>
    <x v="176"/>
    <m/>
    <x v="75"/>
    <x v="0"/>
    <m/>
    <m/>
    <x v="0"/>
    <x v="0"/>
    <x v="0"/>
    <x v="2"/>
    <x v="2"/>
    <x v="4"/>
    <m/>
    <m/>
    <m/>
    <m/>
    <x v="0"/>
    <m/>
    <m/>
    <m/>
    <m/>
    <x v="0"/>
    <x v="0"/>
    <m/>
    <m/>
  </r>
  <r>
    <n v="855"/>
    <s v="Closed"/>
    <x v="0"/>
    <x v="110"/>
    <d v="2021-12-20T00:00:00"/>
    <x v="132"/>
    <x v="422"/>
    <s v="Ms.Sirintip "/>
    <s v="IQC"/>
    <s v="7126 / 6083"/>
    <s v="# 7126 T-55709GD080HU-LW-AEN"/>
    <s v="YZK"/>
    <s v="TFT8.0&quot;"/>
    <x v="1"/>
    <x v="7"/>
    <x v="23"/>
    <s v="FCT +  App "/>
    <s v="Final"/>
    <d v="2022-01-17T00:00:00"/>
    <s v="Optical characteristic"/>
    <x v="0"/>
    <x v="0"/>
    <s v="Operate"/>
    <n v="2"/>
    <x v="0"/>
    <m/>
    <m/>
    <m/>
    <m/>
    <m/>
    <x v="170"/>
    <m/>
    <x v="0"/>
    <x v="48"/>
    <m/>
    <m/>
    <x v="0"/>
    <x v="0"/>
    <x v="0"/>
    <x v="2"/>
    <x v="2"/>
    <x v="4"/>
    <m/>
    <m/>
    <m/>
    <m/>
    <x v="0"/>
    <m/>
    <m/>
    <m/>
    <m/>
    <x v="0"/>
    <x v="0"/>
    <m/>
    <m/>
  </r>
  <r>
    <n v="856"/>
    <s v="Closed"/>
    <x v="2"/>
    <x v="110"/>
    <d v="2021-12-20T00:00:00"/>
    <x v="132"/>
    <x v="423"/>
    <s v="Ms.Sirintip "/>
    <s v="IQC"/>
    <s v="3057 / 9045"/>
    <s v="# 3057 T-57630GD018HU-T-ABN"/>
    <s v="YZK"/>
    <s v="TFT1.8&quot;"/>
    <x v="1"/>
    <x v="7"/>
    <x v="23"/>
    <s v="FCT +  App "/>
    <s v="Final"/>
    <d v="2022-01-15T00:00:00"/>
    <s v="Optical characteristic"/>
    <x v="0"/>
    <x v="0"/>
    <s v="Operate"/>
    <n v="1"/>
    <x v="0"/>
    <s v="E-Checker"/>
    <s v="Attachment"/>
    <m/>
    <m/>
    <m/>
    <x v="98"/>
    <m/>
    <x v="0"/>
    <x v="0"/>
    <m/>
    <m/>
    <x v="0"/>
    <x v="0"/>
    <x v="0"/>
    <x v="2"/>
    <x v="2"/>
    <x v="4"/>
    <m/>
    <m/>
    <m/>
    <m/>
    <x v="0"/>
    <m/>
    <m/>
    <m/>
    <m/>
    <x v="0"/>
    <x v="0"/>
    <m/>
    <m/>
  </r>
  <r>
    <n v="857"/>
    <s v="Closed"/>
    <x v="0"/>
    <x v="110"/>
    <d v="2021-12-20T00:00:00"/>
    <x v="132"/>
    <x v="424"/>
    <s v="Ms.Sirintip "/>
    <s v="IQC"/>
    <s v="3085 / 9065"/>
    <s v="# 3085 T-57632GD018HU-T-AHN"/>
    <s v="DS"/>
    <s v="TFT1.8&quot;"/>
    <x v="1"/>
    <x v="7"/>
    <x v="23"/>
    <s v="FCT +  App "/>
    <s v="Final"/>
    <d v="2022-01-15T00:00:00"/>
    <s v="Optical characteristic"/>
    <x v="0"/>
    <x v="0"/>
    <s v="Operate"/>
    <n v="3"/>
    <x v="30"/>
    <s v="TS-5000"/>
    <s v="Attachment"/>
    <m/>
    <m/>
    <n v="1"/>
    <x v="177"/>
    <m/>
    <x v="76"/>
    <x v="0"/>
    <m/>
    <m/>
    <x v="0"/>
    <x v="0"/>
    <x v="0"/>
    <x v="2"/>
    <x v="2"/>
    <x v="4"/>
    <m/>
    <m/>
    <m/>
    <m/>
    <x v="0"/>
    <m/>
    <m/>
    <m/>
    <m/>
    <x v="0"/>
    <x v="0"/>
    <m/>
    <m/>
  </r>
  <r>
    <n v="858"/>
    <s v="Closed"/>
    <x v="0"/>
    <x v="110"/>
    <d v="2021-12-20T00:00:00"/>
    <x v="132"/>
    <x v="425"/>
    <s v="Mr.Karn"/>
    <s v="PE-MPT"/>
    <n v="3037"/>
    <s v="# 3037 T-55742GD042H-LW-ALN"/>
    <s v="YZK"/>
    <s v="TFT4.2&quot;"/>
    <x v="0"/>
    <x v="1"/>
    <x v="194"/>
    <s v="FCT +  App "/>
    <s v="Final"/>
    <m/>
    <s v="High temp"/>
    <x v="2"/>
    <x v="5"/>
    <s v="Operate"/>
    <n v="5"/>
    <x v="27"/>
    <s v="QE-B3-006"/>
    <s v="Pallet"/>
    <s v="QE-DC30V-014"/>
    <s v="QE-DC20V-009"/>
    <n v="240"/>
    <x v="154"/>
    <m/>
    <x v="0"/>
    <x v="0"/>
    <m/>
    <m/>
    <x v="0"/>
    <x v="0"/>
    <x v="0"/>
    <x v="2"/>
    <x v="2"/>
    <x v="4"/>
    <m/>
    <m/>
    <m/>
    <m/>
    <x v="90"/>
    <m/>
    <m/>
    <m/>
    <m/>
    <x v="0"/>
    <x v="0"/>
    <m/>
    <m/>
  </r>
  <r>
    <n v="859"/>
    <s v="Closed"/>
    <x v="0"/>
    <x v="110"/>
    <d v="2021-12-20T00:00:00"/>
    <x v="132"/>
    <x v="425"/>
    <s v="Mr.Karn"/>
    <s v="PE-MPT"/>
    <n v="3037"/>
    <s v="# 3037 T-55742GD042H-LW-ALN"/>
    <s v="YZK"/>
    <s v="TFT4.2&quot;"/>
    <x v="0"/>
    <x v="1"/>
    <x v="194"/>
    <s v="FCT +  App "/>
    <s v="Final"/>
    <m/>
    <s v="Low temperature"/>
    <x v="3"/>
    <x v="12"/>
    <s v="Operate"/>
    <n v="5"/>
    <x v="3"/>
    <s v="QE-B3-007"/>
    <s v="Pallet"/>
    <s v="QE-DC30V-005"/>
    <s v="QE-DC20V-010"/>
    <n v="240"/>
    <x v="154"/>
    <m/>
    <x v="0"/>
    <x v="0"/>
    <m/>
    <m/>
    <x v="0"/>
    <x v="0"/>
    <x v="0"/>
    <x v="2"/>
    <x v="2"/>
    <x v="4"/>
    <m/>
    <m/>
    <m/>
    <m/>
    <x v="90"/>
    <m/>
    <m/>
    <m/>
    <m/>
    <x v="0"/>
    <x v="0"/>
    <m/>
    <m/>
  </r>
  <r>
    <n v="860"/>
    <s v="Closed"/>
    <x v="0"/>
    <x v="110"/>
    <d v="2021-12-20T00:00:00"/>
    <x v="132"/>
    <x v="425"/>
    <s v="Mr.Karn"/>
    <s v="PE-MPT"/>
    <n v="3037"/>
    <s v="# 3037 T-55742GD042H-LW-ALN"/>
    <s v="YZK"/>
    <s v="TFT4.2&quot;"/>
    <x v="0"/>
    <x v="1"/>
    <x v="194"/>
    <s v="FCT +  App "/>
    <s v="Final"/>
    <m/>
    <s v="Hi temp,Hi Humid "/>
    <x v="1"/>
    <x v="1"/>
    <s v="Operate"/>
    <n v="5"/>
    <x v="9"/>
    <s v="QE-B3-008"/>
    <s v="Pallet"/>
    <s v="QE-DC30V-003"/>
    <s v="QE-DC30V-009"/>
    <n v="240"/>
    <x v="154"/>
    <m/>
    <x v="0"/>
    <x v="0"/>
    <m/>
    <m/>
    <x v="0"/>
    <x v="0"/>
    <x v="0"/>
    <x v="2"/>
    <x v="2"/>
    <x v="4"/>
    <m/>
    <m/>
    <m/>
    <m/>
    <x v="90"/>
    <m/>
    <m/>
    <m/>
    <m/>
    <x v="0"/>
    <x v="0"/>
    <m/>
    <m/>
  </r>
  <r>
    <n v="861"/>
    <s v="Closed"/>
    <x v="0"/>
    <x v="110"/>
    <d v="2021-12-20T00:00:00"/>
    <x v="132"/>
    <x v="425"/>
    <s v="Mr.Karn"/>
    <s v="PE-MPT"/>
    <n v="3037"/>
    <s v="# 3037 T-55742GD042H-LW-ALN"/>
    <s v="YZK"/>
    <s v="TFT4.2&quot;"/>
    <x v="0"/>
    <x v="1"/>
    <x v="194"/>
    <s v="FCT +  App "/>
    <s v="Final"/>
    <m/>
    <s v="Heat shock"/>
    <x v="4"/>
    <x v="19"/>
    <s v="Non Operate"/>
    <n v="5"/>
    <x v="6"/>
    <m/>
    <m/>
    <m/>
    <m/>
    <n v="100"/>
    <x v="154"/>
    <m/>
    <x v="0"/>
    <x v="0"/>
    <m/>
    <m/>
    <x v="0"/>
    <x v="0"/>
    <x v="0"/>
    <x v="2"/>
    <x v="26"/>
    <x v="4"/>
    <m/>
    <m/>
    <m/>
    <m/>
    <x v="0"/>
    <m/>
    <m/>
    <m/>
    <m/>
    <x v="0"/>
    <x v="0"/>
    <m/>
    <m/>
  </r>
  <r>
    <n v="862"/>
    <s v="Too Over Due"/>
    <x v="1"/>
    <x v="110"/>
    <d v="2021-12-20T00:00:00"/>
    <x v="132"/>
    <x v="426"/>
    <s v="Ms.Wijitra"/>
    <s v="AE"/>
    <n v="3093"/>
    <s v="# 3093 T-64950GD031HU-T-ADN"/>
    <s v="DS"/>
    <s v="TFT3.1&quot;"/>
    <x v="0"/>
    <x v="3"/>
    <x v="195"/>
    <s v="FCT +  App "/>
    <s v="Final"/>
    <m/>
    <s v="High temp"/>
    <x v="2"/>
    <x v="7"/>
    <s v="Operate"/>
    <n v="9"/>
    <x v="29"/>
    <m/>
    <m/>
    <m/>
    <m/>
    <n v="1000"/>
    <x v="154"/>
    <m/>
    <x v="0"/>
    <x v="0"/>
    <m/>
    <m/>
    <x v="0"/>
    <x v="0"/>
    <x v="0"/>
    <x v="2"/>
    <x v="2"/>
    <x v="4"/>
    <m/>
    <m/>
    <m/>
    <m/>
    <x v="70"/>
    <m/>
    <m/>
    <d v="2022-03-15T00:00:00"/>
    <m/>
    <x v="0"/>
    <x v="0"/>
    <m/>
    <m/>
  </r>
  <r>
    <n v="863"/>
    <s v="Too Over Due"/>
    <x v="1"/>
    <x v="110"/>
    <d v="2021-12-20T00:00:00"/>
    <x v="132"/>
    <x v="426"/>
    <s v="Ms.Wijitra"/>
    <s v="AE"/>
    <n v="3093"/>
    <s v="# 3093 T-64950GD031HU-T-ADN"/>
    <s v="DS"/>
    <s v="TFT3.1&quot;"/>
    <x v="0"/>
    <x v="3"/>
    <x v="195"/>
    <s v="FCT +  App "/>
    <s v="Final"/>
    <m/>
    <s v="Low temperature"/>
    <x v="3"/>
    <x v="3"/>
    <s v="Operate"/>
    <n v="9"/>
    <x v="29"/>
    <m/>
    <m/>
    <m/>
    <m/>
    <n v="1000"/>
    <x v="178"/>
    <m/>
    <x v="0"/>
    <x v="0"/>
    <m/>
    <m/>
    <x v="0"/>
    <x v="0"/>
    <x v="0"/>
    <x v="2"/>
    <x v="2"/>
    <x v="4"/>
    <m/>
    <m/>
    <m/>
    <m/>
    <x v="91"/>
    <m/>
    <m/>
    <d v="2022-04-09T00:00:00"/>
    <m/>
    <x v="0"/>
    <x v="0"/>
    <m/>
    <m/>
  </r>
  <r>
    <n v="864"/>
    <s v="Too Over Due"/>
    <x v="1"/>
    <x v="110"/>
    <d v="2021-12-20T00:00:00"/>
    <x v="132"/>
    <x v="426"/>
    <s v="Ms.Wijitra"/>
    <s v="AE"/>
    <n v="3093"/>
    <s v="# 3093 T-64950GD031HU-T-ADN"/>
    <s v="DS"/>
    <s v="TFT3.1&quot;"/>
    <x v="0"/>
    <x v="3"/>
    <x v="195"/>
    <s v="FCT +  App "/>
    <s v="Final"/>
    <m/>
    <s v="Hi temp,Hi Humid "/>
    <x v="1"/>
    <x v="1"/>
    <s v="Operate"/>
    <n v="9"/>
    <x v="9"/>
    <s v="QE-B3-005"/>
    <s v="Attachment"/>
    <s v="QE-DC30V-004"/>
    <m/>
    <n v="1000"/>
    <x v="179"/>
    <m/>
    <x v="0"/>
    <x v="0"/>
    <m/>
    <m/>
    <x v="0"/>
    <x v="0"/>
    <x v="0"/>
    <x v="2"/>
    <x v="2"/>
    <x v="4"/>
    <m/>
    <m/>
    <m/>
    <m/>
    <x v="92"/>
    <m/>
    <m/>
    <d v="2022-02-18T00:00:00"/>
    <m/>
    <x v="0"/>
    <x v="0"/>
    <m/>
    <m/>
  </r>
  <r>
    <n v="865"/>
    <s v="Too Over Due"/>
    <x v="1"/>
    <x v="110"/>
    <d v="2021-12-20T00:00:00"/>
    <x v="132"/>
    <x v="426"/>
    <s v="Ms.Wijitra"/>
    <s v="AE"/>
    <n v="3093"/>
    <s v="# 3093 T-64950GD031HU-T-ADN"/>
    <s v="DS"/>
    <s v="TFT3.1&quot;"/>
    <x v="0"/>
    <x v="3"/>
    <x v="195"/>
    <s v="FCT +  App "/>
    <s v="Final"/>
    <m/>
    <s v="Heat shock"/>
    <x v="4"/>
    <x v="50"/>
    <s v="Non Operate"/>
    <n v="9"/>
    <x v="4"/>
    <m/>
    <m/>
    <m/>
    <m/>
    <n v="1000"/>
    <x v="179"/>
    <m/>
    <x v="0"/>
    <x v="0"/>
    <m/>
    <m/>
    <x v="0"/>
    <x v="0"/>
    <x v="0"/>
    <x v="2"/>
    <x v="2"/>
    <x v="4"/>
    <m/>
    <m/>
    <m/>
    <m/>
    <x v="93"/>
    <m/>
    <m/>
    <d v="2022-02-18T00:00:00"/>
    <m/>
    <x v="0"/>
    <x v="0"/>
    <m/>
    <m/>
  </r>
  <r>
    <n v="866"/>
    <s v="Closed"/>
    <x v="0"/>
    <x v="111"/>
    <d v="2021-12-20T00:00:00"/>
    <x v="133"/>
    <x v="427"/>
    <s v="Mr.Watcharapan P."/>
    <s v="MDL-CL-T1L"/>
    <s v="B025"/>
    <s v="# B025 T-55860GD103H-LW-ANN"/>
    <s v="BMW"/>
    <s v="TFT10.25&quot;"/>
    <x v="0"/>
    <x v="1"/>
    <x v="196"/>
    <s v="FCT +  App "/>
    <s v="Final"/>
    <m/>
    <s v="High temp"/>
    <x v="2"/>
    <x v="21"/>
    <s v="Operate"/>
    <n v="2"/>
    <x v="12"/>
    <m/>
    <m/>
    <m/>
    <m/>
    <m/>
    <x v="180"/>
    <m/>
    <x v="77"/>
    <x v="0"/>
    <m/>
    <m/>
    <x v="0"/>
    <x v="0"/>
    <x v="0"/>
    <x v="2"/>
    <x v="2"/>
    <x v="4"/>
    <m/>
    <m/>
    <m/>
    <m/>
    <x v="0"/>
    <m/>
    <m/>
    <m/>
    <m/>
    <x v="0"/>
    <x v="0"/>
    <m/>
    <m/>
  </r>
  <r>
    <n v="867"/>
    <s v="Closed"/>
    <x v="0"/>
    <x v="111"/>
    <d v="2021-12-20T00:00:00"/>
    <x v="133"/>
    <x v="427"/>
    <s v="Mr.Watcharapan P."/>
    <s v="MDL-CL-T1L"/>
    <s v="B025"/>
    <s v="# B025 T-55860GD103H-LW-ANN"/>
    <s v="BMW"/>
    <s v="TFT10.25&quot;"/>
    <x v="0"/>
    <x v="1"/>
    <x v="196"/>
    <s v="FCT +  App "/>
    <s v="Final"/>
    <m/>
    <s v="Room temp :  25oC"/>
    <x v="9"/>
    <x v="22"/>
    <s v="Operate"/>
    <n v="2"/>
    <x v="13"/>
    <m/>
    <m/>
    <m/>
    <m/>
    <m/>
    <x v="180"/>
    <m/>
    <x v="77"/>
    <x v="0"/>
    <m/>
    <m/>
    <x v="0"/>
    <x v="0"/>
    <x v="0"/>
    <x v="2"/>
    <x v="2"/>
    <x v="4"/>
    <m/>
    <m/>
    <m/>
    <m/>
    <x v="0"/>
    <m/>
    <m/>
    <m/>
    <m/>
    <x v="0"/>
    <x v="0"/>
    <m/>
    <m/>
  </r>
  <r>
    <n v="868"/>
    <s v="Closed"/>
    <x v="0"/>
    <x v="110"/>
    <d v="2021-12-20T00:00:00"/>
    <x v="132"/>
    <x v="428"/>
    <s v="Ms.Sirintip "/>
    <s v="IQC"/>
    <s v="3049 / 9038"/>
    <s v="# 3049 T-55931GD018HU-T-AKN"/>
    <s v="STD"/>
    <s v="TFT1.8&quot;"/>
    <x v="1"/>
    <x v="7"/>
    <x v="23"/>
    <s v="FCT +  App "/>
    <s v="Final"/>
    <d v="2022-01-15T00:00:00"/>
    <s v="Optical characteristic"/>
    <x v="0"/>
    <x v="0"/>
    <s v="Operate"/>
    <n v="1"/>
    <x v="0"/>
    <m/>
    <m/>
    <m/>
    <m/>
    <m/>
    <x v="181"/>
    <m/>
    <x v="78"/>
    <x v="0"/>
    <m/>
    <m/>
    <x v="0"/>
    <x v="0"/>
    <x v="0"/>
    <x v="2"/>
    <x v="2"/>
    <x v="4"/>
    <m/>
    <m/>
    <m/>
    <m/>
    <x v="0"/>
    <m/>
    <m/>
    <m/>
    <m/>
    <x v="0"/>
    <x v="0"/>
    <m/>
    <m/>
  </r>
  <r>
    <n v="869"/>
    <s v="Closed"/>
    <x v="0"/>
    <x v="110"/>
    <d v="2021-12-20T00:00:00"/>
    <x v="132"/>
    <x v="429"/>
    <s v="Ms.Sirintip "/>
    <s v="IQC"/>
    <s v="3013 / 9015"/>
    <s v="# 3013 T-55906GD018HU-T-AIN"/>
    <s v="YZK"/>
    <s v="TFT1.8&quot;"/>
    <x v="1"/>
    <x v="7"/>
    <x v="23"/>
    <s v="FCT +  App "/>
    <s v="Final"/>
    <d v="2022-01-15T00:00:00"/>
    <s v="Optical characteristic"/>
    <x v="0"/>
    <x v="0"/>
    <s v="Operate"/>
    <n v="1"/>
    <x v="0"/>
    <s v="E-Checker"/>
    <s v="Attachment"/>
    <m/>
    <m/>
    <n v="1"/>
    <x v="98"/>
    <m/>
    <x v="0"/>
    <x v="0"/>
    <m/>
    <m/>
    <x v="0"/>
    <x v="0"/>
    <x v="0"/>
    <x v="2"/>
    <x v="2"/>
    <x v="4"/>
    <m/>
    <m/>
    <m/>
    <m/>
    <x v="0"/>
    <m/>
    <m/>
    <m/>
    <m/>
    <x v="0"/>
    <x v="0"/>
    <m/>
    <m/>
  </r>
  <r>
    <n v="870"/>
    <s v="Closed"/>
    <x v="0"/>
    <x v="110"/>
    <d v="2021-12-20T00:00:00"/>
    <x v="132"/>
    <x v="430"/>
    <s v="Ms.Sirintip "/>
    <s v="IQC"/>
    <s v="3058 / 9046"/>
    <s v="# 3058 T-55998GD018HU-T-AGN"/>
    <s v="DS"/>
    <s v="TFT1.8&quot;"/>
    <x v="1"/>
    <x v="7"/>
    <x v="23"/>
    <s v="FCT +  App "/>
    <s v="Final"/>
    <d v="2022-01-15T00:00:00"/>
    <s v="Optical characteristic"/>
    <x v="0"/>
    <x v="0"/>
    <s v="Operate"/>
    <n v="1"/>
    <x v="29"/>
    <m/>
    <m/>
    <m/>
    <m/>
    <m/>
    <x v="98"/>
    <m/>
    <x v="0"/>
    <x v="0"/>
    <m/>
    <m/>
    <x v="0"/>
    <x v="0"/>
    <x v="0"/>
    <x v="2"/>
    <x v="2"/>
    <x v="4"/>
    <m/>
    <m/>
    <m/>
    <m/>
    <x v="0"/>
    <m/>
    <m/>
    <m/>
    <m/>
    <x v="0"/>
    <x v="0"/>
    <m/>
    <m/>
  </r>
  <r>
    <n v="871"/>
    <s v="Closed"/>
    <x v="0"/>
    <x v="110"/>
    <d v="2021-12-20T00:00:00"/>
    <x v="132"/>
    <x v="431"/>
    <s v="Ms.Sirintip "/>
    <s v="IQC"/>
    <s v="3088 / 9070"/>
    <s v="# 3088 T-57653GD018HU-T-ADN"/>
    <s v="DS"/>
    <s v="TFT1.8&quot;"/>
    <x v="1"/>
    <x v="7"/>
    <x v="23"/>
    <s v="FCT +  App "/>
    <s v="Final"/>
    <d v="2022-01-17T00:00:00"/>
    <s v="Optical characteristic"/>
    <x v="0"/>
    <x v="0"/>
    <s v="Operate"/>
    <n v="1"/>
    <x v="30"/>
    <m/>
    <m/>
    <m/>
    <m/>
    <m/>
    <x v="98"/>
    <m/>
    <x v="0"/>
    <x v="0"/>
    <m/>
    <m/>
    <x v="0"/>
    <x v="0"/>
    <x v="0"/>
    <x v="2"/>
    <x v="2"/>
    <x v="4"/>
    <m/>
    <m/>
    <m/>
    <m/>
    <x v="0"/>
    <m/>
    <m/>
    <m/>
    <m/>
    <x v="0"/>
    <x v="0"/>
    <m/>
    <m/>
  </r>
  <r>
    <n v="872"/>
    <s v=""/>
    <x v="4"/>
    <x v="110"/>
    <d v="2021-12-20T00:00:00"/>
    <x v="132"/>
    <x v="432"/>
    <s v="Ms.Sirintip "/>
    <s v="IQC"/>
    <s v="3086 / 9054"/>
    <s v="# 3086 T-64947GD031HU-T-AAN"/>
    <s v="LITE-ON "/>
    <s v="TFT3.1&quot;"/>
    <x v="1"/>
    <x v="7"/>
    <x v="23"/>
    <s v="FCT +  App "/>
    <s v="Final"/>
    <d v="2022-01-17T00:00:00"/>
    <s v="Optical characteristic"/>
    <x v="0"/>
    <x v="0"/>
    <s v="Operate"/>
    <n v="1"/>
    <x v="29"/>
    <m/>
    <m/>
    <m/>
    <m/>
    <m/>
    <x v="98"/>
    <m/>
    <x v="0"/>
    <x v="0"/>
    <m/>
    <m/>
    <x v="0"/>
    <x v="0"/>
    <x v="0"/>
    <x v="2"/>
    <x v="2"/>
    <x v="4"/>
    <m/>
    <m/>
    <m/>
    <m/>
    <x v="0"/>
    <m/>
    <m/>
    <m/>
    <m/>
    <x v="0"/>
    <x v="0"/>
    <m/>
    <m/>
  </r>
  <r>
    <n v="873"/>
    <s v="Closed"/>
    <x v="0"/>
    <x v="110"/>
    <d v="2021-12-20T00:00:00"/>
    <x v="132"/>
    <x v="433"/>
    <s v="Ms.Sirintip "/>
    <s v="IQC"/>
    <s v="3062 / 9052"/>
    <s v="# 3062 T-64874GD026HU-T-AAN"/>
    <s v="Hyundai mobis"/>
    <s v="TFT2.6&quot;"/>
    <x v="1"/>
    <x v="7"/>
    <x v="23"/>
    <s v="FCT +  App "/>
    <s v="Final"/>
    <d v="2022-01-17T00:00:00"/>
    <s v="Optical characteristic"/>
    <x v="0"/>
    <x v="0"/>
    <s v="Operate"/>
    <n v="1"/>
    <x v="0"/>
    <s v="E-Checker"/>
    <s v="Attachment"/>
    <m/>
    <m/>
    <n v="1"/>
    <x v="176"/>
    <m/>
    <x v="75"/>
    <x v="0"/>
    <m/>
    <m/>
    <x v="0"/>
    <x v="0"/>
    <x v="0"/>
    <x v="2"/>
    <x v="2"/>
    <x v="4"/>
    <m/>
    <m/>
    <m/>
    <m/>
    <x v="0"/>
    <m/>
    <m/>
    <m/>
    <m/>
    <x v="0"/>
    <x v="0"/>
    <m/>
    <m/>
  </r>
  <r>
    <s v="  "/>
    <s v=""/>
    <x v="4"/>
    <x v="110"/>
    <d v="2021-12-20T00:00:00"/>
    <x v="132"/>
    <x v="434"/>
    <s v="Ms.Sirintip "/>
    <s v="IQC"/>
    <s v="3036 / 9029"/>
    <s v="# 3036 T-55998GD018HU-T-AHN"/>
    <s v="DS"/>
    <s v="TFT1.8&quot;"/>
    <x v="1"/>
    <x v="7"/>
    <x v="23"/>
    <s v="FCT +  App "/>
    <s v="Final"/>
    <d v="2022-01-17T00:00:00"/>
    <s v="Optical characteristic"/>
    <x v="0"/>
    <x v="0"/>
    <s v="Operate"/>
    <n v="1"/>
    <x v="29"/>
    <m/>
    <m/>
    <m/>
    <m/>
    <m/>
    <x v="98"/>
    <m/>
    <x v="0"/>
    <x v="0"/>
    <m/>
    <m/>
    <x v="0"/>
    <x v="0"/>
    <x v="0"/>
    <x v="2"/>
    <x v="2"/>
    <x v="4"/>
    <m/>
    <m/>
    <m/>
    <m/>
    <x v="0"/>
    <m/>
    <m/>
    <m/>
    <m/>
    <x v="0"/>
    <x v="0"/>
    <m/>
    <m/>
  </r>
  <r>
    <n v="875"/>
    <s v="Closed"/>
    <x v="0"/>
    <x v="110"/>
    <d v="2021-12-20T00:00:00"/>
    <x v="132"/>
    <x v="435"/>
    <s v="Ms.Sirintip "/>
    <s v="IQC"/>
    <s v="3089 / 9068"/>
    <s v="# 3089 T-57657GD026HU-T-AAN"/>
    <s v="NS"/>
    <s v="TFT2.6&quot;"/>
    <x v="1"/>
    <x v="7"/>
    <x v="23"/>
    <s v="FCT +  App "/>
    <s v="Final"/>
    <d v="2022-01-17T00:00:00"/>
    <s v="Optical characteristic"/>
    <x v="0"/>
    <x v="0"/>
    <s v="Operate"/>
    <n v="1"/>
    <x v="0"/>
    <m/>
    <m/>
    <m/>
    <m/>
    <m/>
    <x v="172"/>
    <m/>
    <x v="0"/>
    <x v="0"/>
    <m/>
    <m/>
    <x v="0"/>
    <x v="0"/>
    <x v="0"/>
    <x v="2"/>
    <x v="2"/>
    <x v="4"/>
    <m/>
    <m/>
    <m/>
    <m/>
    <x v="0"/>
    <m/>
    <m/>
    <m/>
    <m/>
    <x v="0"/>
    <x v="0"/>
    <m/>
    <m/>
  </r>
  <r>
    <n v="876"/>
    <s v="Closed"/>
    <x v="0"/>
    <x v="110"/>
    <d v="2021-12-20T00:00:00"/>
    <x v="132"/>
    <x v="436"/>
    <s v="Ms.Sirintip "/>
    <s v="IQC"/>
    <s v="3057 / 9045"/>
    <s v="# 3057 T-57630GD018HU-T-ABN"/>
    <s v="YZK"/>
    <s v="TFT1.8&quot;"/>
    <x v="1"/>
    <x v="7"/>
    <x v="23"/>
    <s v="FCT +  App "/>
    <s v="Final"/>
    <d v="2022-01-17T00:00:00"/>
    <s v="Optical characteristic"/>
    <x v="0"/>
    <x v="0"/>
    <s v="Operate"/>
    <n v="1"/>
    <x v="0"/>
    <s v="E-Checker"/>
    <s v="Attachment"/>
    <m/>
    <m/>
    <n v="1"/>
    <x v="172"/>
    <m/>
    <x v="79"/>
    <x v="0"/>
    <m/>
    <m/>
    <x v="0"/>
    <x v="0"/>
    <x v="0"/>
    <x v="2"/>
    <x v="2"/>
    <x v="4"/>
    <m/>
    <m/>
    <m/>
    <m/>
    <x v="0"/>
    <m/>
    <m/>
    <m/>
    <m/>
    <x v="0"/>
    <x v="0"/>
    <m/>
    <m/>
  </r>
  <r>
    <n v="877"/>
    <s v="Closed"/>
    <x v="0"/>
    <x v="110"/>
    <d v="2021-12-20T00:00:00"/>
    <x v="132"/>
    <x v="437"/>
    <s v="Ms.Sirintip "/>
    <s v="IQC"/>
    <s v="3013 / 9015"/>
    <s v="# 3013 T-55906GD018HU-T-AIN"/>
    <s v="YZK"/>
    <s v="TFT1.8&quot;"/>
    <x v="1"/>
    <x v="7"/>
    <x v="23"/>
    <s v="FCT +  App "/>
    <s v="Final"/>
    <d v="2022-01-17T00:00:00"/>
    <s v="Optical characteristic"/>
    <x v="0"/>
    <x v="0"/>
    <s v="Operate"/>
    <n v="1"/>
    <x v="0"/>
    <s v="E-Checker"/>
    <s v="Attachment"/>
    <m/>
    <m/>
    <n v="1"/>
    <x v="171"/>
    <m/>
    <x v="72"/>
    <x v="0"/>
    <m/>
    <m/>
    <x v="0"/>
    <x v="0"/>
    <x v="0"/>
    <x v="2"/>
    <x v="2"/>
    <x v="4"/>
    <m/>
    <m/>
    <m/>
    <m/>
    <x v="0"/>
    <m/>
    <m/>
    <m/>
    <m/>
    <x v="0"/>
    <x v="0"/>
    <m/>
    <m/>
  </r>
  <r>
    <n v="878"/>
    <s v="Closed"/>
    <x v="0"/>
    <x v="110"/>
    <d v="2021-12-20T00:00:00"/>
    <x v="132"/>
    <x v="438"/>
    <s v="Ms.Sirintip "/>
    <s v="IQC"/>
    <s v="3061 / 9050 "/>
    <s v="# 3061 T-57568GD018HU-T-ACN"/>
    <s v="NS"/>
    <s v="TFT1.8&quot;"/>
    <x v="1"/>
    <x v="7"/>
    <x v="23"/>
    <s v="FCT +  App "/>
    <s v="Final"/>
    <d v="2022-01-17T00:00:00"/>
    <s v="Optical characteristic"/>
    <x v="0"/>
    <x v="0"/>
    <s v="Operate"/>
    <n v="4"/>
    <x v="0"/>
    <s v="E-Checker"/>
    <s v="Attachment"/>
    <m/>
    <m/>
    <n v="2"/>
    <x v="171"/>
    <m/>
    <x v="0"/>
    <x v="50"/>
    <m/>
    <m/>
    <x v="0"/>
    <x v="0"/>
    <x v="0"/>
    <x v="2"/>
    <x v="2"/>
    <x v="4"/>
    <m/>
    <m/>
    <m/>
    <m/>
    <x v="0"/>
    <m/>
    <m/>
    <m/>
    <m/>
    <x v="0"/>
    <x v="0"/>
    <m/>
    <m/>
  </r>
  <r>
    <n v="879"/>
    <s v="Closed"/>
    <x v="0"/>
    <x v="110"/>
    <d v="2021-12-20T00:00:00"/>
    <x v="132"/>
    <x v="439"/>
    <s v="Ms.Sirintip "/>
    <s v="IQC"/>
    <s v="3001 / 9005"/>
    <s v="# 3001 T-55741GD033H-T-ACN"/>
    <s v="Gentex"/>
    <s v="TFT3.3&quot;"/>
    <x v="1"/>
    <x v="7"/>
    <x v="23"/>
    <s v="FCT +  App "/>
    <s v="Final"/>
    <d v="2022-01-19T00:00:00"/>
    <s v="Optical characteristic"/>
    <x v="0"/>
    <x v="0"/>
    <s v="Operate"/>
    <n v="1"/>
    <x v="29"/>
    <m/>
    <m/>
    <m/>
    <m/>
    <m/>
    <x v="98"/>
    <m/>
    <x v="0"/>
    <x v="0"/>
    <m/>
    <m/>
    <x v="0"/>
    <x v="0"/>
    <x v="0"/>
    <x v="2"/>
    <x v="2"/>
    <x v="4"/>
    <m/>
    <m/>
    <m/>
    <m/>
    <x v="0"/>
    <m/>
    <m/>
    <m/>
    <m/>
    <x v="0"/>
    <x v="0"/>
    <m/>
    <m/>
  </r>
  <r>
    <n v="880"/>
    <s v="Closed"/>
    <x v="0"/>
    <x v="110"/>
    <d v="2021-12-20T00:00:00"/>
    <x v="132"/>
    <x v="440"/>
    <s v="Ms.Sirintip "/>
    <s v="IQC"/>
    <n v="3051"/>
    <s v="# 3051 T-56056GD042H-LW-ADN"/>
    <s v="YZK"/>
    <s v="TFT4.2&quot;"/>
    <x v="1"/>
    <x v="7"/>
    <x v="23"/>
    <s v="FCT +  App "/>
    <s v="Final"/>
    <d v="2022-01-19T00:00:00"/>
    <s v="Optical characteristic"/>
    <x v="0"/>
    <x v="0"/>
    <s v="Operate"/>
    <n v="2"/>
    <x v="0"/>
    <s v="E-Checker"/>
    <s v="Jig"/>
    <m/>
    <m/>
    <n v="2"/>
    <x v="174"/>
    <m/>
    <x v="80"/>
    <x v="0"/>
    <m/>
    <m/>
    <x v="0"/>
    <x v="0"/>
    <x v="0"/>
    <x v="2"/>
    <x v="2"/>
    <x v="4"/>
    <m/>
    <m/>
    <m/>
    <m/>
    <x v="0"/>
    <m/>
    <m/>
    <m/>
    <m/>
    <x v="0"/>
    <x v="0"/>
    <m/>
    <m/>
  </r>
  <r>
    <n v="881"/>
    <s v="Closed"/>
    <x v="0"/>
    <x v="110"/>
    <d v="2021-12-20T00:00:00"/>
    <x v="132"/>
    <x v="441"/>
    <s v="Ms.Sirintip "/>
    <s v="IQC"/>
    <n v="3011"/>
    <s v="# 3011 T-56056GD042H-LW-ACN"/>
    <s v="YZK"/>
    <s v="TFT4.2&quot;"/>
    <x v="1"/>
    <x v="7"/>
    <x v="23"/>
    <s v="FCT +  App "/>
    <s v="Final"/>
    <d v="2022-01-19T00:00:00"/>
    <s v="Optical characteristic"/>
    <x v="0"/>
    <x v="0"/>
    <s v="Operate"/>
    <n v="4"/>
    <x v="0"/>
    <m/>
    <m/>
    <m/>
    <m/>
    <m/>
    <x v="98"/>
    <m/>
    <x v="0"/>
    <x v="0"/>
    <m/>
    <m/>
    <x v="0"/>
    <x v="0"/>
    <x v="0"/>
    <x v="2"/>
    <x v="2"/>
    <x v="4"/>
    <m/>
    <m/>
    <m/>
    <m/>
    <x v="0"/>
    <m/>
    <m/>
    <m/>
    <m/>
    <x v="0"/>
    <x v="0"/>
    <m/>
    <m/>
  </r>
  <r>
    <n v="882"/>
    <s v="Closed"/>
    <x v="0"/>
    <x v="110"/>
    <d v="2021-12-24T00:00:00"/>
    <x v="134"/>
    <x v="442"/>
    <s v="Ms.Panisara "/>
    <s v="PE-MPT"/>
    <n v="3068"/>
    <s v="# 3068 T-57627GD018HU-T-XFN"/>
    <s v="DS"/>
    <s v="TFT1.8&quot;"/>
    <x v="0"/>
    <x v="2"/>
    <x v="197"/>
    <s v="FCT +  App + Optical"/>
    <s v="Final"/>
    <m/>
    <s v="High temp"/>
    <x v="2"/>
    <x v="7"/>
    <s v="Operate"/>
    <n v="3"/>
    <x v="17"/>
    <s v="QE-B3-001"/>
    <m/>
    <m/>
    <m/>
    <n v="2000"/>
    <x v="182"/>
    <m/>
    <x v="0"/>
    <x v="0"/>
    <m/>
    <m/>
    <x v="0"/>
    <x v="0"/>
    <x v="0"/>
    <x v="2"/>
    <x v="2"/>
    <x v="4"/>
    <m/>
    <m/>
    <m/>
    <m/>
    <x v="94"/>
    <m/>
    <m/>
    <d v="2022-01-19T00:00:00"/>
    <m/>
    <x v="0"/>
    <x v="26"/>
    <d v="2022-03-14T00:00:00"/>
    <d v="2022-04-05T00:00:00"/>
  </r>
  <r>
    <n v="883"/>
    <s v="Closed"/>
    <x v="0"/>
    <x v="110"/>
    <d v="2021-12-24T00:00:00"/>
    <x v="134"/>
    <x v="442"/>
    <s v="Ms.Panisara "/>
    <s v="PE-MPT"/>
    <n v="3068"/>
    <s v="# 3068 T-57627GD018HU-T-XFN"/>
    <s v="DS"/>
    <s v="TFT1.8&quot;"/>
    <x v="0"/>
    <x v="2"/>
    <x v="197"/>
    <s v="FCT +  App + Optical"/>
    <s v="Final"/>
    <m/>
    <s v="High temp"/>
    <x v="2"/>
    <x v="7"/>
    <s v="Non Operate"/>
    <n v="3"/>
    <x v="17"/>
    <m/>
    <m/>
    <m/>
    <m/>
    <n v="2000"/>
    <x v="182"/>
    <m/>
    <x v="0"/>
    <x v="0"/>
    <m/>
    <m/>
    <x v="0"/>
    <x v="0"/>
    <x v="0"/>
    <x v="2"/>
    <x v="2"/>
    <x v="4"/>
    <m/>
    <m/>
    <m/>
    <m/>
    <x v="94"/>
    <m/>
    <m/>
    <d v="2022-01-19T00:00:00"/>
    <m/>
    <x v="0"/>
    <x v="26"/>
    <d v="2022-03-14T00:00:00"/>
    <d v="2022-04-05T00:00:00"/>
  </r>
  <r>
    <n v="884"/>
    <s v="Closed"/>
    <x v="0"/>
    <x v="110"/>
    <d v="2021-12-24T00:00:00"/>
    <x v="134"/>
    <x v="442"/>
    <s v="Ms.Panisara "/>
    <s v="PE-MPT"/>
    <n v="3068"/>
    <s v="# 3068 T-57627GD018HU-T-XFN"/>
    <s v="DS"/>
    <s v="TFT1.8&quot;"/>
    <x v="0"/>
    <x v="2"/>
    <x v="197"/>
    <s v="FCT +  App + Optical"/>
    <s v="Final"/>
    <m/>
    <s v="High temp"/>
    <x v="2"/>
    <x v="21"/>
    <s v="Operate"/>
    <n v="3"/>
    <x v="12"/>
    <s v="QE-CK-001"/>
    <m/>
    <m/>
    <m/>
    <n v="2"/>
    <x v="182"/>
    <m/>
    <x v="0"/>
    <x v="0"/>
    <m/>
    <m/>
    <x v="0"/>
    <x v="0"/>
    <x v="10"/>
    <x v="2"/>
    <x v="2"/>
    <x v="4"/>
    <m/>
    <m/>
    <m/>
    <m/>
    <x v="0"/>
    <m/>
    <m/>
    <m/>
    <m/>
    <x v="0"/>
    <x v="0"/>
    <m/>
    <m/>
  </r>
  <r>
    <n v="885"/>
    <s v="Closed"/>
    <x v="0"/>
    <x v="110"/>
    <d v="2021-12-24T00:00:00"/>
    <x v="134"/>
    <x v="442"/>
    <s v="Ms.Panisara "/>
    <s v="PE-MPT"/>
    <n v="3068"/>
    <s v="# 3068 T-57627GD018HU-T-XFN"/>
    <s v="DS"/>
    <s v="TFT1.8&quot;"/>
    <x v="0"/>
    <x v="2"/>
    <x v="197"/>
    <s v="FCT +  App + Optical"/>
    <s v="Final"/>
    <m/>
    <s v="Low temperature"/>
    <x v="3"/>
    <x v="3"/>
    <s v="Non Operate"/>
    <n v="3"/>
    <x v="15"/>
    <m/>
    <m/>
    <m/>
    <m/>
    <n v="2000"/>
    <x v="182"/>
    <m/>
    <x v="0"/>
    <x v="0"/>
    <m/>
    <m/>
    <x v="0"/>
    <x v="0"/>
    <x v="0"/>
    <x v="2"/>
    <x v="2"/>
    <x v="4"/>
    <m/>
    <m/>
    <m/>
    <m/>
    <x v="94"/>
    <m/>
    <m/>
    <d v="2022-01-19T00:00:00"/>
    <m/>
    <x v="0"/>
    <x v="26"/>
    <d v="2022-03-14T00:00:00"/>
    <d v="2022-04-05T00:00:00"/>
  </r>
  <r>
    <n v="886"/>
    <s v="Closed"/>
    <x v="0"/>
    <x v="110"/>
    <d v="2021-12-24T00:00:00"/>
    <x v="134"/>
    <x v="442"/>
    <s v="Ms.Panisara "/>
    <s v="PE-MPT"/>
    <n v="3068"/>
    <s v="# 3068 T-57627GD018HU-T-XFN"/>
    <s v="DS"/>
    <s v="TFT1.8&quot;"/>
    <x v="0"/>
    <x v="2"/>
    <x v="197"/>
    <s v="FCT +  App + Optical"/>
    <s v="Final"/>
    <m/>
    <s v="Hi temp,Hi Humid "/>
    <x v="1"/>
    <x v="35"/>
    <s v="Operate"/>
    <n v="3"/>
    <x v="1"/>
    <s v="QE-B3-007"/>
    <m/>
    <m/>
    <m/>
    <n v="2000"/>
    <x v="182"/>
    <m/>
    <x v="0"/>
    <x v="0"/>
    <m/>
    <m/>
    <x v="0"/>
    <x v="0"/>
    <x v="0"/>
    <x v="2"/>
    <x v="2"/>
    <x v="4"/>
    <m/>
    <m/>
    <m/>
    <m/>
    <x v="94"/>
    <m/>
    <m/>
    <d v="2022-01-19T00:00:00"/>
    <m/>
    <x v="0"/>
    <x v="26"/>
    <m/>
    <m/>
  </r>
  <r>
    <n v="887"/>
    <s v="Closed"/>
    <x v="0"/>
    <x v="110"/>
    <d v="2021-12-24T00:00:00"/>
    <x v="134"/>
    <x v="442"/>
    <s v="Ms.Panisara "/>
    <s v="PE-MPT"/>
    <n v="3068"/>
    <s v="# 3068 T-57627GD018HU-T-XFN"/>
    <s v="DS"/>
    <s v="TFT1.8&quot;"/>
    <x v="0"/>
    <x v="2"/>
    <x v="197"/>
    <s v="FCT +  App + Optical"/>
    <s v="Final"/>
    <m/>
    <s v="Heat shock"/>
    <x v="4"/>
    <x v="50"/>
    <s v="Non Operate"/>
    <n v="3"/>
    <x v="4"/>
    <m/>
    <m/>
    <m/>
    <m/>
    <n v="1000"/>
    <x v="182"/>
    <m/>
    <x v="0"/>
    <x v="0"/>
    <m/>
    <m/>
    <x v="0"/>
    <x v="0"/>
    <x v="0"/>
    <x v="2"/>
    <x v="2"/>
    <x v="4"/>
    <m/>
    <m/>
    <m/>
    <m/>
    <x v="94"/>
    <m/>
    <m/>
    <d v="2022-01-19T00:00:00"/>
    <m/>
    <x v="0"/>
    <x v="26"/>
    <m/>
    <m/>
  </r>
  <r>
    <n v="888"/>
    <s v="Closed"/>
    <x v="0"/>
    <x v="110"/>
    <d v="2021-12-24T00:00:00"/>
    <x v="135"/>
    <x v="443"/>
    <s v="Mr.Kullachart K"/>
    <s v="MDL-ES"/>
    <n v="3061"/>
    <s v="# 3061 T-57568GD018HU-T-ACN"/>
    <s v="NS"/>
    <s v="TFT1.8&quot;"/>
    <x v="0"/>
    <x v="0"/>
    <x v="198"/>
    <s v="App check by Requestor"/>
    <s v="Final"/>
    <m/>
    <s v="High temp"/>
    <x v="2"/>
    <x v="34"/>
    <s v="Non Operate"/>
    <n v="20"/>
    <x v="19"/>
    <m/>
    <m/>
    <m/>
    <m/>
    <n v="100"/>
    <x v="183"/>
    <m/>
    <x v="0"/>
    <x v="0"/>
    <m/>
    <m/>
    <x v="0"/>
    <x v="0"/>
    <x v="0"/>
    <x v="2"/>
    <x v="31"/>
    <x v="4"/>
    <m/>
    <m/>
    <m/>
    <m/>
    <x v="0"/>
    <m/>
    <m/>
    <m/>
    <m/>
    <x v="0"/>
    <x v="0"/>
    <m/>
    <m/>
  </r>
  <r>
    <n v="889"/>
    <s v="Closed"/>
    <x v="0"/>
    <x v="110"/>
    <d v="2021-12-24T00:00:00"/>
    <x v="135"/>
    <x v="443"/>
    <s v="Mr.Kullachart K"/>
    <s v="MDL-ES"/>
    <n v="3061"/>
    <s v="# 3061 T-57568GD018HU-T-ACN"/>
    <s v="NS"/>
    <s v="TFT1.8&quot;"/>
    <x v="0"/>
    <x v="0"/>
    <x v="198"/>
    <s v="App check by Requestor"/>
    <s v="Final"/>
    <m/>
    <s v="High temp"/>
    <x v="2"/>
    <x v="54"/>
    <s v="Non Operate"/>
    <n v="20"/>
    <x v="19"/>
    <m/>
    <m/>
    <m/>
    <m/>
    <n v="100"/>
    <x v="183"/>
    <m/>
    <x v="0"/>
    <x v="0"/>
    <m/>
    <m/>
    <x v="0"/>
    <x v="0"/>
    <x v="0"/>
    <x v="2"/>
    <x v="32"/>
    <x v="4"/>
    <m/>
    <m/>
    <m/>
    <m/>
    <x v="0"/>
    <m/>
    <m/>
    <m/>
    <m/>
    <x v="0"/>
    <x v="0"/>
    <m/>
    <m/>
  </r>
  <r>
    <n v="890"/>
    <s v="Closed"/>
    <x v="0"/>
    <x v="110"/>
    <d v="2021-12-24T00:00:00"/>
    <x v="135"/>
    <x v="443"/>
    <s v="Mr.Kullachart K"/>
    <s v="MDL-ES"/>
    <n v="3061"/>
    <s v="# 3061 T-57568GD018HU-T-ACN"/>
    <s v="NS"/>
    <s v="TFT1.8&quot;"/>
    <x v="0"/>
    <x v="0"/>
    <x v="198"/>
    <s v="App check by Requestor"/>
    <s v="Final"/>
    <m/>
    <s v="Low temperature"/>
    <x v="3"/>
    <x v="17"/>
    <s v="Non Operate"/>
    <n v="20"/>
    <x v="15"/>
    <m/>
    <m/>
    <m/>
    <m/>
    <n v="100"/>
    <x v="183"/>
    <m/>
    <x v="0"/>
    <x v="0"/>
    <m/>
    <m/>
    <x v="0"/>
    <x v="0"/>
    <x v="0"/>
    <x v="2"/>
    <x v="31"/>
    <x v="4"/>
    <m/>
    <m/>
    <m/>
    <m/>
    <x v="0"/>
    <m/>
    <m/>
    <m/>
    <m/>
    <x v="0"/>
    <x v="0"/>
    <m/>
    <m/>
  </r>
  <r>
    <n v="891"/>
    <s v="Closed"/>
    <x v="0"/>
    <x v="110"/>
    <d v="2021-12-24T00:00:00"/>
    <x v="135"/>
    <x v="443"/>
    <s v="Mr.Kullachart K"/>
    <s v="MDL-ES"/>
    <n v="3061"/>
    <s v="# 3061 T-57568GD018HU-T-ACN"/>
    <s v="NS"/>
    <s v="TFT1.8&quot;"/>
    <x v="0"/>
    <x v="0"/>
    <x v="198"/>
    <s v="App check by Requestor"/>
    <s v="Final"/>
    <m/>
    <s v="Heat shock"/>
    <x v="4"/>
    <x v="61"/>
    <s v="Non Operate"/>
    <n v="20"/>
    <x v="10"/>
    <m/>
    <m/>
    <m/>
    <m/>
    <n v="100"/>
    <x v="183"/>
    <m/>
    <x v="0"/>
    <x v="0"/>
    <m/>
    <m/>
    <x v="0"/>
    <x v="0"/>
    <x v="0"/>
    <x v="2"/>
    <x v="33"/>
    <x v="4"/>
    <m/>
    <m/>
    <m/>
    <m/>
    <x v="0"/>
    <m/>
    <m/>
    <m/>
    <m/>
    <x v="0"/>
    <x v="0"/>
    <m/>
    <m/>
  </r>
  <r>
    <n v="892"/>
    <s v="Closed"/>
    <x v="0"/>
    <x v="110"/>
    <d v="2021-12-24T00:00:00"/>
    <x v="135"/>
    <x v="443"/>
    <s v="Mr.Kullachart K"/>
    <s v="MDL-ES"/>
    <n v="3061"/>
    <s v="# 3061 T-57568GD018HU-T-ACN"/>
    <s v="NS"/>
    <s v="TFT1.8&quot;"/>
    <x v="0"/>
    <x v="0"/>
    <x v="198"/>
    <s v="App check by Requestor"/>
    <s v="Final"/>
    <m/>
    <s v="Heat shock"/>
    <x v="4"/>
    <x v="55"/>
    <s v="Non Operate"/>
    <n v="20"/>
    <x v="4"/>
    <m/>
    <m/>
    <m/>
    <m/>
    <n v="100"/>
    <x v="183"/>
    <m/>
    <x v="0"/>
    <x v="0"/>
    <m/>
    <m/>
    <x v="0"/>
    <x v="0"/>
    <x v="0"/>
    <x v="2"/>
    <x v="32"/>
    <x v="4"/>
    <m/>
    <m/>
    <m/>
    <m/>
    <x v="0"/>
    <m/>
    <m/>
    <m/>
    <m/>
    <x v="0"/>
    <x v="0"/>
    <m/>
    <m/>
  </r>
  <r>
    <n v="893"/>
    <s v="Closed"/>
    <x v="0"/>
    <x v="110"/>
    <d v="2021-12-24T00:00:00"/>
    <x v="135"/>
    <x v="443"/>
    <s v="Mr.Kullachart K"/>
    <s v="MDL-ES"/>
    <n v="3061"/>
    <s v="# 3061 T-57568GD018HU-T-ACN"/>
    <s v="NS"/>
    <s v="TFT1.8&quot;"/>
    <x v="0"/>
    <x v="0"/>
    <x v="198"/>
    <s v="App check by Requestor"/>
    <s v="Final"/>
    <m/>
    <s v="Hi temp,Hi Humid "/>
    <x v="1"/>
    <x v="1"/>
    <s v="Non Operate"/>
    <n v="20"/>
    <x v="9"/>
    <m/>
    <m/>
    <m/>
    <m/>
    <n v="100"/>
    <x v="183"/>
    <m/>
    <x v="0"/>
    <x v="0"/>
    <m/>
    <m/>
    <x v="0"/>
    <x v="0"/>
    <x v="0"/>
    <x v="2"/>
    <x v="31"/>
    <x v="4"/>
    <m/>
    <m/>
    <m/>
    <m/>
    <x v="0"/>
    <m/>
    <m/>
    <m/>
    <m/>
    <x v="0"/>
    <x v="0"/>
    <m/>
    <m/>
  </r>
  <r>
    <n v="894"/>
    <s v="Closed"/>
    <x v="0"/>
    <x v="112"/>
    <d v="2021-12-24T00:00:00"/>
    <x v="135"/>
    <x v="444"/>
    <s v="Ms.Suchada "/>
    <s v="SQC"/>
    <n v="3039"/>
    <s v="# 3039 T-55743GD042H-LW-AMN"/>
    <s v="YZK"/>
    <s v="TFT4.2&quot;"/>
    <x v="0"/>
    <x v="4"/>
    <x v="185"/>
    <s v=" Optical"/>
    <s v="Mat"/>
    <d v="2021-12-28T00:00:00"/>
    <s v="Optical characteristic"/>
    <x v="0"/>
    <x v="0"/>
    <s v="Operate"/>
    <n v="9"/>
    <x v="24"/>
    <m/>
    <m/>
    <m/>
    <m/>
    <n v="24"/>
    <x v="184"/>
    <m/>
    <x v="0"/>
    <x v="0"/>
    <m/>
    <m/>
    <x v="23"/>
    <x v="0"/>
    <x v="0"/>
    <x v="2"/>
    <x v="2"/>
    <x v="4"/>
    <m/>
    <m/>
    <m/>
    <m/>
    <x v="0"/>
    <m/>
    <m/>
    <m/>
    <m/>
    <x v="0"/>
    <x v="0"/>
    <m/>
    <m/>
  </r>
  <r>
    <n v="895"/>
    <s v="Closed"/>
    <x v="0"/>
    <x v="110"/>
    <d v="2021-12-24T00:00:00"/>
    <x v="135"/>
    <x v="445"/>
    <s v="Mr.Kullachart K"/>
    <s v="MDL-ES"/>
    <n v="3020"/>
    <s v="# 3020 T-57166GD077H-T-ADN"/>
    <s v="Gentex"/>
    <s v="TFT7.7&quot;"/>
    <x v="0"/>
    <x v="0"/>
    <x v="199"/>
    <s v="App check by Requestor"/>
    <s v="Final"/>
    <m/>
    <s v="High temp"/>
    <x v="2"/>
    <x v="9"/>
    <s v="Non Operate"/>
    <n v="10"/>
    <x v="25"/>
    <m/>
    <m/>
    <m/>
    <m/>
    <n v="100"/>
    <x v="184"/>
    <m/>
    <x v="0"/>
    <x v="0"/>
    <m/>
    <m/>
    <x v="0"/>
    <x v="0"/>
    <x v="0"/>
    <x v="2"/>
    <x v="32"/>
    <x v="4"/>
    <m/>
    <m/>
    <m/>
    <m/>
    <x v="0"/>
    <m/>
    <m/>
    <m/>
    <m/>
    <x v="0"/>
    <x v="0"/>
    <m/>
    <m/>
  </r>
  <r>
    <n v="896"/>
    <s v="Closed"/>
    <x v="0"/>
    <x v="110"/>
    <d v="2021-12-24T00:00:00"/>
    <x v="135"/>
    <x v="445"/>
    <s v="Mr.Kullachart K"/>
    <s v="MDL-ES"/>
    <n v="3020"/>
    <s v="# 3020 T-57166GD077H-T-ADN"/>
    <s v="Gentex"/>
    <s v="TFT7.7&quot;"/>
    <x v="0"/>
    <x v="0"/>
    <x v="199"/>
    <s v="App check by Requestor"/>
    <s v="Final"/>
    <m/>
    <s v="Low temperature"/>
    <x v="3"/>
    <x v="17"/>
    <s v="Non Operate"/>
    <n v="10"/>
    <x v="15"/>
    <m/>
    <m/>
    <m/>
    <m/>
    <n v="100"/>
    <x v="184"/>
    <m/>
    <x v="0"/>
    <x v="0"/>
    <m/>
    <m/>
    <x v="0"/>
    <x v="0"/>
    <x v="0"/>
    <x v="2"/>
    <x v="31"/>
    <x v="4"/>
    <m/>
    <m/>
    <m/>
    <m/>
    <x v="0"/>
    <m/>
    <m/>
    <m/>
    <m/>
    <x v="0"/>
    <x v="0"/>
    <m/>
    <m/>
  </r>
  <r>
    <n v="897"/>
    <s v="Closed"/>
    <x v="0"/>
    <x v="110"/>
    <d v="2021-12-24T00:00:00"/>
    <x v="135"/>
    <x v="445"/>
    <s v="Mr.Kullachart K"/>
    <s v="MDL-ES"/>
    <n v="3020"/>
    <s v="# 3020 T-57166GD077H-T-ADN"/>
    <s v="Gentex"/>
    <s v="TFT7.7&quot;"/>
    <x v="0"/>
    <x v="0"/>
    <x v="199"/>
    <s v="App check by Requestor"/>
    <s v="Final"/>
    <m/>
    <s v="Heat shock"/>
    <x v="4"/>
    <x v="59"/>
    <s v="Non Operate"/>
    <n v="10"/>
    <x v="10"/>
    <m/>
    <m/>
    <m/>
    <m/>
    <n v="100"/>
    <x v="185"/>
    <m/>
    <x v="0"/>
    <x v="0"/>
    <m/>
    <m/>
    <x v="0"/>
    <x v="0"/>
    <x v="0"/>
    <x v="2"/>
    <x v="34"/>
    <x v="4"/>
    <m/>
    <m/>
    <m/>
    <m/>
    <x v="0"/>
    <m/>
    <m/>
    <m/>
    <m/>
    <x v="0"/>
    <x v="0"/>
    <m/>
    <m/>
  </r>
  <r>
    <n v="898"/>
    <s v="Closed"/>
    <x v="0"/>
    <x v="110"/>
    <d v="2021-12-24T00:00:00"/>
    <x v="135"/>
    <x v="445"/>
    <s v="Mr.Kullachart K"/>
    <s v="MDL-ES"/>
    <n v="3020"/>
    <s v="# 3020 T-57166GD077H-T-ADN"/>
    <s v="Gentex"/>
    <s v="TFT7.7&quot;"/>
    <x v="0"/>
    <x v="0"/>
    <x v="199"/>
    <s v="App check by Requestor"/>
    <s v="Final"/>
    <m/>
    <s v="Hi temp,Hi Humid "/>
    <x v="1"/>
    <x v="1"/>
    <s v="Non Operate"/>
    <n v="10"/>
    <x v="9"/>
    <m/>
    <m/>
    <m/>
    <m/>
    <n v="100"/>
    <x v="184"/>
    <m/>
    <x v="0"/>
    <x v="0"/>
    <m/>
    <m/>
    <x v="0"/>
    <x v="0"/>
    <x v="0"/>
    <x v="2"/>
    <x v="31"/>
    <x v="4"/>
    <m/>
    <m/>
    <m/>
    <m/>
    <x v="0"/>
    <m/>
    <m/>
    <m/>
    <m/>
    <x v="0"/>
    <x v="0"/>
    <m/>
    <m/>
  </r>
  <r>
    <n v="899"/>
    <s v="Closed"/>
    <x v="0"/>
    <x v="110"/>
    <d v="2021-12-24T00:00:00"/>
    <x v="134"/>
    <x v="446"/>
    <s v="Mr.Kantaphon K."/>
    <s v="MDL-ES"/>
    <n v="6083"/>
    <s v="# 6083 ATS-26325ALFZD-CDGM"/>
    <s v="YZK"/>
    <s v="TFT8.0&quot;"/>
    <x v="0"/>
    <x v="1"/>
    <x v="200"/>
    <s v="App + Microscope"/>
    <s v="PNL"/>
    <m/>
    <s v="High temp"/>
    <x v="2"/>
    <x v="5"/>
    <s v="Non Operate"/>
    <n v="3"/>
    <x v="2"/>
    <m/>
    <m/>
    <m/>
    <m/>
    <n v="240"/>
    <x v="186"/>
    <m/>
    <x v="0"/>
    <x v="0"/>
    <m/>
    <m/>
    <x v="0"/>
    <x v="0"/>
    <x v="0"/>
    <x v="2"/>
    <x v="2"/>
    <x v="4"/>
    <m/>
    <m/>
    <m/>
    <m/>
    <x v="76"/>
    <m/>
    <m/>
    <m/>
    <m/>
    <x v="0"/>
    <x v="0"/>
    <m/>
    <m/>
  </r>
  <r>
    <n v="900"/>
    <s v="Closed"/>
    <x v="0"/>
    <x v="110"/>
    <d v="2021-12-24T00:00:00"/>
    <x v="134"/>
    <x v="446"/>
    <s v="Mr.Kantaphon K."/>
    <s v="MDL-ES"/>
    <n v="6083"/>
    <s v="# 6083 ATS-26325ALFZD-CDGM"/>
    <s v="YZK"/>
    <s v="TFT8.0&quot;"/>
    <x v="0"/>
    <x v="1"/>
    <x v="200"/>
    <s v="App + Microscope"/>
    <s v="PNL"/>
    <m/>
    <s v="Low temperature"/>
    <x v="3"/>
    <x v="3"/>
    <s v="Non Operate"/>
    <n v="3"/>
    <x v="11"/>
    <m/>
    <m/>
    <m/>
    <m/>
    <n v="240"/>
    <x v="186"/>
    <m/>
    <x v="0"/>
    <x v="0"/>
    <m/>
    <m/>
    <x v="0"/>
    <x v="0"/>
    <x v="0"/>
    <x v="2"/>
    <x v="2"/>
    <x v="4"/>
    <m/>
    <m/>
    <m/>
    <m/>
    <x v="76"/>
    <m/>
    <m/>
    <m/>
    <m/>
    <x v="0"/>
    <x v="0"/>
    <m/>
    <m/>
  </r>
  <r>
    <n v="901"/>
    <s v="Closed"/>
    <x v="0"/>
    <x v="110"/>
    <d v="2021-12-24T00:00:00"/>
    <x v="134"/>
    <x v="446"/>
    <s v="Mr.Kantaphon K."/>
    <s v="MDL-ES"/>
    <n v="6083"/>
    <s v="# 6083 ATS-26325ALFZD-CDGM"/>
    <s v="YZK"/>
    <s v="TFT8.0&quot;"/>
    <x v="0"/>
    <x v="1"/>
    <x v="200"/>
    <s v="App + Microscope"/>
    <s v="PNL"/>
    <m/>
    <s v="Hi temp,Hi Humid "/>
    <x v="1"/>
    <x v="1"/>
    <s v="Non Operate"/>
    <n v="3"/>
    <x v="9"/>
    <m/>
    <m/>
    <m/>
    <m/>
    <n v="240"/>
    <x v="186"/>
    <m/>
    <x v="0"/>
    <x v="0"/>
    <m/>
    <m/>
    <x v="0"/>
    <x v="0"/>
    <x v="0"/>
    <x v="2"/>
    <x v="2"/>
    <x v="4"/>
    <m/>
    <m/>
    <m/>
    <m/>
    <x v="76"/>
    <m/>
    <m/>
    <m/>
    <m/>
    <x v="0"/>
    <x v="0"/>
    <m/>
    <m/>
  </r>
  <r>
    <n v="902"/>
    <s v="Closed"/>
    <x v="0"/>
    <x v="110"/>
    <d v="2021-12-24T00:00:00"/>
    <x v="134"/>
    <x v="446"/>
    <s v="Mr.Kantaphon K."/>
    <s v="MDL-ES"/>
    <n v="6083"/>
    <s v="# 6083 ATS-26325ALFZD-CDGM"/>
    <s v="YZK"/>
    <s v="TFT8.0&quot;"/>
    <x v="0"/>
    <x v="1"/>
    <x v="200"/>
    <s v="App + Microscope"/>
    <s v="PNL"/>
    <m/>
    <s v="Heat shock"/>
    <x v="4"/>
    <x v="19"/>
    <s v="Non Operate"/>
    <n v="3"/>
    <x v="6"/>
    <m/>
    <m/>
    <m/>
    <m/>
    <n v="100"/>
    <x v="186"/>
    <m/>
    <x v="0"/>
    <x v="0"/>
    <m/>
    <m/>
    <x v="0"/>
    <x v="0"/>
    <x v="0"/>
    <x v="2"/>
    <x v="2"/>
    <x v="4"/>
    <m/>
    <m/>
    <m/>
    <m/>
    <x v="76"/>
    <m/>
    <m/>
    <m/>
    <m/>
    <x v="0"/>
    <x v="0"/>
    <m/>
    <m/>
  </r>
  <r>
    <n v="903"/>
    <s v="Closed"/>
    <x v="0"/>
    <x v="112"/>
    <d v="2021-12-24T00:00:00"/>
    <x v="134"/>
    <x v="447"/>
    <s v="Mr.Chawarak "/>
    <s v="CQA"/>
    <n v="3078"/>
    <s v="# 3078 T-55784GD042H-LW-AFN"/>
    <s v="NS"/>
    <s v="TFT4.2&quot;"/>
    <x v="0"/>
    <x v="5"/>
    <x v="201"/>
    <s v="FCT +App check"/>
    <s v="Final"/>
    <m/>
    <s v="High temp"/>
    <x v="2"/>
    <x v="5"/>
    <s v="Operate"/>
    <n v="1"/>
    <x v="12"/>
    <s v="E-Checker"/>
    <s v="Attachment"/>
    <m/>
    <m/>
    <n v="2"/>
    <x v="186"/>
    <m/>
    <x v="0"/>
    <x v="51"/>
    <m/>
    <m/>
    <x v="0"/>
    <x v="0"/>
    <x v="0"/>
    <x v="2"/>
    <x v="2"/>
    <x v="4"/>
    <m/>
    <m/>
    <m/>
    <m/>
    <x v="0"/>
    <m/>
    <m/>
    <m/>
    <m/>
    <x v="0"/>
    <x v="0"/>
    <m/>
    <m/>
  </r>
  <r>
    <n v="904"/>
    <s v="Closed"/>
    <x v="0"/>
    <x v="112"/>
    <d v="2021-12-24T00:00:00"/>
    <x v="134"/>
    <x v="447"/>
    <s v="Mr.Chawarak "/>
    <s v="CQA"/>
    <n v="3078"/>
    <s v="# 3078 T-55784GD042H-LW-AFN"/>
    <s v="NS"/>
    <s v="TFT4.2&quot;"/>
    <x v="0"/>
    <x v="5"/>
    <x v="201"/>
    <s v="FCT +App check"/>
    <s v="Final"/>
    <m/>
    <s v="Low temperature"/>
    <x v="3"/>
    <x v="12"/>
    <s v="Operate"/>
    <n v="1"/>
    <x v="12"/>
    <s v="E-Checker"/>
    <s v="Attachment"/>
    <m/>
    <m/>
    <n v="2"/>
    <x v="187"/>
    <m/>
    <x v="0"/>
    <x v="52"/>
    <m/>
    <m/>
    <x v="0"/>
    <x v="0"/>
    <x v="0"/>
    <x v="2"/>
    <x v="2"/>
    <x v="4"/>
    <m/>
    <m/>
    <m/>
    <m/>
    <x v="0"/>
    <m/>
    <m/>
    <m/>
    <m/>
    <x v="0"/>
    <x v="0"/>
    <m/>
    <m/>
  </r>
  <r>
    <n v="905"/>
    <s v="Closed"/>
    <x v="0"/>
    <x v="112"/>
    <d v="2021-12-24T00:00:00"/>
    <x v="134"/>
    <x v="447"/>
    <s v="Mr.Chawarak "/>
    <s v="CQA"/>
    <n v="3078"/>
    <s v="# 3078 T-55784GD042H-LW-AFN"/>
    <s v="NS"/>
    <s v="TFT4.2&quot;"/>
    <x v="0"/>
    <x v="5"/>
    <x v="201"/>
    <s v="FCT +App check"/>
    <s v="Final"/>
    <m/>
    <s v="ON-OFF 200 times"/>
    <x v="5"/>
    <x v="13"/>
    <s v="Operate"/>
    <n v="1"/>
    <x v="13"/>
    <s v="E-Checker"/>
    <s v="Jig"/>
    <m/>
    <m/>
    <n v="4"/>
    <x v="188"/>
    <m/>
    <x v="0"/>
    <x v="53"/>
    <m/>
    <m/>
    <x v="0"/>
    <x v="0"/>
    <x v="0"/>
    <x v="2"/>
    <x v="2"/>
    <x v="4"/>
    <m/>
    <m/>
    <m/>
    <m/>
    <x v="0"/>
    <m/>
    <m/>
    <m/>
    <m/>
    <x v="0"/>
    <x v="0"/>
    <m/>
    <m/>
  </r>
  <r>
    <n v="906"/>
    <s v="Closed"/>
    <x v="0"/>
    <x v="110"/>
    <d v="2021-12-28T00:00:00"/>
    <x v="136"/>
    <x v="448"/>
    <s v="Mr.Kullachart K"/>
    <s v="MDL-ES"/>
    <n v="3061"/>
    <s v="# 3061 T-57568GD018HU-T-ACN"/>
    <s v="NS"/>
    <s v="TFT1.8&quot;"/>
    <x v="0"/>
    <x v="0"/>
    <x v="202"/>
    <s v="App check by Requestor"/>
    <s v="Final"/>
    <m/>
    <s v="High temp"/>
    <x v="2"/>
    <x v="34"/>
    <s v="Non Operate"/>
    <n v="20"/>
    <x v="19"/>
    <m/>
    <m/>
    <m/>
    <m/>
    <n v="100"/>
    <x v="183"/>
    <m/>
    <x v="0"/>
    <x v="0"/>
    <m/>
    <m/>
    <x v="0"/>
    <x v="0"/>
    <x v="0"/>
    <x v="2"/>
    <x v="33"/>
    <x v="4"/>
    <m/>
    <m/>
    <m/>
    <m/>
    <x v="0"/>
    <m/>
    <m/>
    <m/>
    <m/>
    <x v="0"/>
    <x v="0"/>
    <m/>
    <m/>
  </r>
  <r>
    <n v="907"/>
    <s v="Closed"/>
    <x v="0"/>
    <x v="110"/>
    <d v="2021-12-28T00:00:00"/>
    <x v="136"/>
    <x v="448"/>
    <s v="Mr.Kullachart K"/>
    <s v="MDL-ES"/>
    <n v="3061"/>
    <s v="# 3061 T-57568GD018HU-T-ACN"/>
    <s v="NS"/>
    <s v="TFT1.8&quot;"/>
    <x v="0"/>
    <x v="0"/>
    <x v="202"/>
    <s v="App check by Requestor"/>
    <s v="Final"/>
    <m/>
    <s v="High temp"/>
    <x v="2"/>
    <x v="54"/>
    <s v="Non Operate"/>
    <n v="20"/>
    <x v="19"/>
    <m/>
    <m/>
    <m/>
    <m/>
    <n v="100"/>
    <x v="188"/>
    <m/>
    <x v="0"/>
    <x v="0"/>
    <m/>
    <m/>
    <x v="0"/>
    <x v="0"/>
    <x v="0"/>
    <x v="2"/>
    <x v="32"/>
    <x v="4"/>
    <m/>
    <m/>
    <m/>
    <m/>
    <x v="0"/>
    <m/>
    <m/>
    <m/>
    <m/>
    <x v="0"/>
    <x v="0"/>
    <m/>
    <m/>
  </r>
  <r>
    <n v="908"/>
    <s v="Closed"/>
    <x v="0"/>
    <x v="110"/>
    <d v="2021-12-28T00:00:00"/>
    <x v="136"/>
    <x v="448"/>
    <s v="Mr.Kullachart K"/>
    <s v="MDL-ES"/>
    <n v="3061"/>
    <s v="# 3061 T-57568GD018HU-T-ACN"/>
    <s v="NS"/>
    <s v="TFT1.8&quot;"/>
    <x v="0"/>
    <x v="0"/>
    <x v="202"/>
    <s v="App check by Requestor"/>
    <s v="Final"/>
    <m/>
    <s v="Low temperature"/>
    <x v="3"/>
    <x v="17"/>
    <s v="Non Operate"/>
    <n v="20"/>
    <x v="15"/>
    <m/>
    <m/>
    <m/>
    <m/>
    <n v="100"/>
    <x v="183"/>
    <m/>
    <x v="0"/>
    <x v="0"/>
    <m/>
    <m/>
    <x v="0"/>
    <x v="0"/>
    <x v="0"/>
    <x v="2"/>
    <x v="33"/>
    <x v="4"/>
    <m/>
    <m/>
    <m/>
    <m/>
    <x v="0"/>
    <m/>
    <m/>
    <m/>
    <m/>
    <x v="0"/>
    <x v="0"/>
    <m/>
    <m/>
  </r>
  <r>
    <n v="909"/>
    <s v="Closed"/>
    <x v="0"/>
    <x v="110"/>
    <d v="2021-12-28T00:00:00"/>
    <x v="136"/>
    <x v="448"/>
    <s v="Mr.Kullachart K"/>
    <s v="MDL-ES"/>
    <n v="3061"/>
    <s v="# 3061 T-57568GD018HU-T-ACN"/>
    <s v="NS"/>
    <s v="TFT1.8&quot;"/>
    <x v="0"/>
    <x v="0"/>
    <x v="202"/>
    <s v="App check by Requestor"/>
    <s v="Final"/>
    <m/>
    <s v="Heat shock"/>
    <x v="4"/>
    <x v="61"/>
    <s v="Non Operate"/>
    <n v="20"/>
    <x v="10"/>
    <m/>
    <m/>
    <m/>
    <m/>
    <n v="100"/>
    <x v="183"/>
    <m/>
    <x v="0"/>
    <x v="0"/>
    <m/>
    <m/>
    <x v="0"/>
    <x v="0"/>
    <x v="0"/>
    <x v="2"/>
    <x v="33"/>
    <x v="4"/>
    <m/>
    <m/>
    <m/>
    <m/>
    <x v="0"/>
    <m/>
    <m/>
    <m/>
    <m/>
    <x v="0"/>
    <x v="0"/>
    <m/>
    <m/>
  </r>
  <r>
    <n v="910"/>
    <s v="Closed"/>
    <x v="0"/>
    <x v="110"/>
    <d v="2021-12-28T00:00:00"/>
    <x v="136"/>
    <x v="448"/>
    <s v="Mr.Kullachart K"/>
    <s v="MDL-ES"/>
    <n v="3061"/>
    <s v="# 3061 T-57568GD018HU-T-ACN"/>
    <s v="NS"/>
    <s v="TFT1.8&quot;"/>
    <x v="0"/>
    <x v="0"/>
    <x v="202"/>
    <s v="App check by Requestor"/>
    <s v="Final"/>
    <m/>
    <s v="Heat shock"/>
    <x v="4"/>
    <x v="55"/>
    <s v="Non Operate"/>
    <n v="20"/>
    <x v="4"/>
    <m/>
    <m/>
    <m/>
    <m/>
    <n v="100"/>
    <x v="188"/>
    <m/>
    <x v="0"/>
    <x v="0"/>
    <m/>
    <m/>
    <x v="0"/>
    <x v="0"/>
    <x v="0"/>
    <x v="2"/>
    <x v="32"/>
    <x v="4"/>
    <m/>
    <m/>
    <m/>
    <m/>
    <x v="0"/>
    <m/>
    <m/>
    <m/>
    <m/>
    <x v="0"/>
    <x v="0"/>
    <m/>
    <m/>
  </r>
  <r>
    <n v="911"/>
    <s v="Closed"/>
    <x v="0"/>
    <x v="110"/>
    <d v="2021-12-28T00:00:00"/>
    <x v="136"/>
    <x v="448"/>
    <s v="Mr.Kullachart K"/>
    <s v="MDL-ES"/>
    <n v="3061"/>
    <s v="# 3061 T-57568GD018HU-T-ACN"/>
    <s v="NS"/>
    <s v="TFT1.8&quot;"/>
    <x v="0"/>
    <x v="0"/>
    <x v="202"/>
    <s v="App check by Requestor"/>
    <s v="Final"/>
    <m/>
    <s v="Hi temp,Hi Humid "/>
    <x v="1"/>
    <x v="1"/>
    <s v="Non Operate"/>
    <n v="20"/>
    <x v="9"/>
    <m/>
    <m/>
    <m/>
    <m/>
    <n v="100"/>
    <x v="183"/>
    <m/>
    <x v="0"/>
    <x v="0"/>
    <m/>
    <m/>
    <x v="0"/>
    <x v="0"/>
    <x v="0"/>
    <x v="2"/>
    <x v="33"/>
    <x v="4"/>
    <m/>
    <m/>
    <m/>
    <m/>
    <x v="0"/>
    <m/>
    <m/>
    <m/>
    <m/>
    <x v="0"/>
    <x v="0"/>
    <m/>
    <m/>
  </r>
  <r>
    <n v="912"/>
    <s v="Closed"/>
    <x v="0"/>
    <x v="110"/>
    <d v="2021-12-28T00:00:00"/>
    <x v="136"/>
    <x v="449"/>
    <s v="Mr.Kullachart K"/>
    <s v="MDL-ES"/>
    <n v="3061"/>
    <s v="# 3061 T-57568GD018HU-T-ACN"/>
    <s v="NS"/>
    <s v="TFT1.8&quot;"/>
    <x v="0"/>
    <x v="0"/>
    <x v="203"/>
    <s v="App check by Requestor"/>
    <s v="Final"/>
    <m/>
    <s v="High temp"/>
    <x v="2"/>
    <x v="34"/>
    <s v="Non Operate"/>
    <n v="12"/>
    <x v="19"/>
    <m/>
    <m/>
    <m/>
    <m/>
    <n v="100"/>
    <x v="183"/>
    <m/>
    <x v="0"/>
    <x v="0"/>
    <m/>
    <m/>
    <x v="0"/>
    <x v="0"/>
    <x v="0"/>
    <x v="2"/>
    <x v="33"/>
    <x v="4"/>
    <m/>
    <m/>
    <m/>
    <m/>
    <x v="0"/>
    <m/>
    <m/>
    <m/>
    <m/>
    <x v="0"/>
    <x v="0"/>
    <m/>
    <m/>
  </r>
  <r>
    <n v="913"/>
    <s v="Closed"/>
    <x v="0"/>
    <x v="110"/>
    <d v="2021-12-28T00:00:00"/>
    <x v="136"/>
    <x v="450"/>
    <s v="Ms.Suwaree"/>
    <s v="AMT QA"/>
    <s v="5SA"/>
    <s v="5SA"/>
    <s v="Camera"/>
    <s v=" -"/>
    <x v="0"/>
    <x v="1"/>
    <x v="204"/>
    <s v="App check by Requestor"/>
    <s v="Final"/>
    <m/>
    <s v="Heat shock"/>
    <x v="4"/>
    <x v="50"/>
    <s v="Non Operate"/>
    <n v="18"/>
    <x v="4"/>
    <m/>
    <m/>
    <m/>
    <m/>
    <n v="1000"/>
    <x v="168"/>
    <m/>
    <x v="0"/>
    <x v="0"/>
    <m/>
    <m/>
    <x v="0"/>
    <x v="0"/>
    <x v="0"/>
    <x v="2"/>
    <x v="2"/>
    <x v="4"/>
    <m/>
    <m/>
    <m/>
    <m/>
    <x v="0"/>
    <m/>
    <m/>
    <d v="2022-01-07T00:00:00"/>
    <m/>
    <x v="0"/>
    <x v="0"/>
    <m/>
    <m/>
  </r>
  <r>
    <n v="914"/>
    <s v="Closed"/>
    <x v="0"/>
    <x v="113"/>
    <d v="2022-01-05T00:00:00"/>
    <x v="137"/>
    <x v="451"/>
    <s v="Mr.Supachai "/>
    <s v="PE-MPT"/>
    <n v="3067"/>
    <s v="# 3067 T-57632GD018HU-T-AFN"/>
    <s v="DS"/>
    <s v="TFT1.8&quot;"/>
    <x v="0"/>
    <x v="0"/>
    <x v="205"/>
    <s v="FCT +  App "/>
    <s v="Final"/>
    <m/>
    <s v="Optical characteristic"/>
    <x v="0"/>
    <x v="0"/>
    <s v="Operate"/>
    <n v="5"/>
    <x v="30"/>
    <s v="TS-5000"/>
    <s v="Attachment"/>
    <m/>
    <m/>
    <n v="2"/>
    <x v="189"/>
    <m/>
    <x v="0"/>
    <x v="54"/>
    <m/>
    <m/>
    <x v="0"/>
    <x v="0"/>
    <x v="0"/>
    <x v="2"/>
    <x v="2"/>
    <x v="4"/>
    <m/>
    <m/>
    <m/>
    <m/>
    <x v="0"/>
    <m/>
    <m/>
    <m/>
    <m/>
    <x v="0"/>
    <x v="0"/>
    <m/>
    <m/>
  </r>
  <r>
    <n v="915"/>
    <s v="Closed"/>
    <x v="0"/>
    <x v="113"/>
    <d v="2022-01-05T00:00:00"/>
    <x v="136"/>
    <x v="452"/>
    <s v="Ms.Sirintip "/>
    <s v="IQC"/>
    <n v="3039"/>
    <s v="# 3039 T-55743GD042H-LW-AMN"/>
    <s v="YZK"/>
    <s v="TFT4.2&quot;"/>
    <x v="0"/>
    <x v="1"/>
    <x v="206"/>
    <s v="FCT +  App "/>
    <s v="Final"/>
    <m/>
    <s v="High temp"/>
    <x v="2"/>
    <x v="5"/>
    <s v="Operate"/>
    <n v="3"/>
    <x v="27"/>
    <s v="QE-B3-003"/>
    <m/>
    <m/>
    <m/>
    <n v="240"/>
    <x v="190"/>
    <m/>
    <x v="0"/>
    <x v="0"/>
    <m/>
    <m/>
    <x v="0"/>
    <x v="0"/>
    <x v="0"/>
    <x v="2"/>
    <x v="35"/>
    <x v="4"/>
    <m/>
    <m/>
    <m/>
    <m/>
    <x v="0"/>
    <m/>
    <m/>
    <m/>
    <m/>
    <x v="0"/>
    <x v="0"/>
    <m/>
    <m/>
  </r>
  <r>
    <n v="916"/>
    <s v="Closed"/>
    <x v="0"/>
    <x v="113"/>
    <d v="2022-01-05T00:00:00"/>
    <x v="136"/>
    <x v="452"/>
    <s v="Ms.Sirintip "/>
    <s v="IQC"/>
    <n v="3039"/>
    <s v="# 3039 T-55743GD042H-LW-AMN"/>
    <s v="YZK"/>
    <s v="TFT4.2&quot;"/>
    <x v="0"/>
    <x v="1"/>
    <x v="206"/>
    <s v="FCT +  App "/>
    <s v="Final"/>
    <m/>
    <s v="Low temperature"/>
    <x v="3"/>
    <x v="12"/>
    <s v="Operate"/>
    <n v="3"/>
    <x v="11"/>
    <s v="QE-B3-002"/>
    <m/>
    <m/>
    <m/>
    <n v="240"/>
    <x v="190"/>
    <m/>
    <x v="0"/>
    <x v="0"/>
    <m/>
    <m/>
    <x v="0"/>
    <x v="0"/>
    <x v="0"/>
    <x v="2"/>
    <x v="35"/>
    <x v="4"/>
    <m/>
    <m/>
    <m/>
    <m/>
    <x v="0"/>
    <m/>
    <m/>
    <m/>
    <m/>
    <x v="0"/>
    <x v="0"/>
    <m/>
    <m/>
  </r>
  <r>
    <n v="917"/>
    <s v="Closed"/>
    <x v="0"/>
    <x v="113"/>
    <d v="2022-01-05T00:00:00"/>
    <x v="136"/>
    <x v="452"/>
    <s v="Ms.Sirintip "/>
    <s v="IQC"/>
    <n v="3039"/>
    <s v="# 3039 T-55743GD042H-LW-AMN"/>
    <s v="YZK"/>
    <s v="TFT4.2&quot;"/>
    <x v="0"/>
    <x v="1"/>
    <x v="206"/>
    <s v="FCT +  App "/>
    <s v="Final"/>
    <m/>
    <s v="Hi temp,Hi Humid "/>
    <x v="1"/>
    <x v="1"/>
    <s v="Operate"/>
    <n v="3"/>
    <x v="9"/>
    <s v="QE-B3-001"/>
    <m/>
    <m/>
    <m/>
    <n v="240"/>
    <x v="190"/>
    <m/>
    <x v="0"/>
    <x v="0"/>
    <m/>
    <m/>
    <x v="0"/>
    <x v="0"/>
    <x v="0"/>
    <x v="2"/>
    <x v="35"/>
    <x v="4"/>
    <m/>
    <m/>
    <m/>
    <m/>
    <x v="0"/>
    <m/>
    <m/>
    <m/>
    <m/>
    <x v="0"/>
    <x v="0"/>
    <m/>
    <m/>
  </r>
  <r>
    <n v="918"/>
    <s v="Closed"/>
    <x v="0"/>
    <x v="113"/>
    <d v="2022-01-05T00:00:00"/>
    <x v="136"/>
    <x v="452"/>
    <s v="Ms.Sirintip "/>
    <s v="IQC"/>
    <n v="3039"/>
    <s v="# 3039 T-55743GD042H-LW-AMN"/>
    <s v="YZK"/>
    <s v="TFT4.2&quot;"/>
    <x v="0"/>
    <x v="1"/>
    <x v="206"/>
    <s v="FCT +  App "/>
    <s v="Final"/>
    <m/>
    <s v="Heat shock"/>
    <x v="4"/>
    <x v="19"/>
    <s v="Non Operate"/>
    <n v="3"/>
    <x v="6"/>
    <m/>
    <m/>
    <m/>
    <m/>
    <n v="100"/>
    <x v="190"/>
    <m/>
    <x v="0"/>
    <x v="0"/>
    <m/>
    <m/>
    <x v="0"/>
    <x v="0"/>
    <x v="0"/>
    <x v="2"/>
    <x v="36"/>
    <x v="4"/>
    <m/>
    <m/>
    <m/>
    <m/>
    <x v="0"/>
    <m/>
    <m/>
    <m/>
    <m/>
    <x v="0"/>
    <x v="0"/>
    <m/>
    <m/>
  </r>
  <r>
    <n v="919"/>
    <s v="Closed"/>
    <x v="0"/>
    <x v="110"/>
    <d v="2022-01-06T00:00:00"/>
    <x v="138"/>
    <x v="453"/>
    <s v="Ms.Wijitra"/>
    <s v="AE"/>
    <n v="9005"/>
    <s v="# 9005 ATS-26811ACFNH-CUGM "/>
    <s v="Gentex"/>
    <s v="TFT3.3&quot;"/>
    <x v="0"/>
    <x v="5"/>
    <x v="193"/>
    <s v="App "/>
    <s v="PNL"/>
    <m/>
    <s v="Vibration"/>
    <x v="17"/>
    <x v="62"/>
    <s v="Non Operate"/>
    <m/>
    <x v="21"/>
    <m/>
    <m/>
    <m/>
    <m/>
    <m/>
    <x v="163"/>
    <m/>
    <x v="71"/>
    <x v="0"/>
    <m/>
    <m/>
    <x v="0"/>
    <x v="0"/>
    <x v="0"/>
    <x v="2"/>
    <x v="2"/>
    <x v="4"/>
    <m/>
    <m/>
    <m/>
    <m/>
    <x v="0"/>
    <m/>
    <m/>
    <m/>
    <m/>
    <x v="0"/>
    <x v="0"/>
    <m/>
    <m/>
  </r>
  <r>
    <n v="920"/>
    <s v="Closed"/>
    <x v="0"/>
    <x v="113"/>
    <d v="2022-01-07T00:00:00"/>
    <x v="139"/>
    <x v="454"/>
    <s v="Mr.Kullachart K"/>
    <s v="MDL-ES"/>
    <n v="3061"/>
    <s v="# 3061 T-57568GD018HU-T-ACN"/>
    <s v="NS"/>
    <s v="TFT1.8&quot;"/>
    <x v="0"/>
    <x v="0"/>
    <x v="207"/>
    <s v="App check by Requestor"/>
    <s v="Final"/>
    <m/>
    <s v="High temp"/>
    <x v="2"/>
    <x v="54"/>
    <s v="Non Operate"/>
    <n v="10"/>
    <x v="27"/>
    <m/>
    <m/>
    <m/>
    <m/>
    <n v="100"/>
    <x v="191"/>
    <m/>
    <x v="0"/>
    <x v="0"/>
    <m/>
    <m/>
    <x v="0"/>
    <x v="0"/>
    <x v="0"/>
    <x v="2"/>
    <x v="37"/>
    <x v="4"/>
    <m/>
    <m/>
    <m/>
    <m/>
    <x v="0"/>
    <m/>
    <m/>
    <m/>
    <m/>
    <x v="0"/>
    <x v="0"/>
    <m/>
    <m/>
  </r>
  <r>
    <n v="921"/>
    <s v="Closed"/>
    <x v="0"/>
    <x v="113"/>
    <d v="2022-01-07T00:00:00"/>
    <x v="139"/>
    <x v="454"/>
    <s v="Mr.Kullachart K"/>
    <s v="MDL-ES"/>
    <n v="3061"/>
    <s v="# 3061 T-57568GD018HU-T-ACN"/>
    <s v="NS"/>
    <s v="TFT1.8&quot;"/>
    <x v="0"/>
    <x v="0"/>
    <x v="207"/>
    <s v="App check by Requestor"/>
    <s v="Final"/>
    <m/>
    <s v="Low temperature"/>
    <x v="3"/>
    <x v="17"/>
    <s v="Non Operate"/>
    <n v="10"/>
    <x v="15"/>
    <m/>
    <m/>
    <m/>
    <m/>
    <n v="100"/>
    <x v="191"/>
    <m/>
    <x v="0"/>
    <x v="0"/>
    <m/>
    <m/>
    <x v="0"/>
    <x v="0"/>
    <x v="0"/>
    <x v="2"/>
    <x v="37"/>
    <x v="4"/>
    <m/>
    <m/>
    <m/>
    <m/>
    <x v="0"/>
    <m/>
    <m/>
    <m/>
    <m/>
    <x v="0"/>
    <x v="0"/>
    <m/>
    <m/>
  </r>
  <r>
    <n v="922"/>
    <s v="Closed"/>
    <x v="0"/>
    <x v="113"/>
    <d v="2022-01-07T00:00:00"/>
    <x v="139"/>
    <x v="454"/>
    <s v="Mr.Kullachart K"/>
    <s v="MDL-ES"/>
    <n v="3061"/>
    <s v="# 3061 T-57568GD018HU-T-ACN"/>
    <s v="NS"/>
    <s v="TFT1.8&quot;"/>
    <x v="0"/>
    <x v="0"/>
    <x v="207"/>
    <s v="App check by Requestor"/>
    <s v="Final"/>
    <m/>
    <s v="Heat shock"/>
    <x v="4"/>
    <x v="63"/>
    <s v="Non Operate"/>
    <n v="10"/>
    <x v="4"/>
    <m/>
    <m/>
    <m/>
    <m/>
    <n v="100"/>
    <x v="191"/>
    <m/>
    <x v="0"/>
    <x v="0"/>
    <m/>
    <m/>
    <x v="0"/>
    <x v="0"/>
    <x v="0"/>
    <x v="2"/>
    <x v="37"/>
    <x v="4"/>
    <m/>
    <m/>
    <m/>
    <m/>
    <x v="0"/>
    <m/>
    <m/>
    <m/>
    <m/>
    <x v="0"/>
    <x v="0"/>
    <m/>
    <m/>
  </r>
  <r>
    <n v="923"/>
    <s v="Closed"/>
    <x v="0"/>
    <x v="113"/>
    <d v="2022-01-07T00:00:00"/>
    <x v="139"/>
    <x v="454"/>
    <s v="Mr.Kullachart K"/>
    <s v="MDL-ES"/>
    <n v="3061"/>
    <s v="# 3061 T-57568GD018HU-T-ACN"/>
    <s v="NS"/>
    <s v="TFT1.8&quot;"/>
    <x v="0"/>
    <x v="0"/>
    <x v="207"/>
    <s v="App check by Requestor"/>
    <s v="Final"/>
    <m/>
    <s v="Hi temp,Hi Humid "/>
    <x v="1"/>
    <x v="56"/>
    <s v="Non Operate"/>
    <n v="10"/>
    <x v="14"/>
    <m/>
    <m/>
    <m/>
    <m/>
    <n v="100"/>
    <x v="179"/>
    <m/>
    <x v="0"/>
    <x v="0"/>
    <m/>
    <m/>
    <x v="0"/>
    <x v="0"/>
    <x v="0"/>
    <x v="2"/>
    <x v="38"/>
    <x v="4"/>
    <m/>
    <m/>
    <m/>
    <m/>
    <x v="0"/>
    <m/>
    <m/>
    <m/>
    <m/>
    <x v="0"/>
    <x v="0"/>
    <m/>
    <m/>
  </r>
  <r>
    <n v="924"/>
    <s v="Closed"/>
    <x v="0"/>
    <x v="113"/>
    <d v="2022-01-19T00:00:00"/>
    <x v="140"/>
    <x v="455"/>
    <s v="Ms.Panisara "/>
    <s v="PE-MPT"/>
    <n v="3094"/>
    <s v="# 3094 T-64894GD018HU-T-ACN"/>
    <s v="YZK"/>
    <s v="TFT1.8&quot;"/>
    <x v="0"/>
    <x v="7"/>
    <x v="23"/>
    <s v="FCT +  App "/>
    <s v="Final"/>
    <m/>
    <s v="Optical characteristic"/>
    <x v="0"/>
    <x v="0"/>
    <s v="Operate"/>
    <n v="3"/>
    <x v="0"/>
    <s v="QE-CK-001"/>
    <m/>
    <m/>
    <m/>
    <n v="1"/>
    <x v="192"/>
    <m/>
    <x v="81"/>
    <x v="0"/>
    <m/>
    <m/>
    <x v="0"/>
    <x v="0"/>
    <x v="0"/>
    <x v="2"/>
    <x v="2"/>
    <x v="4"/>
    <m/>
    <m/>
    <m/>
    <m/>
    <x v="0"/>
    <m/>
    <m/>
    <m/>
    <m/>
    <x v="0"/>
    <x v="0"/>
    <m/>
    <m/>
  </r>
  <r>
    <n v="925"/>
    <s v="Closed"/>
    <x v="0"/>
    <x v="113"/>
    <d v="2022-01-21T00:00:00"/>
    <x v="141"/>
    <x v="456"/>
    <s v="Mr.Kullachart K"/>
    <s v="MDL-ES"/>
    <n v="3061"/>
    <s v="# 3061 T-57568GD018HU-T-ACN"/>
    <s v="NS"/>
    <s v="TFT1.8&quot;"/>
    <x v="0"/>
    <x v="0"/>
    <x v="208"/>
    <s v="App check by Requestor"/>
    <s v="Final"/>
    <m/>
    <s v="High temp"/>
    <x v="2"/>
    <x v="9"/>
    <s v="Non Operate"/>
    <n v="25"/>
    <x v="25"/>
    <m/>
    <m/>
    <m/>
    <m/>
    <n v="24"/>
    <x v="170"/>
    <m/>
    <x v="0"/>
    <x v="0"/>
    <m/>
    <m/>
    <x v="24"/>
    <x v="0"/>
    <x v="0"/>
    <x v="2"/>
    <x v="2"/>
    <x v="4"/>
    <m/>
    <m/>
    <m/>
    <m/>
    <x v="0"/>
    <m/>
    <m/>
    <m/>
    <m/>
    <x v="0"/>
    <x v="0"/>
    <m/>
    <m/>
  </r>
  <r>
    <n v="926"/>
    <s v="Closed"/>
    <x v="0"/>
    <x v="113"/>
    <d v="2022-01-21T00:00:00"/>
    <x v="141"/>
    <x v="456"/>
    <s v="Mr.Kullachart K"/>
    <s v="MDL-ES"/>
    <n v="3061"/>
    <s v="# 3061 T-57568GD018HU-T-ACN"/>
    <s v="NS"/>
    <s v="TFT1.8&quot;"/>
    <x v="0"/>
    <x v="0"/>
    <x v="208"/>
    <s v="App check by Requestor"/>
    <s v="Final"/>
    <m/>
    <s v="Hi temp,Hi Humid "/>
    <x v="1"/>
    <x v="1"/>
    <s v="Non Operate"/>
    <n v="25"/>
    <x v="9"/>
    <m/>
    <m/>
    <m/>
    <m/>
    <n v="24"/>
    <x v="170"/>
    <m/>
    <x v="0"/>
    <x v="0"/>
    <m/>
    <m/>
    <x v="24"/>
    <x v="0"/>
    <x v="0"/>
    <x v="2"/>
    <x v="2"/>
    <x v="4"/>
    <m/>
    <m/>
    <m/>
    <m/>
    <x v="0"/>
    <m/>
    <m/>
    <m/>
    <m/>
    <x v="0"/>
    <x v="0"/>
    <m/>
    <m/>
  </r>
  <r>
    <n v="927"/>
    <s v="Closed"/>
    <x v="0"/>
    <x v="114"/>
    <d v="2022-01-21T00:00:00"/>
    <x v="18"/>
    <x v="457"/>
    <s v="Mr.Karn"/>
    <s v="PE-MPT"/>
    <n v="3045"/>
    <s v="T-56022GD035H-LW-XSN"/>
    <s v="YZK"/>
    <s v="TFT3.5&quot;"/>
    <x v="0"/>
    <x v="2"/>
    <x v="209"/>
    <s v="FCT +  App + Optical"/>
    <s v="Final"/>
    <m/>
    <s v="High temp"/>
    <x v="2"/>
    <x v="23"/>
    <s v="Non Operate"/>
    <n v="6"/>
    <x v="19"/>
    <m/>
    <m/>
    <m/>
    <m/>
    <n v="1000"/>
    <x v="193"/>
    <m/>
    <x v="0"/>
    <x v="0"/>
    <m/>
    <m/>
    <x v="0"/>
    <x v="0"/>
    <x v="0"/>
    <x v="2"/>
    <x v="2"/>
    <x v="4"/>
    <m/>
    <m/>
    <m/>
    <m/>
    <x v="95"/>
    <m/>
    <m/>
    <d v="2022-02-22T00:00:00"/>
    <m/>
    <x v="0"/>
    <x v="27"/>
    <m/>
    <m/>
  </r>
  <r>
    <n v="928"/>
    <s v="Too Over Due"/>
    <x v="4"/>
    <x v="114"/>
    <d v="2022-01-21T00:00:00"/>
    <x v="18"/>
    <x v="457"/>
    <s v="Mr.Karn"/>
    <s v="PE-MPT"/>
    <n v="3045"/>
    <s v="T-56022GD035H-LW-XSN"/>
    <s v="YZK"/>
    <s v="TFT3.5&quot;"/>
    <x v="0"/>
    <x v="2"/>
    <x v="209"/>
    <s v="FCT +  App + Optical"/>
    <s v="Final"/>
    <m/>
    <s v="High temp"/>
    <x v="2"/>
    <x v="5"/>
    <s v="Operate"/>
    <n v="6"/>
    <x v="29"/>
    <s v="QE-B3-002"/>
    <s v="Attachment"/>
    <m/>
    <m/>
    <n v="1000"/>
    <x v="193"/>
    <m/>
    <x v="0"/>
    <x v="0"/>
    <m/>
    <m/>
    <x v="0"/>
    <x v="0"/>
    <x v="0"/>
    <x v="2"/>
    <x v="2"/>
    <x v="4"/>
    <m/>
    <m/>
    <m/>
    <m/>
    <x v="96"/>
    <m/>
    <m/>
    <d v="2022-05-04T00:00:00"/>
    <m/>
    <x v="0"/>
    <x v="28"/>
    <m/>
    <m/>
  </r>
  <r>
    <n v="929"/>
    <s v="Closed"/>
    <x v="0"/>
    <x v="114"/>
    <d v="2022-01-21T00:00:00"/>
    <x v="18"/>
    <x v="457"/>
    <s v="Mr.Karn"/>
    <s v="PE-MPT"/>
    <n v="3045"/>
    <s v="T-56022GD035H-LW-XSN"/>
    <s v="YZK"/>
    <s v="TFT3.5&quot;"/>
    <x v="0"/>
    <x v="2"/>
    <x v="209"/>
    <s v="FCT +  App + Optical"/>
    <s v="Final"/>
    <m/>
    <s v="Low temperature"/>
    <x v="3"/>
    <x v="3"/>
    <s v="Non Operate"/>
    <n v="6"/>
    <x v="15"/>
    <m/>
    <m/>
    <m/>
    <m/>
    <n v="1000"/>
    <x v="193"/>
    <m/>
    <x v="0"/>
    <x v="0"/>
    <m/>
    <m/>
    <x v="0"/>
    <x v="0"/>
    <x v="0"/>
    <x v="2"/>
    <x v="2"/>
    <x v="4"/>
    <m/>
    <m/>
    <m/>
    <m/>
    <x v="95"/>
    <m/>
    <m/>
    <d v="2022-02-22T00:00:00"/>
    <m/>
    <x v="0"/>
    <x v="27"/>
    <m/>
    <m/>
  </r>
  <r>
    <n v="930"/>
    <s v="On Due"/>
    <x v="5"/>
    <x v="114"/>
    <d v="2022-01-21T00:00:00"/>
    <x v="18"/>
    <x v="457"/>
    <s v="Mr.Karn"/>
    <s v="PE-MPT"/>
    <n v="3045"/>
    <s v="T-56022GD035H-LW-XSN"/>
    <s v="YZK"/>
    <s v="TFT3.5&quot;"/>
    <x v="0"/>
    <x v="2"/>
    <x v="209"/>
    <s v="FCT +  App + Optical"/>
    <s v="Final"/>
    <m/>
    <s v="Low temperature"/>
    <x v="3"/>
    <x v="12"/>
    <s v="Operate"/>
    <n v="6"/>
    <x v="29"/>
    <s v="QE-B3-001"/>
    <s v="Attachment"/>
    <m/>
    <m/>
    <n v="1000"/>
    <x v="193"/>
    <m/>
    <x v="0"/>
    <x v="0"/>
    <m/>
    <m/>
    <x v="0"/>
    <x v="0"/>
    <x v="0"/>
    <x v="2"/>
    <x v="2"/>
    <x v="4"/>
    <m/>
    <m/>
    <m/>
    <m/>
    <x v="0"/>
    <m/>
    <m/>
    <m/>
    <m/>
    <x v="0"/>
    <x v="0"/>
    <m/>
    <m/>
  </r>
  <r>
    <n v="931"/>
    <s v="Too Over Due"/>
    <x v="4"/>
    <x v="114"/>
    <d v="2022-01-21T00:00:00"/>
    <x v="18"/>
    <x v="457"/>
    <s v="Mr.Karn"/>
    <s v="PE-MPT"/>
    <n v="3045"/>
    <s v="T-56022GD035H-LW-XSN"/>
    <s v="YZK"/>
    <s v="TFT3.5&quot;"/>
    <x v="0"/>
    <x v="2"/>
    <x v="209"/>
    <s v="FCT +  App + Optical"/>
    <s v="Final"/>
    <m/>
    <s v="Hi temp,Hi Humid "/>
    <x v="1"/>
    <x v="1"/>
    <s v="Operate"/>
    <n v="6"/>
    <x v="9"/>
    <s v="QE-B3-001"/>
    <s v="Attachment"/>
    <m/>
    <m/>
    <n v="1000"/>
    <x v="193"/>
    <m/>
    <x v="0"/>
    <x v="0"/>
    <m/>
    <m/>
    <x v="0"/>
    <x v="0"/>
    <x v="0"/>
    <x v="2"/>
    <x v="2"/>
    <x v="4"/>
    <m/>
    <m/>
    <m/>
    <m/>
    <x v="91"/>
    <m/>
    <m/>
    <d v="2022-04-18T00:00:00"/>
    <m/>
    <x v="0"/>
    <x v="29"/>
    <m/>
    <m/>
  </r>
  <r>
    <n v="932"/>
    <s v="Closed"/>
    <x v="0"/>
    <x v="114"/>
    <d v="2022-01-21T00:00:00"/>
    <x v="18"/>
    <x v="457"/>
    <s v="Mr.Karn"/>
    <s v="PE-MPT"/>
    <n v="3045"/>
    <s v="T-56022GD035H-LW-XSN"/>
    <s v="YZK"/>
    <s v="TFT3.5&quot;"/>
    <x v="0"/>
    <x v="2"/>
    <x v="209"/>
    <s v="FCT +  App + Optical"/>
    <s v="Final"/>
    <m/>
    <s v="Heat shock"/>
    <x v="4"/>
    <x v="19"/>
    <s v="Non Operate"/>
    <n v="6"/>
    <x v="6"/>
    <m/>
    <m/>
    <m/>
    <m/>
    <n v="500"/>
    <x v="193"/>
    <m/>
    <x v="0"/>
    <x v="0"/>
    <m/>
    <m/>
    <x v="0"/>
    <x v="0"/>
    <x v="0"/>
    <x v="2"/>
    <x v="2"/>
    <x v="4"/>
    <m/>
    <m/>
    <m/>
    <m/>
    <x v="95"/>
    <m/>
    <m/>
    <d v="2022-02-22T00:00:00"/>
    <m/>
    <x v="0"/>
    <x v="0"/>
    <m/>
    <m/>
  </r>
  <r>
    <n v="933"/>
    <s v="Too Over Due"/>
    <x v="4"/>
    <x v="114"/>
    <d v="2022-01-21T00:00:00"/>
    <x v="18"/>
    <x v="457"/>
    <s v="Mr.Karn"/>
    <s v="PE-MPT"/>
    <n v="3045"/>
    <s v="T-56022GD035H-LW-XSN"/>
    <s v="YZK"/>
    <s v="TFT3.5&quot;"/>
    <x v="0"/>
    <x v="2"/>
    <x v="209"/>
    <s v="FCT +  App + Optical"/>
    <s v="Final"/>
    <m/>
    <s v="ESD"/>
    <x v="7"/>
    <x v="52"/>
    <s v="Non Operate"/>
    <n v="6"/>
    <x v="18"/>
    <m/>
    <m/>
    <m/>
    <m/>
    <n v="72"/>
    <x v="193"/>
    <m/>
    <x v="0"/>
    <x v="0"/>
    <d v="2022-04-08T00:00:00"/>
    <m/>
    <x v="0"/>
    <x v="0"/>
    <x v="0"/>
    <x v="2"/>
    <x v="2"/>
    <x v="4"/>
    <m/>
    <m/>
    <m/>
    <m/>
    <x v="0"/>
    <m/>
    <m/>
    <m/>
    <m/>
    <x v="0"/>
    <x v="0"/>
    <m/>
    <m/>
  </r>
  <r>
    <n v="934"/>
    <s v="Too Over Due"/>
    <x v="4"/>
    <x v="114"/>
    <d v="2022-01-21T00:00:00"/>
    <x v="18"/>
    <x v="457"/>
    <s v="Mr.Karn"/>
    <s v="PE-MPT"/>
    <n v="3045"/>
    <s v="T-56022GD035H-LW-XSN"/>
    <s v="YZK"/>
    <s v="TFT3.5&quot;"/>
    <x v="0"/>
    <x v="2"/>
    <x v="209"/>
    <s v="FCT +  App + Optical"/>
    <s v="Final"/>
    <m/>
    <s v="ESD"/>
    <x v="7"/>
    <x v="52"/>
    <s v="Non Operate"/>
    <n v="6"/>
    <x v="18"/>
    <m/>
    <m/>
    <m/>
    <m/>
    <n v="72"/>
    <x v="193"/>
    <m/>
    <x v="0"/>
    <x v="0"/>
    <d v="2022-04-06T00:00:00"/>
    <m/>
    <x v="0"/>
    <x v="0"/>
    <x v="0"/>
    <x v="2"/>
    <x v="2"/>
    <x v="4"/>
    <m/>
    <m/>
    <m/>
    <m/>
    <x v="0"/>
    <m/>
    <m/>
    <m/>
    <m/>
    <x v="0"/>
    <x v="0"/>
    <m/>
    <m/>
  </r>
  <r>
    <n v="935"/>
    <s v="Too Over Due"/>
    <x v="4"/>
    <x v="114"/>
    <d v="2022-01-21T00:00:00"/>
    <x v="18"/>
    <x v="457"/>
    <s v="Mr.Karn"/>
    <s v="PE-MPT"/>
    <n v="3045"/>
    <s v="T-56022GD035H-LW-XSN"/>
    <s v="YZK"/>
    <s v="TFT3.5&quot;"/>
    <x v="0"/>
    <x v="2"/>
    <x v="209"/>
    <s v="FCT +  App + Optical"/>
    <s v="Final"/>
    <m/>
    <s v="ESD"/>
    <x v="7"/>
    <x v="52"/>
    <s v="Non Operate"/>
    <n v="6"/>
    <x v="18"/>
    <m/>
    <m/>
    <m/>
    <m/>
    <n v="72"/>
    <x v="193"/>
    <m/>
    <x v="0"/>
    <x v="0"/>
    <d v="2022-03-29T00:00:00"/>
    <m/>
    <x v="0"/>
    <x v="0"/>
    <x v="0"/>
    <x v="2"/>
    <x v="2"/>
    <x v="4"/>
    <m/>
    <m/>
    <m/>
    <m/>
    <x v="0"/>
    <m/>
    <m/>
    <m/>
    <m/>
    <x v="0"/>
    <x v="0"/>
    <m/>
    <m/>
  </r>
  <r>
    <n v="936"/>
    <s v="Closed"/>
    <x v="0"/>
    <x v="114"/>
    <d v="2022-01-21T00:00:00"/>
    <x v="18"/>
    <x v="458"/>
    <s v="Ms.Suchada "/>
    <s v="SQC"/>
    <n v="8062"/>
    <s v="PWB55680-V0-2-ASSY-1"/>
    <s v="NS"/>
    <s v="TFT4.2&quot;"/>
    <x v="0"/>
    <x v="4"/>
    <x v="210"/>
    <s v="App"/>
    <s v="Mat"/>
    <m/>
    <s v="Heat shock"/>
    <x v="4"/>
    <x v="19"/>
    <s v="Non Operate"/>
    <n v="3"/>
    <x v="6"/>
    <m/>
    <m/>
    <m/>
    <m/>
    <n v="100"/>
    <x v="194"/>
    <m/>
    <x v="0"/>
    <x v="0"/>
    <m/>
    <m/>
    <x v="0"/>
    <x v="0"/>
    <x v="0"/>
    <x v="2"/>
    <x v="39"/>
    <x v="4"/>
    <m/>
    <m/>
    <m/>
    <m/>
    <x v="0"/>
    <m/>
    <m/>
    <m/>
    <m/>
    <x v="0"/>
    <x v="0"/>
    <m/>
    <m/>
  </r>
  <r>
    <n v="937"/>
    <s v="Closed"/>
    <x v="0"/>
    <x v="113"/>
    <d v="2022-01-21T00:00:00"/>
    <x v="18"/>
    <x v="459"/>
    <s v="Mr.Kullachart K"/>
    <s v="MDL-ES"/>
    <n v="3061"/>
    <s v="# 3061 T-57568GD018HU-T-ACN"/>
    <s v="NS"/>
    <s v="TFT1.8&quot;"/>
    <x v="0"/>
    <x v="0"/>
    <x v="208"/>
    <s v="App check by Requestor"/>
    <s v="Final"/>
    <m/>
    <s v="B-10 life"/>
    <x v="10"/>
    <x v="27"/>
    <s v="Non Operate"/>
    <n v="120"/>
    <x v="28"/>
    <m/>
    <m/>
    <m/>
    <m/>
    <m/>
    <x v="170"/>
    <m/>
    <x v="0"/>
    <x v="0"/>
    <m/>
    <m/>
    <x v="24"/>
    <x v="0"/>
    <x v="0"/>
    <x v="2"/>
    <x v="2"/>
    <x v="4"/>
    <m/>
    <m/>
    <m/>
    <m/>
    <x v="0"/>
    <m/>
    <m/>
    <m/>
    <m/>
    <x v="0"/>
    <x v="0"/>
    <m/>
    <m/>
  </r>
  <r>
    <n v="938"/>
    <s v="Closed"/>
    <x v="0"/>
    <x v="113"/>
    <d v="2022-01-21T00:00:00"/>
    <x v="18"/>
    <x v="460"/>
    <s v="Mr.Kullachart K"/>
    <s v="MDL-ES"/>
    <n v="3061"/>
    <s v="# 3061 T-57568GD018HU-T-ACN"/>
    <s v="NS"/>
    <s v="TFT1.8&quot;"/>
    <x v="0"/>
    <x v="0"/>
    <x v="208"/>
    <s v="App check by Requestor"/>
    <s v="Final"/>
    <m/>
    <s v="B-10 life"/>
    <x v="10"/>
    <x v="27"/>
    <s v="Non Operate"/>
    <n v="120"/>
    <x v="28"/>
    <m/>
    <m/>
    <m/>
    <m/>
    <m/>
    <x v="195"/>
    <m/>
    <x v="0"/>
    <x v="0"/>
    <m/>
    <m/>
    <x v="25"/>
    <x v="0"/>
    <x v="0"/>
    <x v="2"/>
    <x v="2"/>
    <x v="4"/>
    <m/>
    <m/>
    <m/>
    <m/>
    <x v="0"/>
    <m/>
    <m/>
    <m/>
    <m/>
    <x v="0"/>
    <x v="0"/>
    <m/>
    <m/>
  </r>
  <r>
    <n v="939"/>
    <s v="Closed"/>
    <x v="0"/>
    <x v="113"/>
    <d v="2022-01-21T00:00:00"/>
    <x v="18"/>
    <x v="461"/>
    <s v="Mr.Kullachart K"/>
    <s v="MDL-ES"/>
    <n v="3061"/>
    <s v="# 3061 T-57568GD018HU-T-ACN"/>
    <s v="NS"/>
    <s v="TFT1.8&quot;"/>
    <x v="0"/>
    <x v="0"/>
    <x v="211"/>
    <s v="App check by Requestor"/>
    <s v="Final"/>
    <m/>
    <s v="High temp"/>
    <x v="2"/>
    <x v="9"/>
    <s v="Non Operate"/>
    <n v="50"/>
    <x v="25"/>
    <m/>
    <m/>
    <m/>
    <m/>
    <n v="24"/>
    <x v="195"/>
    <m/>
    <x v="0"/>
    <x v="0"/>
    <m/>
    <m/>
    <x v="25"/>
    <x v="0"/>
    <x v="0"/>
    <x v="2"/>
    <x v="2"/>
    <x v="4"/>
    <m/>
    <m/>
    <m/>
    <m/>
    <x v="0"/>
    <m/>
    <m/>
    <m/>
    <m/>
    <x v="0"/>
    <x v="0"/>
    <m/>
    <m/>
  </r>
  <r>
    <n v="940"/>
    <s v="Closed"/>
    <x v="0"/>
    <x v="113"/>
    <d v="2022-01-21T00:00:00"/>
    <x v="18"/>
    <x v="461"/>
    <s v="Mr.Kullachart K"/>
    <s v="MDL-ES"/>
    <n v="3061"/>
    <s v="# 3061 T-57568GD018HU-T-ACN"/>
    <s v="NS"/>
    <s v="TFT1.8&quot;"/>
    <x v="0"/>
    <x v="0"/>
    <x v="211"/>
    <s v="App check by Requestor"/>
    <s v="Final"/>
    <m/>
    <s v="Hi temp,Hi Humid "/>
    <x v="1"/>
    <x v="1"/>
    <s v="Non Operate"/>
    <n v="50"/>
    <x v="9"/>
    <m/>
    <m/>
    <m/>
    <m/>
    <n v="24"/>
    <x v="195"/>
    <m/>
    <x v="0"/>
    <x v="0"/>
    <m/>
    <m/>
    <x v="25"/>
    <x v="0"/>
    <x v="0"/>
    <x v="2"/>
    <x v="2"/>
    <x v="4"/>
    <m/>
    <m/>
    <m/>
    <m/>
    <x v="0"/>
    <m/>
    <m/>
    <m/>
    <m/>
    <x v="0"/>
    <x v="0"/>
    <m/>
    <m/>
  </r>
  <r>
    <n v="941"/>
    <s v="Closed"/>
    <x v="0"/>
    <x v="115"/>
    <d v="2022-01-21T00:00:00"/>
    <x v="140"/>
    <x v="462"/>
    <s v="Ms.Nisarat "/>
    <s v="SQC"/>
    <n v="3084"/>
    <s v="# 3084 T-57632GD018HU-T-AGN"/>
    <s v="DS"/>
    <s v="TFT1.8&quot;"/>
    <x v="0"/>
    <x v="4"/>
    <x v="212"/>
    <s v="FCT"/>
    <s v="Final"/>
    <m/>
    <s v="High temp"/>
    <x v="2"/>
    <x v="7"/>
    <s v="Operate"/>
    <n v="3"/>
    <x v="17"/>
    <s v="QE-B3-004"/>
    <s v="TETEX-10"/>
    <s v="QE-DC20V-003"/>
    <m/>
    <n v="500"/>
    <x v="196"/>
    <m/>
    <x v="0"/>
    <x v="0"/>
    <m/>
    <m/>
    <x v="0"/>
    <x v="0"/>
    <x v="11"/>
    <x v="2"/>
    <x v="2"/>
    <x v="32"/>
    <m/>
    <m/>
    <m/>
    <m/>
    <x v="92"/>
    <m/>
    <m/>
    <d v="2022-02-15T00:00:00"/>
    <m/>
    <x v="0"/>
    <x v="0"/>
    <m/>
    <m/>
  </r>
  <r>
    <n v="942"/>
    <s v="Closed"/>
    <x v="0"/>
    <x v="113"/>
    <d v="2022-01-21T00:00:00"/>
    <x v="142"/>
    <x v="463"/>
    <s v="Mr.Kullachart K"/>
    <s v="MDL-ES"/>
    <n v="3061"/>
    <s v="# 3061 T-57568GD018HU-T-ACN"/>
    <s v="NS"/>
    <s v="TFT1.8&quot;"/>
    <x v="0"/>
    <x v="0"/>
    <x v="213"/>
    <s v="App check by Requestor"/>
    <s v="Final"/>
    <m/>
    <s v="High temp"/>
    <x v="2"/>
    <x v="54"/>
    <s v="Non Operate"/>
    <n v="10"/>
    <x v="25"/>
    <m/>
    <m/>
    <m/>
    <m/>
    <n v="100"/>
    <x v="179"/>
    <m/>
    <x v="0"/>
    <x v="0"/>
    <m/>
    <m/>
    <x v="0"/>
    <x v="0"/>
    <x v="0"/>
    <x v="2"/>
    <x v="40"/>
    <x v="4"/>
    <m/>
    <m/>
    <m/>
    <m/>
    <x v="0"/>
    <m/>
    <m/>
    <m/>
    <m/>
    <x v="0"/>
    <x v="0"/>
    <m/>
    <m/>
  </r>
  <r>
    <n v="943"/>
    <s v="Closed"/>
    <x v="0"/>
    <x v="113"/>
    <d v="2022-01-21T00:00:00"/>
    <x v="142"/>
    <x v="463"/>
    <s v="Mr.Kullachart K"/>
    <s v="MDL-ES"/>
    <n v="3061"/>
    <s v="# 3061 T-57568GD018HU-T-ACN"/>
    <s v="NS"/>
    <s v="TFT1.8&quot;"/>
    <x v="0"/>
    <x v="0"/>
    <x v="213"/>
    <s v="App check by Requestor"/>
    <s v="Final"/>
    <m/>
    <s v="Low temperature"/>
    <x v="3"/>
    <x v="17"/>
    <s v="Non Operate"/>
    <n v="10"/>
    <x v="15"/>
    <m/>
    <m/>
    <m/>
    <m/>
    <n v="100"/>
    <x v="179"/>
    <m/>
    <x v="0"/>
    <x v="0"/>
    <m/>
    <m/>
    <x v="0"/>
    <x v="0"/>
    <x v="0"/>
    <x v="2"/>
    <x v="40"/>
    <x v="4"/>
    <m/>
    <m/>
    <m/>
    <m/>
    <x v="0"/>
    <m/>
    <m/>
    <m/>
    <m/>
    <x v="0"/>
    <x v="0"/>
    <m/>
    <m/>
  </r>
  <r>
    <n v="944"/>
    <s v="Closed"/>
    <x v="0"/>
    <x v="113"/>
    <d v="2022-01-21T00:00:00"/>
    <x v="142"/>
    <x v="463"/>
    <s v="Mr.Kullachart K"/>
    <s v="MDL-ES"/>
    <n v="3061"/>
    <s v="# 3061 T-57568GD018HU-T-ACN"/>
    <s v="NS"/>
    <s v="TFT1.8&quot;"/>
    <x v="0"/>
    <x v="0"/>
    <x v="213"/>
    <s v="App check by Requestor"/>
    <s v="Final"/>
    <m/>
    <s v="Heat shock"/>
    <x v="4"/>
    <x v="63"/>
    <s v="Non Operate"/>
    <n v="10"/>
    <x v="4"/>
    <m/>
    <m/>
    <m/>
    <m/>
    <n v="100"/>
    <x v="179"/>
    <m/>
    <x v="0"/>
    <x v="0"/>
    <m/>
    <m/>
    <x v="0"/>
    <x v="0"/>
    <x v="0"/>
    <x v="2"/>
    <x v="40"/>
    <x v="4"/>
    <m/>
    <m/>
    <m/>
    <m/>
    <x v="0"/>
    <m/>
    <m/>
    <m/>
    <m/>
    <x v="0"/>
    <x v="0"/>
    <m/>
    <m/>
  </r>
  <r>
    <n v="945"/>
    <s v="Closed"/>
    <x v="0"/>
    <x v="113"/>
    <d v="2022-01-21T00:00:00"/>
    <x v="142"/>
    <x v="463"/>
    <s v="Mr.Kullachart K"/>
    <s v="MDL-ES"/>
    <n v="3061"/>
    <s v="# 3061 T-57568GD018HU-T-ACN"/>
    <s v="NS"/>
    <s v="TFT1.8&quot;"/>
    <x v="0"/>
    <x v="0"/>
    <x v="213"/>
    <s v="App check by Requestor"/>
    <s v="Final"/>
    <m/>
    <s v="Hi temp,Hi Humid "/>
    <x v="1"/>
    <x v="56"/>
    <s v="Non Operate"/>
    <n v="10"/>
    <x v="14"/>
    <m/>
    <m/>
    <m/>
    <m/>
    <n v="100"/>
    <x v="179"/>
    <m/>
    <x v="0"/>
    <x v="0"/>
    <m/>
    <m/>
    <x v="0"/>
    <x v="0"/>
    <x v="0"/>
    <x v="2"/>
    <x v="40"/>
    <x v="4"/>
    <m/>
    <m/>
    <m/>
    <m/>
    <x v="0"/>
    <m/>
    <m/>
    <m/>
    <m/>
    <x v="0"/>
    <x v="0"/>
    <m/>
    <m/>
  </r>
  <r>
    <n v="946"/>
    <s v="Closed"/>
    <x v="0"/>
    <x v="113"/>
    <d v="2022-01-24T00:00:00"/>
    <x v="143"/>
    <x v="464"/>
    <s v="Ms.Suwaphit"/>
    <s v="CQA"/>
    <n v="3001"/>
    <s v="# 3001 T-55741GD033H-T-A CN"/>
    <s v="Gentex"/>
    <s v="TFT3.3&quot;"/>
    <x v="0"/>
    <x v="5"/>
    <x v="214"/>
    <s v="App "/>
    <s v="PNL"/>
    <m/>
    <s v="Low temperature"/>
    <x v="3"/>
    <x v="3"/>
    <s v="Non Operate"/>
    <n v="120"/>
    <x v="25"/>
    <m/>
    <m/>
    <m/>
    <m/>
    <n v="24"/>
    <x v="197"/>
    <m/>
    <x v="0"/>
    <x v="0"/>
    <m/>
    <m/>
    <x v="26"/>
    <x v="0"/>
    <x v="0"/>
    <x v="2"/>
    <x v="2"/>
    <x v="4"/>
    <m/>
    <m/>
    <m/>
    <m/>
    <x v="0"/>
    <m/>
    <m/>
    <m/>
    <m/>
    <x v="0"/>
    <x v="0"/>
    <m/>
    <m/>
  </r>
  <r>
    <n v="947"/>
    <s v="Closed"/>
    <x v="0"/>
    <x v="113"/>
    <d v="2022-01-24T00:00:00"/>
    <x v="143"/>
    <x v="464"/>
    <s v="Ms.Suwaphit"/>
    <s v="CQA"/>
    <n v="3001"/>
    <s v="# 3001 T-55741GD033H-T-A CN"/>
    <s v="Gentex"/>
    <s v="TFT3.3&quot;"/>
    <x v="0"/>
    <x v="5"/>
    <x v="214"/>
    <s v="App "/>
    <s v="PNL"/>
    <m/>
    <s v="G Test"/>
    <x v="18"/>
    <x v="14"/>
    <s v="Non Operate"/>
    <n v="120"/>
    <x v="32"/>
    <m/>
    <m/>
    <m/>
    <m/>
    <n v="1"/>
    <x v="177"/>
    <m/>
    <x v="76"/>
    <x v="0"/>
    <m/>
    <m/>
    <x v="0"/>
    <x v="0"/>
    <x v="0"/>
    <x v="2"/>
    <x v="2"/>
    <x v="4"/>
    <m/>
    <m/>
    <m/>
    <m/>
    <x v="0"/>
    <m/>
    <m/>
    <m/>
    <m/>
    <x v="0"/>
    <x v="0"/>
    <m/>
    <m/>
  </r>
  <r>
    <n v="948"/>
    <s v="Closed"/>
    <x v="0"/>
    <x v="113"/>
    <d v="2022-01-24T00:00:00"/>
    <x v="139"/>
    <x v="465"/>
    <s v="Ms.Sirintip "/>
    <s v="IQC"/>
    <s v="7126 / 6083"/>
    <s v="# 7126 T-55709GD080HU-LW-AEN"/>
    <s v="YZK"/>
    <s v="TFT8.0&quot;"/>
    <x v="1"/>
    <x v="7"/>
    <x v="23"/>
    <s v="FCT +  App "/>
    <s v="Final"/>
    <d v="2022-01-17T00:00:00"/>
    <s v="Optical characteristic"/>
    <x v="0"/>
    <x v="0"/>
    <s v="Operate"/>
    <n v="1"/>
    <x v="0"/>
    <m/>
    <m/>
    <m/>
    <m/>
    <m/>
    <x v="170"/>
    <m/>
    <x v="0"/>
    <x v="48"/>
    <m/>
    <m/>
    <x v="0"/>
    <x v="0"/>
    <x v="0"/>
    <x v="2"/>
    <x v="2"/>
    <x v="4"/>
    <m/>
    <m/>
    <m/>
    <m/>
    <x v="0"/>
    <m/>
    <m/>
    <m/>
    <m/>
    <x v="0"/>
    <x v="0"/>
    <m/>
    <m/>
  </r>
  <r>
    <n v="949"/>
    <s v="Closed"/>
    <x v="0"/>
    <x v="113"/>
    <d v="2022-01-24T00:00:00"/>
    <x v="139"/>
    <x v="466"/>
    <s v="Ms.Sirintip "/>
    <s v="IQC"/>
    <s v="3062 / 9052"/>
    <s v="# 3062 T-64874GD026HU-T-AAN"/>
    <s v="Hyundai mobis"/>
    <s v="TFT2.6&quot;"/>
    <x v="1"/>
    <x v="7"/>
    <x v="23"/>
    <s v="FCT +  App "/>
    <s v="Final"/>
    <d v="2022-01-17T00:00:00"/>
    <s v="Optical characteristic"/>
    <x v="0"/>
    <x v="0"/>
    <s v="Operate"/>
    <n v="1"/>
    <x v="0"/>
    <s v="E-Checker"/>
    <s v="Attachment"/>
    <m/>
    <m/>
    <n v="1"/>
    <x v="176"/>
    <m/>
    <x v="75"/>
    <x v="0"/>
    <m/>
    <m/>
    <x v="0"/>
    <x v="0"/>
    <x v="0"/>
    <x v="2"/>
    <x v="2"/>
    <x v="4"/>
    <m/>
    <m/>
    <m/>
    <m/>
    <x v="0"/>
    <m/>
    <m/>
    <m/>
    <m/>
    <x v="0"/>
    <x v="0"/>
    <m/>
    <m/>
  </r>
  <r>
    <n v="950"/>
    <s v=""/>
    <x v="2"/>
    <x v="114"/>
    <d v="2022-01-27T00:00:00"/>
    <x v="144"/>
    <x v="467"/>
    <s v="Mr.Karn"/>
    <s v="PE-MPT"/>
    <n v="3083"/>
    <s v="T-64874GD026HU-T-XIN"/>
    <s v="Hyundai mobis"/>
    <s v="TFT2.6&quot;"/>
    <x v="0"/>
    <x v="2"/>
    <x v="215"/>
    <s v="FCT +  App + Optical"/>
    <s v="Final"/>
    <m/>
    <s v="High temp"/>
    <x v="2"/>
    <x v="7"/>
    <s v="Operate"/>
    <n v="6"/>
    <x v="29"/>
    <s v="TFT-B3A"/>
    <s v="Attachment"/>
    <m/>
    <m/>
    <n v="1000"/>
    <x v="98"/>
    <m/>
    <x v="0"/>
    <x v="0"/>
    <m/>
    <m/>
    <x v="0"/>
    <x v="0"/>
    <x v="0"/>
    <x v="2"/>
    <x v="2"/>
    <x v="4"/>
    <m/>
    <m/>
    <m/>
    <m/>
    <x v="0"/>
    <m/>
    <m/>
    <m/>
    <m/>
    <x v="0"/>
    <x v="0"/>
    <m/>
    <m/>
  </r>
  <r>
    <n v="951"/>
    <s v=""/>
    <x v="2"/>
    <x v="114"/>
    <d v="2022-01-27T00:00:00"/>
    <x v="144"/>
    <x v="467"/>
    <s v="Mr.Karn"/>
    <s v="PE-MPT"/>
    <n v="3083"/>
    <s v="T-64874GD026HU-T-XIN"/>
    <s v="Hyundai mobis"/>
    <s v="TFT2.6&quot;"/>
    <x v="0"/>
    <x v="2"/>
    <x v="215"/>
    <s v="FCT +  App + Optical"/>
    <s v="Final"/>
    <m/>
    <s v="Low temperature"/>
    <x v="3"/>
    <x v="3"/>
    <s v="Operate"/>
    <n v="6"/>
    <x v="29"/>
    <s v="TFT-B3A"/>
    <s v="Attachment"/>
    <m/>
    <m/>
    <n v="1000"/>
    <x v="98"/>
    <m/>
    <x v="0"/>
    <x v="0"/>
    <m/>
    <m/>
    <x v="0"/>
    <x v="0"/>
    <x v="0"/>
    <x v="2"/>
    <x v="2"/>
    <x v="4"/>
    <m/>
    <m/>
    <m/>
    <m/>
    <x v="0"/>
    <m/>
    <m/>
    <m/>
    <m/>
    <x v="0"/>
    <x v="0"/>
    <m/>
    <m/>
  </r>
  <r>
    <n v="952"/>
    <s v=""/>
    <x v="2"/>
    <x v="114"/>
    <d v="2022-01-27T00:00:00"/>
    <x v="144"/>
    <x v="467"/>
    <s v="Mr.Karn"/>
    <s v="PE-MPT"/>
    <n v="3083"/>
    <s v="T-64874GD026HU-T-XIN"/>
    <s v="Hyundai mobis"/>
    <s v="TFT2.6&quot;"/>
    <x v="0"/>
    <x v="2"/>
    <x v="215"/>
    <s v="FCT +  App + Optical"/>
    <s v="Final"/>
    <m/>
    <s v="Heat shock"/>
    <x v="4"/>
    <x v="19"/>
    <s v="Non Operate"/>
    <n v="6"/>
    <x v="29"/>
    <m/>
    <m/>
    <m/>
    <m/>
    <n v="480"/>
    <x v="98"/>
    <m/>
    <x v="0"/>
    <x v="0"/>
    <m/>
    <m/>
    <x v="0"/>
    <x v="0"/>
    <x v="0"/>
    <x v="2"/>
    <x v="2"/>
    <x v="4"/>
    <m/>
    <m/>
    <m/>
    <m/>
    <x v="0"/>
    <m/>
    <m/>
    <m/>
    <m/>
    <x v="0"/>
    <x v="0"/>
    <m/>
    <m/>
  </r>
  <r>
    <n v="953"/>
    <s v=""/>
    <x v="2"/>
    <x v="114"/>
    <d v="2022-01-27T00:00:00"/>
    <x v="144"/>
    <x v="467"/>
    <s v="Mr.Karn"/>
    <s v="PE-MPT"/>
    <n v="3083"/>
    <s v="T-64874GD026HU-T-XIN"/>
    <s v="Hyundai mobis"/>
    <s v="TFT2.6&quot;"/>
    <x v="0"/>
    <x v="2"/>
    <x v="215"/>
    <s v="FCT +  App + Optical"/>
    <s v="Final"/>
    <m/>
    <s v="ESD"/>
    <x v="7"/>
    <x v="52"/>
    <s v="Non Operate"/>
    <n v="6"/>
    <x v="18"/>
    <s v="E-Checker"/>
    <s v="Jig"/>
    <m/>
    <m/>
    <n v="100"/>
    <x v="98"/>
    <m/>
    <x v="0"/>
    <x v="0"/>
    <m/>
    <m/>
    <x v="0"/>
    <x v="0"/>
    <x v="0"/>
    <x v="2"/>
    <x v="2"/>
    <x v="4"/>
    <m/>
    <m/>
    <m/>
    <m/>
    <x v="0"/>
    <m/>
    <m/>
    <m/>
    <m/>
    <x v="0"/>
    <x v="0"/>
    <m/>
    <m/>
  </r>
  <r>
    <n v="954"/>
    <s v="Closed"/>
    <x v="0"/>
    <x v="113"/>
    <d v="2022-01-28T00:00:00"/>
    <x v="139"/>
    <x v="468"/>
    <s v="Ms.Sirintip "/>
    <s v="MDL"/>
    <n v="3046"/>
    <s v="# 3046 T-55931GD018HU-T-AIN"/>
    <s v="STD"/>
    <s v="TFT1.8&quot;"/>
    <x v="1"/>
    <x v="7"/>
    <x v="23"/>
    <s v="FCT +  App "/>
    <s v="Final"/>
    <m/>
    <s v="Optical characteristic"/>
    <x v="0"/>
    <x v="0"/>
    <s v="Operate"/>
    <n v="1"/>
    <x v="0"/>
    <s v="E-Checker"/>
    <s v="Attachment"/>
    <m/>
    <m/>
    <n v="1"/>
    <x v="177"/>
    <m/>
    <x v="76"/>
    <x v="0"/>
    <m/>
    <m/>
    <x v="0"/>
    <x v="0"/>
    <x v="0"/>
    <x v="2"/>
    <x v="2"/>
    <x v="4"/>
    <m/>
    <m/>
    <m/>
    <m/>
    <x v="0"/>
    <m/>
    <m/>
    <m/>
    <m/>
    <x v="0"/>
    <x v="0"/>
    <m/>
    <m/>
  </r>
  <r>
    <n v="955"/>
    <s v="Closed"/>
    <x v="0"/>
    <x v="113"/>
    <d v="2022-01-29T00:00:00"/>
    <x v="139"/>
    <x v="469"/>
    <s v="Ms.Sirintip "/>
    <s v="MDL"/>
    <s v="3084 / 9055"/>
    <s v="# 3084 T-57632GD018HU-T-AGN"/>
    <s v="DS"/>
    <s v="TFT1.8&quot;"/>
    <x v="1"/>
    <x v="7"/>
    <x v="23"/>
    <s v="FCT +  App "/>
    <s v="Final"/>
    <m/>
    <s v="Optical characteristic"/>
    <x v="0"/>
    <x v="0"/>
    <s v="Operate"/>
    <n v="1"/>
    <x v="30"/>
    <s v="TS-5000"/>
    <s v="Attachment"/>
    <m/>
    <m/>
    <n v="1"/>
    <x v="177"/>
    <m/>
    <x v="76"/>
    <x v="0"/>
    <m/>
    <m/>
    <x v="0"/>
    <x v="0"/>
    <x v="0"/>
    <x v="2"/>
    <x v="2"/>
    <x v="4"/>
    <m/>
    <m/>
    <m/>
    <m/>
    <x v="0"/>
    <m/>
    <m/>
    <m/>
    <m/>
    <x v="0"/>
    <x v="0"/>
    <m/>
    <m/>
  </r>
  <r>
    <n v="956"/>
    <s v="Closed"/>
    <x v="0"/>
    <x v="113"/>
    <d v="2022-01-31T00:00:00"/>
    <x v="139"/>
    <x v="470"/>
    <s v="Ms.Sirintip "/>
    <s v="MDL"/>
    <n v="3085"/>
    <s v="# 3085 T-57632GD018HU-T-AHN"/>
    <s v="DS"/>
    <s v="TFT1.8&quot;"/>
    <x v="1"/>
    <x v="7"/>
    <x v="23"/>
    <s v="FCT +  App "/>
    <s v="Final"/>
    <m/>
    <s v="Optical characteristic"/>
    <x v="0"/>
    <x v="0"/>
    <s v="Operate"/>
    <n v="3"/>
    <x v="30"/>
    <s v="TS-5000"/>
    <s v="Attachment"/>
    <m/>
    <m/>
    <n v="1"/>
    <x v="177"/>
    <m/>
    <x v="76"/>
    <x v="0"/>
    <m/>
    <m/>
    <x v="0"/>
    <x v="0"/>
    <x v="0"/>
    <x v="2"/>
    <x v="2"/>
    <x v="4"/>
    <m/>
    <m/>
    <m/>
    <m/>
    <x v="0"/>
    <m/>
    <m/>
    <m/>
    <m/>
    <x v="0"/>
    <x v="0"/>
    <m/>
    <m/>
  </r>
  <r>
    <n v="957"/>
    <s v="Closed"/>
    <x v="0"/>
    <x v="116"/>
    <d v="2022-02-01T00:00:00"/>
    <x v="145"/>
    <x v="471"/>
    <s v="Ms.Nisarat "/>
    <s v="SQC"/>
    <n v="3087"/>
    <s v="# 3087 T-57273GD086H-T-AHN"/>
    <s v="Gentex"/>
    <s v="TFT8.6&quot;"/>
    <x v="0"/>
    <x v="4"/>
    <x v="216"/>
    <s v="FCT +App check"/>
    <s v="Final"/>
    <m/>
    <s v="High temp"/>
    <x v="2"/>
    <x v="5"/>
    <s v="Operate"/>
    <n v="10"/>
    <x v="2"/>
    <s v="Control board"/>
    <s v="Attachment"/>
    <s v="QE-DC30V-003"/>
    <m/>
    <n v="500"/>
    <x v="198"/>
    <m/>
    <x v="0"/>
    <x v="0"/>
    <m/>
    <m/>
    <x v="27"/>
    <x v="10"/>
    <x v="12"/>
    <x v="15"/>
    <x v="2"/>
    <x v="33"/>
    <m/>
    <m/>
    <m/>
    <m/>
    <x v="97"/>
    <d v="2022-02-17T00:00:00"/>
    <m/>
    <d v="2022-02-23T00:00:00"/>
    <m/>
    <x v="0"/>
    <x v="0"/>
    <m/>
    <m/>
  </r>
  <r>
    <n v="958"/>
    <s v="Closed"/>
    <x v="0"/>
    <x v="117"/>
    <d v="2022-02-02T00:00:00"/>
    <x v="139"/>
    <x v="472"/>
    <s v="Ms.Sirintip "/>
    <s v="IQC"/>
    <s v="3008 / 9010"/>
    <s v="# 3008 T-55784GD042H-LW-AFN"/>
    <s v="NS"/>
    <s v="TFT4.2&quot;"/>
    <x v="1"/>
    <x v="7"/>
    <x v="23"/>
    <s v="FCT +  App "/>
    <s v="Final"/>
    <m/>
    <s v="Optical characteristic"/>
    <x v="0"/>
    <x v="0"/>
    <s v="Operate"/>
    <n v="5"/>
    <x v="24"/>
    <s v="E-Checker"/>
    <s v="Jig"/>
    <m/>
    <m/>
    <n v="2"/>
    <x v="199"/>
    <m/>
    <x v="0"/>
    <x v="55"/>
    <m/>
    <m/>
    <x v="0"/>
    <x v="0"/>
    <x v="0"/>
    <x v="2"/>
    <x v="2"/>
    <x v="4"/>
    <m/>
    <m/>
    <m/>
    <m/>
    <x v="0"/>
    <m/>
    <m/>
    <m/>
    <m/>
    <x v="0"/>
    <x v="0"/>
    <m/>
    <m/>
  </r>
  <r>
    <n v="959"/>
    <s v="Closed"/>
    <x v="0"/>
    <x v="117"/>
    <d v="2022-02-02T00:00:00"/>
    <x v="139"/>
    <x v="473"/>
    <s v="Ms.Sirintip "/>
    <s v="IQC"/>
    <s v="3008 / 9010"/>
    <s v="# 3008 T-55784GD042H-LW-AFN"/>
    <s v="NS"/>
    <s v="TFT4.2&quot;"/>
    <x v="1"/>
    <x v="7"/>
    <x v="23"/>
    <s v="FCT +  App "/>
    <s v="Final"/>
    <m/>
    <s v="Optical characteristic"/>
    <x v="0"/>
    <x v="0"/>
    <s v="Operate"/>
    <n v="2"/>
    <x v="24"/>
    <s v="E-Checker"/>
    <s v="Jig"/>
    <m/>
    <m/>
    <n v="2"/>
    <x v="199"/>
    <m/>
    <x v="0"/>
    <x v="55"/>
    <m/>
    <m/>
    <x v="0"/>
    <x v="0"/>
    <x v="0"/>
    <x v="2"/>
    <x v="2"/>
    <x v="4"/>
    <m/>
    <m/>
    <m/>
    <m/>
    <x v="0"/>
    <m/>
    <m/>
    <m/>
    <m/>
    <x v="0"/>
    <x v="0"/>
    <m/>
    <m/>
  </r>
  <r>
    <n v="960"/>
    <s v="Closed"/>
    <x v="0"/>
    <x v="117"/>
    <d v="2022-02-02T00:00:00"/>
    <x v="139"/>
    <x v="474"/>
    <s v="Ms.Sirintip "/>
    <s v="IQC"/>
    <n v="3009"/>
    <s v="# 3009 T-55784GD042H-LW-AGN"/>
    <s v="NS"/>
    <s v="TFT4.2&quot;"/>
    <x v="1"/>
    <x v="7"/>
    <x v="23"/>
    <s v="FCT +  App "/>
    <s v="Final"/>
    <m/>
    <s v="Optical characteristic"/>
    <x v="0"/>
    <x v="0"/>
    <s v="Operate"/>
    <n v="3"/>
    <x v="24"/>
    <s v="E-Checker"/>
    <s v="Jig"/>
    <m/>
    <m/>
    <n v="2"/>
    <x v="199"/>
    <m/>
    <x v="0"/>
    <x v="55"/>
    <m/>
    <m/>
    <x v="0"/>
    <x v="0"/>
    <x v="0"/>
    <x v="2"/>
    <x v="2"/>
    <x v="4"/>
    <m/>
    <m/>
    <m/>
    <m/>
    <x v="0"/>
    <m/>
    <m/>
    <m/>
    <m/>
    <x v="0"/>
    <x v="0"/>
    <m/>
    <m/>
  </r>
  <r>
    <n v="961"/>
    <s v="Closed"/>
    <x v="0"/>
    <x v="117"/>
    <d v="2022-02-02T00:00:00"/>
    <x v="146"/>
    <x v="475"/>
    <s v="Ms.Sirintip "/>
    <s v="IQC"/>
    <n v="3009"/>
    <s v="# 3009 T-55784GD042H-LW-AGN"/>
    <s v="NS"/>
    <s v="TFT4.2&quot;"/>
    <x v="1"/>
    <x v="7"/>
    <x v="23"/>
    <s v="FCT +  App "/>
    <s v="Final"/>
    <m/>
    <s v="Optical characteristic"/>
    <x v="0"/>
    <x v="0"/>
    <s v="Operate"/>
    <n v="1"/>
    <x v="24"/>
    <s v="E-Checker"/>
    <s v="Jig"/>
    <m/>
    <m/>
    <n v="2"/>
    <x v="199"/>
    <m/>
    <x v="0"/>
    <x v="55"/>
    <m/>
    <m/>
    <x v="0"/>
    <x v="0"/>
    <x v="0"/>
    <x v="2"/>
    <x v="2"/>
    <x v="4"/>
    <m/>
    <m/>
    <m/>
    <m/>
    <x v="0"/>
    <m/>
    <m/>
    <m/>
    <m/>
    <x v="0"/>
    <x v="0"/>
    <m/>
    <m/>
  </r>
  <r>
    <n v="962"/>
    <s v="Closed"/>
    <x v="0"/>
    <x v="117"/>
    <d v="2022-02-02T00:00:00"/>
    <x v="143"/>
    <x v="476"/>
    <s v="Ms.Sirintip "/>
    <s v="IQC"/>
    <n v="3014"/>
    <s v="# 3014 T-57010GD042H-LW-ABN"/>
    <s v="NS"/>
    <s v="TFT4.2&quot;"/>
    <x v="1"/>
    <x v="7"/>
    <x v="23"/>
    <s v="FCT +  App "/>
    <s v="Final"/>
    <m/>
    <s v="Optical characteristic"/>
    <x v="0"/>
    <x v="0"/>
    <s v="Operate"/>
    <n v="3"/>
    <x v="24"/>
    <s v="E-Checker"/>
    <s v="Jig"/>
    <m/>
    <m/>
    <n v="2"/>
    <x v="199"/>
    <m/>
    <x v="0"/>
    <x v="55"/>
    <m/>
    <m/>
    <x v="0"/>
    <x v="0"/>
    <x v="0"/>
    <x v="2"/>
    <x v="2"/>
    <x v="4"/>
    <m/>
    <m/>
    <m/>
    <m/>
    <x v="0"/>
    <m/>
    <m/>
    <m/>
    <m/>
    <x v="0"/>
    <x v="0"/>
    <m/>
    <m/>
  </r>
  <r>
    <n v="963"/>
    <s v="Closed"/>
    <x v="0"/>
    <x v="117"/>
    <d v="2022-02-02T00:00:00"/>
    <x v="143"/>
    <x v="477"/>
    <s v="Ms.Sirintip "/>
    <s v="IQC"/>
    <n v="3014"/>
    <s v="# 3014 T-57010GD042H-LW-ABN"/>
    <s v="NS"/>
    <s v="TFT4.2&quot;"/>
    <x v="1"/>
    <x v="7"/>
    <x v="23"/>
    <s v="FCT +  App "/>
    <s v="Final"/>
    <m/>
    <s v="Optical characteristic"/>
    <x v="0"/>
    <x v="0"/>
    <s v="Operate"/>
    <n v="2"/>
    <x v="24"/>
    <s v="E-Checker"/>
    <s v="Jig"/>
    <m/>
    <m/>
    <n v="2"/>
    <x v="199"/>
    <m/>
    <x v="0"/>
    <x v="55"/>
    <m/>
    <m/>
    <x v="0"/>
    <x v="0"/>
    <x v="0"/>
    <x v="2"/>
    <x v="2"/>
    <x v="4"/>
    <m/>
    <m/>
    <m/>
    <m/>
    <x v="0"/>
    <m/>
    <m/>
    <m/>
    <m/>
    <x v="0"/>
    <x v="0"/>
    <m/>
    <m/>
  </r>
  <r>
    <n v="964"/>
    <s v="Closed"/>
    <x v="0"/>
    <x v="116"/>
    <d v="2022-02-02T00:00:00"/>
    <x v="147"/>
    <x v="478"/>
    <s v="Ms.Silukkana P"/>
    <s v="PDI"/>
    <n v="3083"/>
    <s v="# 3083 T-64874GD026HU-T-ADN"/>
    <s v="HD"/>
    <s v="TFT2.6&quot;"/>
    <x v="0"/>
    <x v="0"/>
    <x v="217"/>
    <s v="FCT +  App "/>
    <s v="Final"/>
    <m/>
    <s v="High temp"/>
    <x v="2"/>
    <x v="7"/>
    <s v="Non Operate"/>
    <n v="6"/>
    <x v="17"/>
    <s v="TS-5000"/>
    <s v="Jig "/>
    <m/>
    <m/>
    <n v="500"/>
    <x v="200"/>
    <m/>
    <x v="0"/>
    <x v="0"/>
    <m/>
    <m/>
    <x v="0"/>
    <x v="0"/>
    <x v="0"/>
    <x v="2"/>
    <x v="2"/>
    <x v="34"/>
    <m/>
    <m/>
    <m/>
    <m/>
    <x v="98"/>
    <m/>
    <m/>
    <d v="2022-03-08T00:00:00"/>
    <m/>
    <x v="0"/>
    <x v="0"/>
    <m/>
    <m/>
  </r>
  <r>
    <n v="965"/>
    <s v="Closed"/>
    <x v="0"/>
    <x v="116"/>
    <d v="2022-02-02T00:00:00"/>
    <x v="147"/>
    <x v="478"/>
    <s v="Ms.Silukkana P"/>
    <s v="PDI"/>
    <n v="3083"/>
    <s v="# 3083 T-64874GD026HU-T-ADN"/>
    <s v="HD"/>
    <s v="TFT2.6&quot;"/>
    <x v="0"/>
    <x v="0"/>
    <x v="217"/>
    <s v="FCT +  App "/>
    <s v="Final"/>
    <m/>
    <s v="Low temperature"/>
    <x v="3"/>
    <x v="3"/>
    <s v="Non Operate"/>
    <n v="6"/>
    <x v="15"/>
    <s v="TS-5000"/>
    <s v="Jig "/>
    <m/>
    <m/>
    <n v="500"/>
    <x v="200"/>
    <m/>
    <x v="0"/>
    <x v="0"/>
    <m/>
    <m/>
    <x v="0"/>
    <x v="0"/>
    <x v="0"/>
    <x v="2"/>
    <x v="2"/>
    <x v="34"/>
    <m/>
    <m/>
    <m/>
    <m/>
    <x v="98"/>
    <m/>
    <m/>
    <d v="2022-03-08T00:00:00"/>
    <m/>
    <x v="0"/>
    <x v="0"/>
    <m/>
    <m/>
  </r>
  <r>
    <n v="966"/>
    <s v="Closed"/>
    <x v="0"/>
    <x v="116"/>
    <d v="2022-02-02T00:00:00"/>
    <x v="147"/>
    <x v="478"/>
    <s v="Ms.Silukkana P"/>
    <s v="PDI"/>
    <n v="3083"/>
    <s v="# 3083 T-64874GD026HU-T-ADN"/>
    <s v="HD"/>
    <s v="TFT2.6&quot;"/>
    <x v="0"/>
    <x v="0"/>
    <x v="217"/>
    <s v="FCT +  App "/>
    <s v="Final"/>
    <m/>
    <s v="Hi temp,Hi Humid "/>
    <x v="1"/>
    <x v="1"/>
    <s v="Non Operate"/>
    <n v="6"/>
    <x v="9"/>
    <s v="TS-5000"/>
    <s v="Jig "/>
    <m/>
    <m/>
    <n v="500"/>
    <x v="200"/>
    <m/>
    <x v="0"/>
    <x v="0"/>
    <m/>
    <m/>
    <x v="0"/>
    <x v="0"/>
    <x v="0"/>
    <x v="2"/>
    <x v="2"/>
    <x v="34"/>
    <m/>
    <m/>
    <m/>
    <m/>
    <x v="98"/>
    <m/>
    <m/>
    <d v="2022-03-08T00:00:00"/>
    <m/>
    <x v="0"/>
    <x v="0"/>
    <m/>
    <m/>
  </r>
  <r>
    <n v="967"/>
    <s v="Closed"/>
    <x v="0"/>
    <x v="116"/>
    <d v="2022-02-02T00:00:00"/>
    <x v="147"/>
    <x v="478"/>
    <s v="Ms.Silukkana P"/>
    <s v="PDI"/>
    <n v="3083"/>
    <s v="# 3083 T-64874GD026HU-T-ADN"/>
    <s v="HD"/>
    <s v="TFT2.6&quot;"/>
    <x v="0"/>
    <x v="0"/>
    <x v="217"/>
    <s v="FCT +  App "/>
    <s v="Final"/>
    <m/>
    <s v="Heat shock"/>
    <x v="4"/>
    <x v="19"/>
    <s v="Non Operate"/>
    <n v="6"/>
    <x v="6"/>
    <s v="TS-5000"/>
    <s v="Jig "/>
    <m/>
    <m/>
    <n v="500"/>
    <x v="200"/>
    <m/>
    <x v="0"/>
    <x v="0"/>
    <m/>
    <m/>
    <x v="0"/>
    <x v="0"/>
    <x v="0"/>
    <x v="2"/>
    <x v="2"/>
    <x v="34"/>
    <m/>
    <m/>
    <m/>
    <m/>
    <x v="98"/>
    <m/>
    <m/>
    <d v="2022-03-08T00:00:00"/>
    <m/>
    <x v="0"/>
    <x v="0"/>
    <m/>
    <m/>
  </r>
  <r>
    <n v="968"/>
    <s v="Closed"/>
    <x v="0"/>
    <x v="116"/>
    <d v="2022-02-02T00:00:00"/>
    <x v="147"/>
    <x v="479"/>
    <s v="Ms.Nisarat "/>
    <s v="SQC"/>
    <n v="3084"/>
    <s v="# 3084 T-57632GD018HU-T-AGN"/>
    <s v="DS"/>
    <s v="TFT1.8&quot;"/>
    <x v="0"/>
    <x v="4"/>
    <x v="218"/>
    <s v="FCT +  App "/>
    <s v="Final"/>
    <m/>
    <s v="High temp"/>
    <x v="2"/>
    <x v="7"/>
    <s v="Operate"/>
    <n v="3"/>
    <x v="17"/>
    <s v="QE-B3-004"/>
    <s v="TETEX-10"/>
    <s v="QE-DC20V-003"/>
    <m/>
    <n v="500"/>
    <x v="200"/>
    <m/>
    <x v="0"/>
    <x v="0"/>
    <m/>
    <m/>
    <x v="0"/>
    <x v="0"/>
    <x v="0"/>
    <x v="2"/>
    <x v="2"/>
    <x v="34"/>
    <m/>
    <m/>
    <m/>
    <m/>
    <x v="99"/>
    <m/>
    <m/>
    <d v="2022-02-26T00:00:00"/>
    <m/>
    <x v="0"/>
    <x v="0"/>
    <m/>
    <m/>
  </r>
  <r>
    <n v="969"/>
    <s v="Closed"/>
    <x v="0"/>
    <x v="117"/>
    <d v="2022-02-07T00:00:00"/>
    <x v="148"/>
    <x v="480"/>
    <s v="Mr.Watcharapan P."/>
    <s v="MDL-CL-T1L"/>
    <s v="B025"/>
    <s v="# B025 T-55860GD103H-LW-ANN"/>
    <s v="BMW"/>
    <s v="TFT10.25&quot;"/>
    <x v="0"/>
    <x v="1"/>
    <x v="219"/>
    <s v="FCT +  App "/>
    <s v="Final"/>
    <m/>
    <s v="High temp"/>
    <x v="2"/>
    <x v="21"/>
    <s v="Operate"/>
    <n v="2"/>
    <x v="12"/>
    <s v="TS-5000"/>
    <s v="A-PIX"/>
    <m/>
    <m/>
    <n v="1"/>
    <x v="198"/>
    <m/>
    <x v="82"/>
    <x v="0"/>
    <m/>
    <m/>
    <x v="0"/>
    <x v="0"/>
    <x v="0"/>
    <x v="2"/>
    <x v="2"/>
    <x v="4"/>
    <m/>
    <m/>
    <m/>
    <m/>
    <x v="0"/>
    <m/>
    <m/>
    <m/>
    <m/>
    <x v="0"/>
    <x v="0"/>
    <m/>
    <m/>
  </r>
  <r>
    <n v="970"/>
    <s v="Closed"/>
    <x v="0"/>
    <x v="117"/>
    <d v="2022-02-07T00:00:00"/>
    <x v="148"/>
    <x v="480"/>
    <s v="Mr.Watcharapan P."/>
    <s v="MDL-CL-T1L"/>
    <s v="B025"/>
    <s v="# B025 T-55860GD103H-LW-ANN"/>
    <s v="BMW"/>
    <s v="TFT10.25&quot;"/>
    <x v="0"/>
    <x v="1"/>
    <x v="219"/>
    <s v="FCT +  App "/>
    <s v="Final"/>
    <m/>
    <s v="Room temp :  25oC"/>
    <x v="9"/>
    <x v="22"/>
    <s v="Operate"/>
    <n v="2"/>
    <x v="13"/>
    <s v="TS-5000"/>
    <s v="A-PIX"/>
    <m/>
    <m/>
    <n v="1"/>
    <x v="198"/>
    <m/>
    <x v="82"/>
    <x v="0"/>
    <m/>
    <m/>
    <x v="0"/>
    <x v="0"/>
    <x v="0"/>
    <x v="2"/>
    <x v="2"/>
    <x v="4"/>
    <m/>
    <m/>
    <m/>
    <m/>
    <x v="0"/>
    <m/>
    <m/>
    <m/>
    <m/>
    <x v="0"/>
    <x v="0"/>
    <m/>
    <m/>
  </r>
  <r>
    <n v="971"/>
    <s v="Closed"/>
    <x v="0"/>
    <x v="116"/>
    <d v="2022-02-07T00:00:00"/>
    <x v="149"/>
    <x v="481"/>
    <s v="Mr.Kullachart K"/>
    <s v="MDL-ES"/>
    <n v="3061"/>
    <s v="# 3061 T-57568GD018HU-T-ACN"/>
    <s v="NS"/>
    <s v="TFT1.8&quot;"/>
    <x v="0"/>
    <x v="0"/>
    <x v="203"/>
    <s v="App check by Requestor"/>
    <s v="Final"/>
    <m/>
    <s v="High temp"/>
    <x v="2"/>
    <x v="34"/>
    <s v="Non Operate"/>
    <n v="9"/>
    <x v="12"/>
    <m/>
    <m/>
    <m/>
    <m/>
    <n v="100"/>
    <x v="200"/>
    <m/>
    <x v="0"/>
    <x v="0"/>
    <m/>
    <m/>
    <x v="0"/>
    <x v="0"/>
    <x v="0"/>
    <x v="2"/>
    <x v="41"/>
    <x v="4"/>
    <m/>
    <m/>
    <m/>
    <m/>
    <x v="0"/>
    <m/>
    <m/>
    <m/>
    <m/>
    <x v="0"/>
    <x v="0"/>
    <m/>
    <m/>
  </r>
  <r>
    <n v="972"/>
    <s v="Closed"/>
    <x v="0"/>
    <x v="116"/>
    <d v="2022-02-07T00:00:00"/>
    <x v="18"/>
    <x v="482"/>
    <s v="Mr.Karn"/>
    <s v="PE-MPT"/>
    <n v="3008"/>
    <s v="T-55784GD042H-LW-XLN"/>
    <s v="NS"/>
    <s v="TFT4.2&quot;"/>
    <x v="0"/>
    <x v="2"/>
    <x v="220"/>
    <s v="FCT +  App + Optical"/>
    <s v="Final"/>
    <m/>
    <s v="High temp"/>
    <x v="2"/>
    <x v="23"/>
    <s v="Non Operate"/>
    <n v="6"/>
    <x v="19"/>
    <m/>
    <m/>
    <m/>
    <m/>
    <n v="500"/>
    <x v="154"/>
    <m/>
    <x v="0"/>
    <x v="0"/>
    <m/>
    <m/>
    <x v="0"/>
    <x v="0"/>
    <x v="0"/>
    <x v="2"/>
    <x v="2"/>
    <x v="4"/>
    <m/>
    <m/>
    <m/>
    <m/>
    <x v="0"/>
    <m/>
    <m/>
    <d v="2022-03-14T00:00:00"/>
    <m/>
    <x v="0"/>
    <x v="0"/>
    <m/>
    <m/>
  </r>
  <r>
    <n v="973"/>
    <s v="Closed"/>
    <x v="0"/>
    <x v="116"/>
    <d v="2022-02-07T00:00:00"/>
    <x v="18"/>
    <x v="482"/>
    <s v="Mr.Karn"/>
    <s v="PE-MPT"/>
    <n v="3008"/>
    <s v="T-55784GD042H-LW-XLN"/>
    <s v="NS"/>
    <s v="TFT4.2&quot;"/>
    <x v="0"/>
    <x v="2"/>
    <x v="220"/>
    <s v="FCT +  App + Optical"/>
    <s v="Final"/>
    <m/>
    <s v="Low temperature"/>
    <x v="3"/>
    <x v="3"/>
    <s v="Non Operate"/>
    <n v="6"/>
    <x v="15"/>
    <m/>
    <m/>
    <m/>
    <m/>
    <n v="500"/>
    <x v="154"/>
    <m/>
    <x v="0"/>
    <x v="0"/>
    <m/>
    <m/>
    <x v="0"/>
    <x v="0"/>
    <x v="0"/>
    <x v="2"/>
    <x v="2"/>
    <x v="4"/>
    <m/>
    <m/>
    <m/>
    <m/>
    <x v="0"/>
    <m/>
    <m/>
    <d v="2022-03-14T00:00:00"/>
    <m/>
    <x v="0"/>
    <x v="0"/>
    <m/>
    <m/>
  </r>
  <r>
    <n v="974"/>
    <s v="Closed"/>
    <x v="0"/>
    <x v="116"/>
    <d v="2022-02-07T00:00:00"/>
    <x v="18"/>
    <x v="482"/>
    <s v="Mr.Karn"/>
    <s v="PE-MPT"/>
    <n v="3008"/>
    <s v="T-55784GD042H-LW-XLN"/>
    <s v="NS"/>
    <s v="TFT4.2&quot;"/>
    <x v="0"/>
    <x v="2"/>
    <x v="220"/>
    <s v="FCT +  App + Optical"/>
    <s v="Final"/>
    <m/>
    <s v="Hi temp,Hi Humid "/>
    <x v="1"/>
    <x v="1"/>
    <s v="Non Operate"/>
    <n v="6"/>
    <x v="9"/>
    <m/>
    <m/>
    <m/>
    <m/>
    <n v="500"/>
    <x v="154"/>
    <m/>
    <x v="0"/>
    <x v="0"/>
    <m/>
    <m/>
    <x v="0"/>
    <x v="0"/>
    <x v="0"/>
    <x v="2"/>
    <x v="2"/>
    <x v="4"/>
    <m/>
    <m/>
    <m/>
    <m/>
    <x v="0"/>
    <m/>
    <m/>
    <d v="2022-03-14T00:00:00"/>
    <m/>
    <x v="0"/>
    <x v="0"/>
    <m/>
    <m/>
  </r>
  <r>
    <n v="975"/>
    <s v="Closed"/>
    <x v="0"/>
    <x v="116"/>
    <d v="2022-02-07T00:00:00"/>
    <x v="18"/>
    <x v="482"/>
    <s v="Mr.Karn"/>
    <s v="PE-MPT"/>
    <n v="3008"/>
    <s v="T-55784GD042H-LW-XLN"/>
    <s v="NS"/>
    <s v="TFT4.2&quot;"/>
    <x v="0"/>
    <x v="2"/>
    <x v="220"/>
    <s v="FCT +  App + Optical"/>
    <s v="Final"/>
    <m/>
    <s v="Heat shock"/>
    <x v="4"/>
    <x v="19"/>
    <s v="Non Operate"/>
    <n v="6"/>
    <x v="6"/>
    <m/>
    <m/>
    <m/>
    <m/>
    <n v="500"/>
    <x v="154"/>
    <m/>
    <x v="0"/>
    <x v="0"/>
    <m/>
    <m/>
    <x v="0"/>
    <x v="0"/>
    <x v="0"/>
    <x v="2"/>
    <x v="2"/>
    <x v="4"/>
    <m/>
    <m/>
    <m/>
    <m/>
    <x v="0"/>
    <m/>
    <m/>
    <d v="2022-03-14T00:00:00"/>
    <m/>
    <x v="0"/>
    <x v="0"/>
    <m/>
    <m/>
  </r>
  <r>
    <n v="976"/>
    <s v="Closed"/>
    <x v="0"/>
    <x v="116"/>
    <d v="2022-02-07T00:00:00"/>
    <x v="18"/>
    <x v="482"/>
    <s v="Mr.Karn"/>
    <s v="PE-MPT"/>
    <n v="3008"/>
    <s v="T-55784GD042H-LW-XLN"/>
    <s v="NS"/>
    <s v="TFT4.2&quot;"/>
    <x v="0"/>
    <x v="2"/>
    <x v="220"/>
    <s v="FCT +  App + Optical"/>
    <s v="Final"/>
    <m/>
    <s v="Vibration test_x000a_Amplitude (P-P) 1.5mm_x000a_Frequency : 10～55Hz _x000a_1minute/cycle 15minute for each X,Y,Z "/>
    <x v="19"/>
    <x v="64"/>
    <s v="Non Operate"/>
    <n v="6"/>
    <x v="21"/>
    <m/>
    <m/>
    <m/>
    <m/>
    <n v="2"/>
    <x v="154"/>
    <m/>
    <x v="0"/>
    <x v="56"/>
    <m/>
    <m/>
    <x v="0"/>
    <x v="0"/>
    <x v="0"/>
    <x v="2"/>
    <x v="2"/>
    <x v="4"/>
    <m/>
    <m/>
    <m/>
    <m/>
    <x v="0"/>
    <m/>
    <m/>
    <m/>
    <m/>
    <x v="0"/>
    <x v="0"/>
    <m/>
    <m/>
  </r>
  <r>
    <n v="977"/>
    <s v="Closed"/>
    <x v="0"/>
    <x v="118"/>
    <d v="2022-02-07T00:00:00"/>
    <x v="139"/>
    <x v="483"/>
    <s v="Ms.Sirintip "/>
    <s v="IQC"/>
    <n v="3078"/>
    <s v="# 3078 T-55784GD042H-LW-AFN"/>
    <s v="NS"/>
    <s v="TFT4.2&quot;"/>
    <x v="1"/>
    <x v="7"/>
    <x v="23"/>
    <s v="FCT +  App "/>
    <s v="Final"/>
    <m/>
    <s v="Optical characteristic"/>
    <x v="0"/>
    <x v="0"/>
    <s v="Operate"/>
    <n v="3"/>
    <x v="24"/>
    <s v="E-Checker"/>
    <s v="Jig"/>
    <m/>
    <m/>
    <n v="2"/>
    <x v="199"/>
    <m/>
    <x v="0"/>
    <x v="55"/>
    <m/>
    <m/>
    <x v="0"/>
    <x v="0"/>
    <x v="0"/>
    <x v="2"/>
    <x v="2"/>
    <x v="4"/>
    <m/>
    <m/>
    <m/>
    <m/>
    <x v="0"/>
    <m/>
    <m/>
    <m/>
    <m/>
    <x v="0"/>
    <x v="0"/>
    <m/>
    <m/>
  </r>
  <r>
    <n v="978"/>
    <s v="Closed"/>
    <x v="0"/>
    <x v="118"/>
    <d v="2022-02-07T00:00:00"/>
    <x v="139"/>
    <x v="484"/>
    <s v="Ms.Sirintip "/>
    <s v="IQC"/>
    <n v="7119"/>
    <s v="# 7119 T-55873GD042H-LW-AGN"/>
    <s v="NS"/>
    <s v="TFT4.2&quot;"/>
    <x v="1"/>
    <x v="7"/>
    <x v="23"/>
    <s v="FCT +  App "/>
    <s v="Final"/>
    <m/>
    <s v="Optical characteristic"/>
    <x v="0"/>
    <x v="0"/>
    <s v="Operate"/>
    <n v="2"/>
    <x v="0"/>
    <s v="E-Checker"/>
    <s v="Jig"/>
    <m/>
    <m/>
    <n v="2"/>
    <x v="199"/>
    <m/>
    <x v="0"/>
    <x v="55"/>
    <m/>
    <m/>
    <x v="0"/>
    <x v="0"/>
    <x v="0"/>
    <x v="2"/>
    <x v="2"/>
    <x v="4"/>
    <m/>
    <m/>
    <m/>
    <m/>
    <x v="0"/>
    <m/>
    <m/>
    <m/>
    <m/>
    <x v="0"/>
    <x v="0"/>
    <m/>
    <m/>
  </r>
  <r>
    <n v="979"/>
    <s v="Closed"/>
    <x v="0"/>
    <x v="118"/>
    <d v="2022-02-07T00:00:00"/>
    <x v="139"/>
    <x v="485"/>
    <s v="Ms.Sirintip "/>
    <s v="IQC"/>
    <n v="3037"/>
    <s v="# 3037 T-55742GD042H-LW-ALN"/>
    <s v="YZK"/>
    <s v="TFT4.2&quot;"/>
    <x v="1"/>
    <x v="7"/>
    <x v="23"/>
    <s v="FCT +  App "/>
    <s v="Final"/>
    <m/>
    <s v="Optical characteristic"/>
    <x v="0"/>
    <x v="0"/>
    <s v="Operate"/>
    <n v="2"/>
    <x v="24"/>
    <s v="E-Checker"/>
    <s v="Jig"/>
    <m/>
    <m/>
    <n v="2"/>
    <x v="195"/>
    <m/>
    <x v="0"/>
    <x v="57"/>
    <m/>
    <m/>
    <x v="0"/>
    <x v="0"/>
    <x v="0"/>
    <x v="2"/>
    <x v="2"/>
    <x v="4"/>
    <m/>
    <m/>
    <m/>
    <m/>
    <x v="0"/>
    <m/>
    <m/>
    <m/>
    <m/>
    <x v="0"/>
    <x v="0"/>
    <m/>
    <m/>
  </r>
  <r>
    <n v="980"/>
    <s v="Closed"/>
    <x v="0"/>
    <x v="118"/>
    <d v="2022-02-07T00:00:00"/>
    <x v="139"/>
    <x v="486"/>
    <s v="Ms.Sirintip "/>
    <s v="IQC"/>
    <n v="3039"/>
    <s v="# 3039 T-55743GD042H-LW-AMN"/>
    <s v="YZK"/>
    <s v="TFT4.2&quot;"/>
    <x v="1"/>
    <x v="7"/>
    <x v="23"/>
    <s v="FCT +  App "/>
    <s v="Final"/>
    <m/>
    <s v="Optical characteristic"/>
    <x v="0"/>
    <x v="0"/>
    <s v="Operate"/>
    <n v="2"/>
    <x v="24"/>
    <s v="E-Checker"/>
    <s v="Jig"/>
    <m/>
    <m/>
    <n v="2"/>
    <x v="195"/>
    <m/>
    <x v="0"/>
    <x v="57"/>
    <m/>
    <m/>
    <x v="0"/>
    <x v="0"/>
    <x v="0"/>
    <x v="2"/>
    <x v="2"/>
    <x v="4"/>
    <m/>
    <m/>
    <m/>
    <m/>
    <x v="0"/>
    <m/>
    <m/>
    <m/>
    <m/>
    <x v="0"/>
    <x v="0"/>
    <m/>
    <m/>
  </r>
  <r>
    <n v="981"/>
    <s v="Closed"/>
    <x v="0"/>
    <x v="118"/>
    <d v="2022-02-07T00:00:00"/>
    <x v="146"/>
    <x v="487"/>
    <s v="Ms.Sirintip "/>
    <s v="IQC"/>
    <n v="3085"/>
    <s v="# 3085 T-57632GD018HU-T-AHN"/>
    <s v="DS"/>
    <s v="TFT1.8&quot;"/>
    <x v="1"/>
    <x v="7"/>
    <x v="23"/>
    <s v="FCT +  App "/>
    <s v="Final"/>
    <m/>
    <s v="Optical characteristic"/>
    <x v="0"/>
    <x v="0"/>
    <s v="Operate"/>
    <n v="2"/>
    <x v="30"/>
    <s v="TS-5000"/>
    <s v="Attachment"/>
    <m/>
    <m/>
    <n v="2"/>
    <x v="201"/>
    <m/>
    <x v="0"/>
    <x v="58"/>
    <m/>
    <m/>
    <x v="0"/>
    <x v="0"/>
    <x v="0"/>
    <x v="2"/>
    <x v="2"/>
    <x v="4"/>
    <m/>
    <m/>
    <m/>
    <m/>
    <x v="0"/>
    <m/>
    <m/>
    <m/>
    <m/>
    <x v="0"/>
    <x v="0"/>
    <m/>
    <m/>
  </r>
  <r>
    <n v="982"/>
    <s v="Closed"/>
    <x v="0"/>
    <x v="117"/>
    <d v="2022-02-09T00:00:00"/>
    <x v="148"/>
    <x v="488"/>
    <s v="Mr.Kullachart K"/>
    <s v="MDL-ES"/>
    <n v="3061"/>
    <s v="# 3061 T-57568GD018HU-T-ACN"/>
    <s v="NS"/>
    <s v="TFT1.8&quot;"/>
    <x v="0"/>
    <x v="0"/>
    <x v="221"/>
    <s v="App check by Requestor"/>
    <s v="Final"/>
    <m/>
    <s v="B-10 life"/>
    <x v="10"/>
    <x v="27"/>
    <s v="Non Operate"/>
    <n v="20"/>
    <x v="28"/>
    <m/>
    <m/>
    <m/>
    <m/>
    <n v="2"/>
    <x v="198"/>
    <m/>
    <x v="0"/>
    <x v="59"/>
    <m/>
    <m/>
    <x v="0"/>
    <x v="0"/>
    <x v="0"/>
    <x v="2"/>
    <x v="2"/>
    <x v="4"/>
    <m/>
    <m/>
    <m/>
    <m/>
    <x v="0"/>
    <m/>
    <m/>
    <m/>
    <m/>
    <x v="0"/>
    <x v="0"/>
    <m/>
    <m/>
  </r>
  <r>
    <n v="983"/>
    <s v="Closed"/>
    <x v="0"/>
    <x v="117"/>
    <d v="2022-02-09T00:00:00"/>
    <x v="150"/>
    <x v="489"/>
    <s v="Mr.Kullachart K"/>
    <s v="MDL-ES"/>
    <n v="3061"/>
    <s v="# 3061 T-57568GD018HU-T-ACN"/>
    <s v="NS"/>
    <s v="TFT1.8&quot;"/>
    <x v="0"/>
    <x v="0"/>
    <x v="222"/>
    <s v="App check by Requestor"/>
    <s v="Final"/>
    <m/>
    <s v="High temp"/>
    <x v="2"/>
    <x v="9"/>
    <s v="Non Operate"/>
    <n v="5"/>
    <x v="12"/>
    <m/>
    <m/>
    <m/>
    <m/>
    <n v="100"/>
    <x v="185"/>
    <m/>
    <x v="0"/>
    <x v="0"/>
    <m/>
    <m/>
    <x v="0"/>
    <x v="0"/>
    <x v="0"/>
    <x v="2"/>
    <x v="34"/>
    <x v="4"/>
    <m/>
    <m/>
    <m/>
    <m/>
    <x v="0"/>
    <m/>
    <m/>
    <m/>
    <m/>
    <x v="0"/>
    <x v="0"/>
    <m/>
    <m/>
  </r>
  <r>
    <n v="984"/>
    <s v="Closed"/>
    <x v="0"/>
    <x v="117"/>
    <d v="2022-02-09T00:00:00"/>
    <x v="150"/>
    <x v="489"/>
    <s v="Mr.Kullachart K"/>
    <s v="MDL-ES"/>
    <n v="3061"/>
    <s v="# 3061 T-57568GD018HU-T-ACN"/>
    <s v="NS"/>
    <s v="TFT1.8&quot;"/>
    <x v="0"/>
    <x v="0"/>
    <x v="222"/>
    <s v="App check by Requestor"/>
    <s v="Final"/>
    <m/>
    <s v="Low temperature"/>
    <x v="3"/>
    <x v="17"/>
    <s v="Non Operate"/>
    <n v="5"/>
    <x v="3"/>
    <m/>
    <m/>
    <m/>
    <m/>
    <n v="100"/>
    <x v="185"/>
    <m/>
    <x v="0"/>
    <x v="0"/>
    <m/>
    <m/>
    <x v="0"/>
    <x v="0"/>
    <x v="0"/>
    <x v="2"/>
    <x v="34"/>
    <x v="4"/>
    <m/>
    <m/>
    <m/>
    <m/>
    <x v="0"/>
    <m/>
    <m/>
    <m/>
    <m/>
    <x v="0"/>
    <x v="0"/>
    <m/>
    <m/>
  </r>
  <r>
    <n v="985"/>
    <s v="Closed"/>
    <x v="0"/>
    <x v="117"/>
    <d v="2022-02-09T00:00:00"/>
    <x v="150"/>
    <x v="489"/>
    <s v="Mr.Kullachart K"/>
    <s v="MDL-ES"/>
    <n v="3061"/>
    <s v="# 3061 T-57568GD018HU-T-ACN"/>
    <s v="NS"/>
    <s v="TFT1.8&quot;"/>
    <x v="0"/>
    <x v="0"/>
    <x v="222"/>
    <s v="App check by Requestor"/>
    <s v="Final"/>
    <m/>
    <s v="Heat shock"/>
    <x v="4"/>
    <x v="59"/>
    <s v="Non Operate"/>
    <n v="5"/>
    <x v="10"/>
    <m/>
    <m/>
    <m/>
    <m/>
    <n v="100"/>
    <x v="185"/>
    <m/>
    <x v="0"/>
    <x v="0"/>
    <m/>
    <m/>
    <x v="0"/>
    <x v="0"/>
    <x v="0"/>
    <x v="2"/>
    <x v="34"/>
    <x v="4"/>
    <m/>
    <m/>
    <m/>
    <m/>
    <x v="0"/>
    <m/>
    <m/>
    <m/>
    <m/>
    <x v="0"/>
    <x v="0"/>
    <m/>
    <m/>
  </r>
  <r>
    <n v="986"/>
    <s v="Closed"/>
    <x v="0"/>
    <x v="117"/>
    <d v="2022-02-09T00:00:00"/>
    <x v="150"/>
    <x v="489"/>
    <s v="Mr.Kullachart K"/>
    <s v="MDL-ES"/>
    <n v="3061"/>
    <s v="# 3061 T-57568GD018HU-T-ACN"/>
    <s v="NS"/>
    <s v="TFT1.8&quot;"/>
    <x v="0"/>
    <x v="0"/>
    <x v="222"/>
    <s v="App check by Requestor"/>
    <s v="Final"/>
    <m/>
    <s v="Hi temp,Hi Humid "/>
    <x v="1"/>
    <x v="1"/>
    <s v="Non Operate"/>
    <n v="5"/>
    <x v="9"/>
    <m/>
    <m/>
    <m/>
    <m/>
    <n v="100"/>
    <x v="185"/>
    <m/>
    <x v="0"/>
    <x v="0"/>
    <m/>
    <m/>
    <x v="0"/>
    <x v="0"/>
    <x v="0"/>
    <x v="2"/>
    <x v="34"/>
    <x v="4"/>
    <m/>
    <m/>
    <m/>
    <m/>
    <x v="0"/>
    <m/>
    <m/>
    <m/>
    <m/>
    <x v="0"/>
    <x v="0"/>
    <m/>
    <m/>
  </r>
  <r>
    <n v="987"/>
    <s v=""/>
    <x v="3"/>
    <x v="117"/>
    <d v="2022-02-09T00:00:00"/>
    <x v="150"/>
    <x v="490"/>
    <s v="Ms.Anotai M."/>
    <s v="MDL-ES"/>
    <n v="3084"/>
    <s v="# 3084 T-57632GD018HU-T-AGN"/>
    <s v="DS"/>
    <s v="TFT1.8&quot;"/>
    <x v="0"/>
    <x v="0"/>
    <x v="223"/>
    <s v="FCT +  App "/>
    <s v="Final"/>
    <m/>
    <s v="Low temperature"/>
    <x v="3"/>
    <x v="3"/>
    <s v="Operate"/>
    <n v="5"/>
    <x v="29"/>
    <s v="TFT-B3A"/>
    <s v="TETEX-10"/>
    <m/>
    <m/>
    <n v="500"/>
    <x v="98"/>
    <m/>
    <x v="0"/>
    <x v="0"/>
    <m/>
    <m/>
    <x v="0"/>
    <x v="0"/>
    <x v="0"/>
    <x v="2"/>
    <x v="2"/>
    <x v="4"/>
    <m/>
    <m/>
    <m/>
    <m/>
    <x v="0"/>
    <m/>
    <m/>
    <m/>
    <m/>
    <x v="0"/>
    <x v="0"/>
    <m/>
    <m/>
  </r>
  <r>
    <n v="988"/>
    <s v=""/>
    <x v="3"/>
    <x v="117"/>
    <d v="2022-02-09T00:00:00"/>
    <x v="150"/>
    <x v="490"/>
    <s v="Ms.Anotai M."/>
    <s v="MDL-ES"/>
    <n v="3084"/>
    <s v="# 3084 T-57632GD018HU-T-AGN"/>
    <s v="DS"/>
    <s v="TFT1.8&quot;"/>
    <x v="0"/>
    <x v="0"/>
    <x v="223"/>
    <s v="FCT +  App "/>
    <s v="Final"/>
    <m/>
    <s v="High temp"/>
    <x v="2"/>
    <x v="7"/>
    <s v="Operate"/>
    <n v="5"/>
    <x v="29"/>
    <s v="TFT-B3A"/>
    <s v="TETEX-10"/>
    <m/>
    <m/>
    <n v="500"/>
    <x v="98"/>
    <m/>
    <x v="0"/>
    <x v="0"/>
    <m/>
    <m/>
    <x v="0"/>
    <x v="0"/>
    <x v="0"/>
    <x v="2"/>
    <x v="2"/>
    <x v="4"/>
    <m/>
    <m/>
    <m/>
    <m/>
    <x v="0"/>
    <m/>
    <m/>
    <m/>
    <m/>
    <x v="0"/>
    <x v="0"/>
    <m/>
    <m/>
  </r>
  <r>
    <n v="989"/>
    <s v=""/>
    <x v="3"/>
    <x v="117"/>
    <d v="2022-02-09T00:00:00"/>
    <x v="150"/>
    <x v="490"/>
    <s v="Ms.Anotai M."/>
    <s v="MDL-ES"/>
    <n v="3084"/>
    <s v="# 3084 T-57632GD018HU-T-AGN"/>
    <s v="DS"/>
    <s v="TFT1.8&quot;"/>
    <x v="0"/>
    <x v="0"/>
    <x v="223"/>
    <s v="FCT +  App "/>
    <s v="Final"/>
    <m/>
    <s v="Hi temp,Hi Humid "/>
    <x v="1"/>
    <x v="35"/>
    <s v="Operate"/>
    <n v="5"/>
    <x v="29"/>
    <s v="TFT-B3A"/>
    <s v="TETEX-10"/>
    <m/>
    <m/>
    <n v="500"/>
    <x v="98"/>
    <m/>
    <x v="0"/>
    <x v="0"/>
    <m/>
    <m/>
    <x v="0"/>
    <x v="0"/>
    <x v="0"/>
    <x v="2"/>
    <x v="2"/>
    <x v="4"/>
    <m/>
    <m/>
    <m/>
    <m/>
    <x v="0"/>
    <m/>
    <m/>
    <m/>
    <m/>
    <x v="0"/>
    <x v="0"/>
    <m/>
    <m/>
  </r>
  <r>
    <n v="990"/>
    <s v=""/>
    <x v="3"/>
    <x v="117"/>
    <d v="2022-02-09T00:00:00"/>
    <x v="150"/>
    <x v="490"/>
    <s v="Ms.Anotai M."/>
    <s v="MDL-ES"/>
    <n v="3084"/>
    <s v="# 3084 T-57632GD018HU-T-AGN"/>
    <s v="DS"/>
    <s v="TFT1.8&quot;"/>
    <x v="0"/>
    <x v="0"/>
    <x v="223"/>
    <s v="FCT +  App "/>
    <s v="Final"/>
    <m/>
    <s v="Heat shock"/>
    <x v="4"/>
    <x v="50"/>
    <s v="Non Operate"/>
    <n v="5"/>
    <x v="4"/>
    <m/>
    <m/>
    <m/>
    <m/>
    <n v="500"/>
    <x v="98"/>
    <m/>
    <x v="0"/>
    <x v="0"/>
    <m/>
    <m/>
    <x v="0"/>
    <x v="0"/>
    <x v="0"/>
    <x v="2"/>
    <x v="2"/>
    <x v="4"/>
    <m/>
    <m/>
    <m/>
    <m/>
    <x v="0"/>
    <m/>
    <m/>
    <m/>
    <m/>
    <x v="0"/>
    <x v="0"/>
    <m/>
    <m/>
  </r>
  <r>
    <n v="991"/>
    <s v=""/>
    <x v="3"/>
    <x v="117"/>
    <d v="2022-02-09T00:00:00"/>
    <x v="150"/>
    <x v="491"/>
    <s v="Ms.Anotai M."/>
    <s v="MDL-ES"/>
    <n v="3039"/>
    <s v="# 3039 T-55743GD042H-LW-AMN"/>
    <s v="YZK"/>
    <s v="TFT4.2&quot;"/>
    <x v="0"/>
    <x v="0"/>
    <x v="223"/>
    <s v="FCT +  App "/>
    <s v="Final"/>
    <m/>
    <s v="Low temperature"/>
    <x v="3"/>
    <x v="12"/>
    <s v="Operate"/>
    <n v="5"/>
    <x v="29"/>
    <s v="Control board"/>
    <s v="Attachment"/>
    <m/>
    <m/>
    <n v="240"/>
    <x v="98"/>
    <m/>
    <x v="0"/>
    <x v="0"/>
    <m/>
    <m/>
    <x v="0"/>
    <x v="0"/>
    <x v="0"/>
    <x v="2"/>
    <x v="2"/>
    <x v="4"/>
    <m/>
    <m/>
    <m/>
    <m/>
    <x v="0"/>
    <m/>
    <m/>
    <m/>
    <m/>
    <x v="0"/>
    <x v="0"/>
    <m/>
    <m/>
  </r>
  <r>
    <n v="992"/>
    <s v=""/>
    <x v="3"/>
    <x v="117"/>
    <d v="2022-02-09T00:00:00"/>
    <x v="150"/>
    <x v="491"/>
    <s v="Ms.Anotai M."/>
    <s v="MDL-ES"/>
    <n v="3039"/>
    <s v="# 3039 T-55743GD042H-LW-AMN"/>
    <s v="YZK"/>
    <s v="TFT4.2&quot;"/>
    <x v="0"/>
    <x v="0"/>
    <x v="223"/>
    <s v="FCT +  App "/>
    <s v="Final"/>
    <m/>
    <s v="High temp"/>
    <x v="2"/>
    <x v="5"/>
    <s v="Operate"/>
    <n v="5"/>
    <x v="29"/>
    <s v="Control board"/>
    <s v="Attachment"/>
    <m/>
    <m/>
    <n v="240"/>
    <x v="98"/>
    <m/>
    <x v="0"/>
    <x v="0"/>
    <m/>
    <m/>
    <x v="0"/>
    <x v="0"/>
    <x v="0"/>
    <x v="2"/>
    <x v="2"/>
    <x v="4"/>
    <m/>
    <m/>
    <m/>
    <m/>
    <x v="0"/>
    <m/>
    <m/>
    <m/>
    <m/>
    <x v="0"/>
    <x v="0"/>
    <m/>
    <m/>
  </r>
  <r>
    <n v="993"/>
    <s v=""/>
    <x v="3"/>
    <x v="117"/>
    <d v="2022-02-09T00:00:00"/>
    <x v="150"/>
    <x v="491"/>
    <s v="Ms.Anotai M."/>
    <s v="MDL-ES"/>
    <n v="3039"/>
    <s v="# 3039 T-55743GD042H-LW-AMN"/>
    <s v="YZK"/>
    <s v="TFT4.2&quot;"/>
    <x v="0"/>
    <x v="0"/>
    <x v="223"/>
    <s v="FCT +  App "/>
    <s v="Final"/>
    <m/>
    <s v="Hi temp,Hi Humid "/>
    <x v="1"/>
    <x v="1"/>
    <s v="Operate"/>
    <n v="5"/>
    <x v="9"/>
    <s v="Control board"/>
    <s v="Attachment"/>
    <m/>
    <m/>
    <n v="240"/>
    <x v="98"/>
    <m/>
    <x v="0"/>
    <x v="0"/>
    <m/>
    <m/>
    <x v="0"/>
    <x v="0"/>
    <x v="0"/>
    <x v="2"/>
    <x v="2"/>
    <x v="4"/>
    <m/>
    <m/>
    <m/>
    <m/>
    <x v="0"/>
    <m/>
    <m/>
    <m/>
    <m/>
    <x v="0"/>
    <x v="0"/>
    <m/>
    <m/>
  </r>
  <r>
    <n v="994"/>
    <s v=""/>
    <x v="3"/>
    <x v="117"/>
    <d v="2022-02-09T00:00:00"/>
    <x v="150"/>
    <x v="491"/>
    <s v="Ms.Anotai M."/>
    <s v="MDL-ES"/>
    <n v="3039"/>
    <s v="# 3039 T-55743GD042H-LW-AMN"/>
    <s v="YZK"/>
    <s v="TFT4.2&quot;"/>
    <x v="0"/>
    <x v="0"/>
    <x v="223"/>
    <s v="FCT +  App "/>
    <s v="Final"/>
    <m/>
    <s v="Heat shock"/>
    <x v="4"/>
    <x v="19"/>
    <s v="Non Operate"/>
    <n v="5"/>
    <x v="6"/>
    <m/>
    <m/>
    <m/>
    <m/>
    <n v="100"/>
    <x v="98"/>
    <m/>
    <x v="0"/>
    <x v="0"/>
    <m/>
    <m/>
    <x v="0"/>
    <x v="0"/>
    <x v="0"/>
    <x v="2"/>
    <x v="2"/>
    <x v="4"/>
    <m/>
    <m/>
    <m/>
    <m/>
    <x v="0"/>
    <m/>
    <m/>
    <m/>
    <m/>
    <x v="0"/>
    <x v="0"/>
    <m/>
    <m/>
  </r>
  <r>
    <n v="995"/>
    <s v=""/>
    <x v="3"/>
    <x v="117"/>
    <d v="2022-02-09T00:00:00"/>
    <x v="150"/>
    <x v="492"/>
    <s v="Ms.Anotai M."/>
    <s v="MDL-ES"/>
    <n v="3049"/>
    <s v="# 3049 T-55931GD018HU-T-AKN"/>
    <s v="STD"/>
    <s v="TFT1.8&quot;"/>
    <x v="0"/>
    <x v="0"/>
    <x v="223"/>
    <s v="FCT +  App "/>
    <s v="Final"/>
    <m/>
    <s v="Low temperature"/>
    <x v="3"/>
    <x v="3"/>
    <s v="Operate"/>
    <n v="5"/>
    <x v="29"/>
    <s v="Control board"/>
    <s v="Attachment"/>
    <m/>
    <m/>
    <n v="240"/>
    <x v="98"/>
    <m/>
    <x v="0"/>
    <x v="0"/>
    <m/>
    <m/>
    <x v="0"/>
    <x v="0"/>
    <x v="0"/>
    <x v="2"/>
    <x v="2"/>
    <x v="4"/>
    <m/>
    <m/>
    <m/>
    <m/>
    <x v="0"/>
    <m/>
    <m/>
    <m/>
    <m/>
    <x v="0"/>
    <x v="0"/>
    <m/>
    <m/>
  </r>
  <r>
    <n v="996"/>
    <s v=""/>
    <x v="3"/>
    <x v="117"/>
    <d v="2022-02-09T00:00:00"/>
    <x v="150"/>
    <x v="492"/>
    <s v="Ms.Anotai M."/>
    <s v="MDL-ES"/>
    <n v="3049"/>
    <s v="# 3049 T-55931GD018HU-T-AKN"/>
    <s v="STD"/>
    <s v="TFT1.8&quot;"/>
    <x v="0"/>
    <x v="0"/>
    <x v="223"/>
    <s v="FCT +  App "/>
    <s v="Final"/>
    <m/>
    <s v="High temp"/>
    <x v="2"/>
    <x v="2"/>
    <s v="Operate"/>
    <n v="5"/>
    <x v="29"/>
    <s v="Control board"/>
    <s v="Attachment"/>
    <m/>
    <m/>
    <n v="240"/>
    <x v="98"/>
    <m/>
    <x v="0"/>
    <x v="0"/>
    <m/>
    <m/>
    <x v="0"/>
    <x v="0"/>
    <x v="0"/>
    <x v="2"/>
    <x v="2"/>
    <x v="4"/>
    <m/>
    <m/>
    <m/>
    <m/>
    <x v="0"/>
    <m/>
    <m/>
    <m/>
    <m/>
    <x v="0"/>
    <x v="0"/>
    <m/>
    <m/>
  </r>
  <r>
    <n v="997"/>
    <s v=""/>
    <x v="3"/>
    <x v="117"/>
    <d v="2022-02-09T00:00:00"/>
    <x v="150"/>
    <x v="492"/>
    <s v="Ms.Anotai M."/>
    <s v="MDL-ES"/>
    <n v="3049"/>
    <s v="# 3049 T-55931GD018HU-T-AKN"/>
    <s v="STD"/>
    <s v="TFT1.8&quot;"/>
    <x v="0"/>
    <x v="0"/>
    <x v="223"/>
    <s v="FCT +  App "/>
    <s v="Final"/>
    <m/>
    <s v="Hi temp,Hi Humid "/>
    <x v="1"/>
    <x v="1"/>
    <s v="Operate"/>
    <n v="5"/>
    <x v="9"/>
    <s v="Control board"/>
    <s v="Attachment"/>
    <m/>
    <m/>
    <n v="240"/>
    <x v="98"/>
    <m/>
    <x v="0"/>
    <x v="0"/>
    <m/>
    <m/>
    <x v="0"/>
    <x v="0"/>
    <x v="0"/>
    <x v="2"/>
    <x v="2"/>
    <x v="4"/>
    <m/>
    <m/>
    <m/>
    <m/>
    <x v="0"/>
    <m/>
    <m/>
    <m/>
    <m/>
    <x v="0"/>
    <x v="0"/>
    <m/>
    <m/>
  </r>
  <r>
    <n v="998"/>
    <s v=""/>
    <x v="3"/>
    <x v="117"/>
    <d v="2022-02-09T00:00:00"/>
    <x v="150"/>
    <x v="492"/>
    <s v="Ms.Anotai M."/>
    <s v="MDL-ES"/>
    <n v="3049"/>
    <s v="# 3049 T-55931GD018HU-T-AKN"/>
    <s v="STD"/>
    <s v="TFT1.8&quot;"/>
    <x v="0"/>
    <x v="0"/>
    <x v="223"/>
    <s v="FCT +  App "/>
    <s v="Final"/>
    <m/>
    <s v="Heat shock"/>
    <x v="4"/>
    <x v="19"/>
    <s v="Non Operate"/>
    <n v="5"/>
    <x v="6"/>
    <m/>
    <m/>
    <m/>
    <m/>
    <n v="100"/>
    <x v="98"/>
    <m/>
    <x v="0"/>
    <x v="0"/>
    <m/>
    <m/>
    <x v="0"/>
    <x v="0"/>
    <x v="0"/>
    <x v="2"/>
    <x v="2"/>
    <x v="4"/>
    <m/>
    <m/>
    <m/>
    <m/>
    <x v="0"/>
    <m/>
    <m/>
    <m/>
    <m/>
    <x v="0"/>
    <x v="0"/>
    <m/>
    <m/>
  </r>
  <r>
    <n v="999"/>
    <s v="Closed"/>
    <x v="0"/>
    <x v="119"/>
    <d v="2022-02-09T00:00:00"/>
    <x v="146"/>
    <x v="493"/>
    <s v="Ms.Sirintip "/>
    <s v="IQC"/>
    <n v="3096"/>
    <s v="# 3096 T-57632GD018HU-AIN"/>
    <s v="DS"/>
    <s v="TFT1.8&quot;"/>
    <x v="1"/>
    <x v="7"/>
    <x v="23"/>
    <s v="FCT +  App "/>
    <s v="Final"/>
    <m/>
    <s v="Optical characteristic"/>
    <x v="0"/>
    <x v="0"/>
    <s v="Operate"/>
    <n v="10"/>
    <x v="30"/>
    <s v="TS-5000"/>
    <s v="Attachment"/>
    <m/>
    <m/>
    <n v="2"/>
    <x v="198"/>
    <m/>
    <x v="0"/>
    <x v="59"/>
    <m/>
    <m/>
    <x v="0"/>
    <x v="0"/>
    <x v="0"/>
    <x v="2"/>
    <x v="2"/>
    <x v="4"/>
    <m/>
    <m/>
    <m/>
    <m/>
    <x v="0"/>
    <m/>
    <m/>
    <m/>
    <m/>
    <x v="0"/>
    <x v="0"/>
    <m/>
    <m/>
  </r>
  <r>
    <n v="1000"/>
    <s v="Closed"/>
    <x v="0"/>
    <x v="120"/>
    <d v="2022-02-14T00:00:00"/>
    <x v="146"/>
    <x v="494"/>
    <s v="Ms.Sirintip "/>
    <s v="IQC"/>
    <n v="3045"/>
    <s v="# 3045 T-56022GD035H-LW-AFN"/>
    <s v="YZK"/>
    <s v="TFT3.5&quot;"/>
    <x v="1"/>
    <x v="7"/>
    <x v="23"/>
    <s v="FCT +  App "/>
    <s v="Final"/>
    <m/>
    <s v="Optical characteristic"/>
    <x v="0"/>
    <x v="0"/>
    <s v="Operate"/>
    <n v="3"/>
    <x v="24"/>
    <s v="E-Checker"/>
    <s v="Jig"/>
    <m/>
    <m/>
    <n v="2"/>
    <x v="202"/>
    <m/>
    <x v="0"/>
    <x v="60"/>
    <m/>
    <m/>
    <x v="0"/>
    <x v="0"/>
    <x v="0"/>
    <x v="2"/>
    <x v="2"/>
    <x v="4"/>
    <m/>
    <m/>
    <m/>
    <m/>
    <x v="0"/>
    <m/>
    <m/>
    <m/>
    <m/>
    <x v="0"/>
    <x v="0"/>
    <m/>
    <m/>
  </r>
  <r>
    <n v="1001"/>
    <s v="On Due"/>
    <x v="4"/>
    <x v="120"/>
    <d v="2022-02-14T00:00:00"/>
    <x v="151"/>
    <x v="495"/>
    <s v="Ms.Wijitra"/>
    <s v="AE"/>
    <n v="3039"/>
    <s v="# 3039 T-55743GD042H-LW-AMN"/>
    <s v="YZK"/>
    <s v="TFT4.2&quot;"/>
    <x v="0"/>
    <x v="3"/>
    <x v="224"/>
    <s v="FCT +  App "/>
    <s v="Final"/>
    <m/>
    <s v="High temp"/>
    <x v="2"/>
    <x v="5"/>
    <s v="Operate"/>
    <n v="5"/>
    <x v="27"/>
    <s v="QE-CB-004"/>
    <s v="Attachment"/>
    <m/>
    <m/>
    <n v="1000"/>
    <x v="203"/>
    <m/>
    <x v="0"/>
    <x v="0"/>
    <m/>
    <m/>
    <x v="0"/>
    <x v="0"/>
    <x v="0"/>
    <x v="2"/>
    <x v="2"/>
    <x v="4"/>
    <m/>
    <m/>
    <m/>
    <m/>
    <x v="100"/>
    <m/>
    <m/>
    <d v="2022-04-16T00:00:00"/>
    <m/>
    <x v="0"/>
    <x v="30"/>
    <m/>
    <m/>
  </r>
  <r>
    <n v="1002"/>
    <s v="On Due"/>
    <x v="4"/>
    <x v="120"/>
    <d v="2022-02-14T00:00:00"/>
    <x v="151"/>
    <x v="495"/>
    <s v="Ms.Wijitra"/>
    <s v="AE"/>
    <n v="3039"/>
    <s v="# 3039 T-55743GD042H-LW-AMN"/>
    <s v="YZK"/>
    <s v="TFT4.2&quot;"/>
    <x v="0"/>
    <x v="3"/>
    <x v="224"/>
    <s v="FCT +  App "/>
    <s v="Final"/>
    <m/>
    <s v="Low temperature"/>
    <x v="3"/>
    <x v="12"/>
    <s v="Operate"/>
    <n v="5"/>
    <x v="3"/>
    <s v="QE-CB-005"/>
    <s v="Attachment"/>
    <m/>
    <m/>
    <n v="1000"/>
    <x v="203"/>
    <m/>
    <x v="0"/>
    <x v="0"/>
    <m/>
    <m/>
    <x v="0"/>
    <x v="0"/>
    <x v="0"/>
    <x v="2"/>
    <x v="2"/>
    <x v="4"/>
    <m/>
    <m/>
    <m/>
    <m/>
    <x v="100"/>
    <m/>
    <m/>
    <d v="2022-04-16T00:00:00"/>
    <m/>
    <x v="0"/>
    <x v="30"/>
    <m/>
    <m/>
  </r>
  <r>
    <n v="1003"/>
    <s v="On Due"/>
    <x v="4"/>
    <x v="120"/>
    <d v="2022-02-14T00:00:00"/>
    <x v="151"/>
    <x v="495"/>
    <s v="Ms.Wijitra"/>
    <s v="AE"/>
    <n v="3039"/>
    <s v="# 3039 T-55743GD042H-LW-AMN"/>
    <s v="YZK"/>
    <s v="TFT4.2&quot;"/>
    <x v="0"/>
    <x v="3"/>
    <x v="224"/>
    <s v="FCT +  App "/>
    <s v="Final"/>
    <m/>
    <s v="Hi temp,Hi Humid "/>
    <x v="1"/>
    <x v="1"/>
    <s v="Operate"/>
    <n v="6"/>
    <x v="9"/>
    <s v="QE-CB-006"/>
    <s v="Attachment"/>
    <m/>
    <m/>
    <n v="1000"/>
    <x v="203"/>
    <m/>
    <x v="0"/>
    <x v="0"/>
    <m/>
    <m/>
    <x v="0"/>
    <x v="0"/>
    <x v="0"/>
    <x v="2"/>
    <x v="2"/>
    <x v="4"/>
    <m/>
    <m/>
    <m/>
    <m/>
    <x v="100"/>
    <m/>
    <m/>
    <d v="2022-04-16T00:00:00"/>
    <m/>
    <x v="0"/>
    <x v="30"/>
    <m/>
    <m/>
  </r>
  <r>
    <n v="1004"/>
    <s v="On Due"/>
    <x v="4"/>
    <x v="120"/>
    <d v="2022-02-14T00:00:00"/>
    <x v="151"/>
    <x v="495"/>
    <s v="Ms.Wijitra"/>
    <s v="AE"/>
    <n v="3039"/>
    <s v="# 3039 T-55743GD042H-LW-AMN"/>
    <s v="YZK"/>
    <s v="TFT4.2&quot;"/>
    <x v="0"/>
    <x v="3"/>
    <x v="224"/>
    <s v="FCT +  App "/>
    <s v="Final"/>
    <m/>
    <s v="Heat shock"/>
    <x v="4"/>
    <x v="19"/>
    <s v="Non Operate"/>
    <n v="5"/>
    <x v="6"/>
    <m/>
    <m/>
    <m/>
    <m/>
    <n v="1000"/>
    <x v="203"/>
    <m/>
    <x v="0"/>
    <x v="0"/>
    <m/>
    <m/>
    <x v="0"/>
    <x v="0"/>
    <x v="0"/>
    <x v="2"/>
    <x v="2"/>
    <x v="4"/>
    <m/>
    <m/>
    <m/>
    <m/>
    <x v="100"/>
    <m/>
    <m/>
    <d v="2022-04-16T00:00:00"/>
    <m/>
    <x v="0"/>
    <x v="30"/>
    <m/>
    <m/>
  </r>
  <r>
    <n v="1005"/>
    <s v="On Due"/>
    <x v="4"/>
    <x v="120"/>
    <d v="2022-02-14T00:00:00"/>
    <x v="151"/>
    <x v="496"/>
    <s v="Ms.Wijitra"/>
    <s v="AE"/>
    <n v="3049"/>
    <s v="# 3049 T-55931GD018HU-T-AKN"/>
    <s v="STD"/>
    <s v="TFT1.8&quot;"/>
    <x v="0"/>
    <x v="3"/>
    <x v="225"/>
    <s v="FCT +  App "/>
    <s v="Final"/>
    <m/>
    <s v="High temp"/>
    <x v="2"/>
    <x v="2"/>
    <s v="Operate"/>
    <n v="6"/>
    <x v="2"/>
    <s v="QE-CB-007"/>
    <s v="Attachment"/>
    <m/>
    <m/>
    <n v="1000"/>
    <x v="203"/>
    <m/>
    <x v="0"/>
    <x v="0"/>
    <m/>
    <m/>
    <x v="0"/>
    <x v="0"/>
    <x v="0"/>
    <x v="2"/>
    <x v="2"/>
    <x v="4"/>
    <m/>
    <m/>
    <m/>
    <m/>
    <x v="101"/>
    <m/>
    <m/>
    <d v="2022-04-17T00:00:00"/>
    <m/>
    <x v="0"/>
    <x v="31"/>
    <m/>
    <m/>
  </r>
  <r>
    <n v="1006"/>
    <s v="On Due"/>
    <x v="4"/>
    <x v="120"/>
    <d v="2022-02-14T00:00:00"/>
    <x v="151"/>
    <x v="496"/>
    <s v="Ms.Wijitra"/>
    <s v="AE"/>
    <n v="3049"/>
    <s v="# 3049 T-55931GD018HU-T-AKN"/>
    <s v="STD"/>
    <s v="TFT1.8&quot;"/>
    <x v="0"/>
    <x v="3"/>
    <x v="225"/>
    <s v="FCT +  App "/>
    <s v="Final"/>
    <m/>
    <s v="Low temperature"/>
    <x v="3"/>
    <x v="3"/>
    <s v="Operate"/>
    <n v="6"/>
    <x v="11"/>
    <s v="QE-CB-008"/>
    <s v="Attachment"/>
    <m/>
    <m/>
    <n v="1000"/>
    <x v="203"/>
    <m/>
    <x v="0"/>
    <x v="0"/>
    <m/>
    <m/>
    <x v="0"/>
    <x v="0"/>
    <x v="0"/>
    <x v="2"/>
    <x v="2"/>
    <x v="4"/>
    <m/>
    <m/>
    <m/>
    <m/>
    <x v="101"/>
    <m/>
    <m/>
    <d v="2022-04-17T00:00:00"/>
    <m/>
    <x v="0"/>
    <x v="31"/>
    <m/>
    <m/>
  </r>
  <r>
    <n v="1007"/>
    <s v="On Due"/>
    <x v="4"/>
    <x v="120"/>
    <d v="2022-02-14T00:00:00"/>
    <x v="151"/>
    <x v="496"/>
    <s v="Ms.Wijitra"/>
    <s v="AE"/>
    <n v="3049"/>
    <s v="# 3049 T-55931GD018HU-T-AKN"/>
    <s v="STD"/>
    <s v="TFT1.8&quot;"/>
    <x v="0"/>
    <x v="3"/>
    <x v="225"/>
    <s v="FCT +  App "/>
    <s v="Final"/>
    <m/>
    <s v="Hi temp,Hi Humid "/>
    <x v="1"/>
    <x v="1"/>
    <s v="Operate"/>
    <n v="6"/>
    <x v="9"/>
    <s v="QE-CB-009"/>
    <s v="Attachment"/>
    <m/>
    <m/>
    <n v="1000"/>
    <x v="203"/>
    <m/>
    <x v="0"/>
    <x v="0"/>
    <m/>
    <m/>
    <x v="0"/>
    <x v="0"/>
    <x v="0"/>
    <x v="2"/>
    <x v="2"/>
    <x v="4"/>
    <m/>
    <m/>
    <m/>
    <m/>
    <x v="101"/>
    <m/>
    <m/>
    <d v="2022-04-17T00:00:00"/>
    <m/>
    <x v="0"/>
    <x v="31"/>
    <m/>
    <m/>
  </r>
  <r>
    <n v="1008"/>
    <s v="On Due"/>
    <x v="4"/>
    <x v="120"/>
    <d v="2022-02-14T00:00:00"/>
    <x v="151"/>
    <x v="496"/>
    <s v="Ms.Wijitra"/>
    <s v="AE"/>
    <n v="3049"/>
    <s v="# 3049 T-55931GD018HU-T-AKN"/>
    <s v="STD"/>
    <s v="TFT1.8&quot;"/>
    <x v="0"/>
    <x v="3"/>
    <x v="225"/>
    <s v="FCT +  App "/>
    <s v="Final"/>
    <m/>
    <s v="Heat shock"/>
    <x v="4"/>
    <x v="19"/>
    <s v="Non Operate"/>
    <n v="6"/>
    <x v="6"/>
    <m/>
    <m/>
    <m/>
    <m/>
    <n v="1000"/>
    <x v="203"/>
    <m/>
    <x v="0"/>
    <x v="0"/>
    <m/>
    <m/>
    <x v="0"/>
    <x v="0"/>
    <x v="0"/>
    <x v="2"/>
    <x v="2"/>
    <x v="4"/>
    <m/>
    <m/>
    <m/>
    <m/>
    <x v="101"/>
    <m/>
    <m/>
    <d v="2022-04-17T00:00:00"/>
    <m/>
    <x v="0"/>
    <x v="31"/>
    <m/>
    <m/>
  </r>
  <r>
    <n v="1009"/>
    <s v="Closed"/>
    <x v="0"/>
    <x v="121"/>
    <d v="2022-02-15T00:00:00"/>
    <x v="152"/>
    <x v="497"/>
    <s v="Ms.Wijitra"/>
    <s v="AE"/>
    <s v="5SA"/>
    <s v=" -"/>
    <s v="NEXTY JAPAN"/>
    <s v="Camera"/>
    <x v="0"/>
    <x v="3"/>
    <x v="226"/>
    <s v="  App "/>
    <s v="Mat"/>
    <m/>
    <s v="Temperature and Humidity cycle test"/>
    <x v="6"/>
    <x v="65"/>
    <s v="Non Operate"/>
    <n v="10"/>
    <x v="14"/>
    <m/>
    <m/>
    <m/>
    <m/>
    <n v="240"/>
    <x v="204"/>
    <m/>
    <x v="0"/>
    <x v="0"/>
    <m/>
    <m/>
    <x v="0"/>
    <x v="0"/>
    <x v="0"/>
    <x v="2"/>
    <x v="2"/>
    <x v="4"/>
    <m/>
    <m/>
    <m/>
    <m/>
    <x v="82"/>
    <m/>
    <m/>
    <m/>
    <m/>
    <x v="0"/>
    <x v="0"/>
    <m/>
    <m/>
  </r>
  <r>
    <n v="1010"/>
    <s v="Closed"/>
    <x v="0"/>
    <x v="121"/>
    <d v="2022-02-15T00:00:00"/>
    <x v="152"/>
    <x v="497"/>
    <s v="Ms.Wijitra"/>
    <s v="AE"/>
    <s v="5SA"/>
    <s v=" -"/>
    <s v="NEXTY JAPAN"/>
    <s v="Camera"/>
    <x v="0"/>
    <x v="3"/>
    <x v="226"/>
    <s v=" App "/>
    <s v="Mat"/>
    <m/>
    <s v="Vibration test"/>
    <x v="20"/>
    <x v="66"/>
    <s v="Non Operate"/>
    <n v="10"/>
    <x v="21"/>
    <m/>
    <m/>
    <m/>
    <m/>
    <n v="24"/>
    <x v="205"/>
    <m/>
    <x v="0"/>
    <x v="0"/>
    <m/>
    <m/>
    <x v="28"/>
    <x v="0"/>
    <x v="0"/>
    <x v="2"/>
    <x v="2"/>
    <x v="4"/>
    <m/>
    <m/>
    <m/>
    <m/>
    <x v="0"/>
    <m/>
    <m/>
    <m/>
    <m/>
    <x v="0"/>
    <x v="0"/>
    <m/>
    <m/>
  </r>
  <r>
    <n v="1011"/>
    <s v="Too Over Due"/>
    <x v="1"/>
    <x v="121"/>
    <d v="2022-02-15T00:00:00"/>
    <x v="151"/>
    <x v="498"/>
    <s v="Ms.Wijitra"/>
    <s v="AE"/>
    <n v="3040"/>
    <s v="# 3040 T-57217GD027H-T-AND"/>
    <s v="NS"/>
    <s v="TFT2.7&quot;"/>
    <x v="0"/>
    <x v="3"/>
    <x v="227"/>
    <s v="FCT +  App "/>
    <s v="Final"/>
    <m/>
    <s v="High temp"/>
    <x v="2"/>
    <x v="5"/>
    <s v="Operate"/>
    <n v="3"/>
    <x v="27"/>
    <s v="QE-CB-006"/>
    <m/>
    <m/>
    <m/>
    <n v="1000"/>
    <x v="206"/>
    <m/>
    <x v="0"/>
    <x v="0"/>
    <m/>
    <m/>
    <x v="0"/>
    <x v="0"/>
    <x v="0"/>
    <x v="2"/>
    <x v="2"/>
    <x v="4"/>
    <m/>
    <m/>
    <m/>
    <m/>
    <x v="102"/>
    <m/>
    <m/>
    <d v="2022-03-14T00:00:00"/>
    <m/>
    <x v="0"/>
    <x v="0"/>
    <m/>
    <m/>
  </r>
  <r>
    <n v="1012"/>
    <s v="Too Over Due"/>
    <x v="1"/>
    <x v="121"/>
    <d v="2022-02-15T00:00:00"/>
    <x v="151"/>
    <x v="498"/>
    <s v="Ms.Wijitra"/>
    <s v="AE"/>
    <n v="3040"/>
    <s v="# 3040 T-57217GD027H-T-AND"/>
    <s v="NS"/>
    <s v="TFT2.7&quot;"/>
    <x v="0"/>
    <x v="3"/>
    <x v="227"/>
    <s v="FCT +  App "/>
    <s v="Final"/>
    <m/>
    <s v="Low temperature"/>
    <x v="3"/>
    <x v="12"/>
    <s v="Operate"/>
    <n v="3"/>
    <x v="11"/>
    <s v="QE-CB-007"/>
    <m/>
    <m/>
    <m/>
    <n v="1000"/>
    <x v="206"/>
    <m/>
    <x v="0"/>
    <x v="0"/>
    <m/>
    <m/>
    <x v="0"/>
    <x v="0"/>
    <x v="0"/>
    <x v="2"/>
    <x v="2"/>
    <x v="4"/>
    <m/>
    <m/>
    <m/>
    <m/>
    <x v="102"/>
    <m/>
    <m/>
    <d v="2022-03-14T00:00:00"/>
    <m/>
    <x v="0"/>
    <x v="0"/>
    <m/>
    <m/>
  </r>
  <r>
    <n v="1013"/>
    <s v="Too Over Due"/>
    <x v="1"/>
    <x v="121"/>
    <d v="2022-02-15T00:00:00"/>
    <x v="151"/>
    <x v="498"/>
    <s v="Ms.Wijitra"/>
    <s v="AE"/>
    <n v="3040"/>
    <s v="# 3040 T-57217GD027H-T-AND"/>
    <s v="NS"/>
    <s v="TFT2.7&quot;"/>
    <x v="0"/>
    <x v="3"/>
    <x v="227"/>
    <s v="FCT +  App "/>
    <s v="Final"/>
    <m/>
    <s v="Hi temp,Hi Humid "/>
    <x v="1"/>
    <x v="1"/>
    <s v="Operate"/>
    <n v="3"/>
    <x v="9"/>
    <s v="QE-CB-008"/>
    <m/>
    <m/>
    <m/>
    <n v="1000"/>
    <x v="206"/>
    <m/>
    <x v="0"/>
    <x v="0"/>
    <m/>
    <m/>
    <x v="0"/>
    <x v="0"/>
    <x v="0"/>
    <x v="2"/>
    <x v="2"/>
    <x v="4"/>
    <m/>
    <m/>
    <m/>
    <m/>
    <x v="102"/>
    <m/>
    <m/>
    <d v="2022-03-14T00:00:00"/>
    <m/>
    <x v="0"/>
    <x v="0"/>
    <m/>
    <m/>
  </r>
  <r>
    <n v="1014"/>
    <s v="Too Over Due"/>
    <x v="1"/>
    <x v="121"/>
    <d v="2022-02-15T00:00:00"/>
    <x v="151"/>
    <x v="498"/>
    <s v="Ms.Wijitra"/>
    <s v="AE"/>
    <n v="3040"/>
    <s v="# 3040 T-57217GD027H-T-AND"/>
    <s v="NS"/>
    <s v="TFT2.7&quot;"/>
    <x v="0"/>
    <x v="3"/>
    <x v="227"/>
    <s v="FCT +  App "/>
    <s v="Final"/>
    <m/>
    <s v="Heat shock"/>
    <x v="4"/>
    <x v="19"/>
    <s v="Non Operate"/>
    <n v="3"/>
    <x v="6"/>
    <m/>
    <m/>
    <m/>
    <m/>
    <n v="1000"/>
    <x v="206"/>
    <m/>
    <x v="0"/>
    <x v="0"/>
    <m/>
    <m/>
    <x v="0"/>
    <x v="0"/>
    <x v="0"/>
    <x v="2"/>
    <x v="2"/>
    <x v="4"/>
    <m/>
    <m/>
    <m/>
    <m/>
    <x v="102"/>
    <m/>
    <m/>
    <d v="2022-03-14T00:00:00"/>
    <m/>
    <x v="0"/>
    <x v="0"/>
    <m/>
    <m/>
  </r>
  <r>
    <n v="1015"/>
    <s v="Closed"/>
    <x v="0"/>
    <x v="121"/>
    <d v="2022-02-15T00:00:00"/>
    <x v="151"/>
    <x v="499"/>
    <s v="Ms.Wijitra"/>
    <s v="AE"/>
    <n v="3051"/>
    <s v="# 3051 T-56056GD042H-LW-AND"/>
    <s v="YZK"/>
    <s v="TFT4.2&quot;"/>
    <x v="0"/>
    <x v="3"/>
    <x v="228"/>
    <s v="FCT +  App + Optical"/>
    <s v="Final"/>
    <m/>
    <s v="High temp"/>
    <x v="2"/>
    <x v="5"/>
    <s v="Operate"/>
    <n v="3"/>
    <x v="27"/>
    <s v="QE-CB-002"/>
    <s v="Attachment"/>
    <m/>
    <m/>
    <n v="1000"/>
    <x v="207"/>
    <d v="2022-03-26T00:00:00"/>
    <x v="0"/>
    <x v="0"/>
    <m/>
    <m/>
    <x v="0"/>
    <x v="0"/>
    <x v="0"/>
    <x v="2"/>
    <x v="2"/>
    <x v="4"/>
    <m/>
    <m/>
    <m/>
    <m/>
    <x v="100"/>
    <m/>
    <m/>
    <d v="2022-04-20T00:00:00"/>
    <m/>
    <x v="0"/>
    <x v="0"/>
    <m/>
    <m/>
  </r>
  <r>
    <n v="1016"/>
    <s v="Closed"/>
    <x v="0"/>
    <x v="121"/>
    <d v="2022-02-15T00:00:00"/>
    <x v="151"/>
    <x v="499"/>
    <s v="Ms.Wijitra"/>
    <s v="AE"/>
    <n v="3051"/>
    <s v="# 3051 T-56056GD042H-LW-AND"/>
    <s v="YZK"/>
    <s v="TFT4.2&quot;"/>
    <x v="0"/>
    <x v="3"/>
    <x v="228"/>
    <s v="FCT +  App + Optical"/>
    <s v="Final"/>
    <m/>
    <s v="Low temperature"/>
    <x v="3"/>
    <x v="12"/>
    <s v="Operate"/>
    <n v="3"/>
    <x v="15"/>
    <s v="QE-CB-003"/>
    <s v="Attachment"/>
    <m/>
    <m/>
    <n v="1000"/>
    <x v="207"/>
    <d v="2022-03-26T00:00:00"/>
    <x v="0"/>
    <x v="0"/>
    <m/>
    <m/>
    <x v="0"/>
    <x v="0"/>
    <x v="0"/>
    <x v="2"/>
    <x v="2"/>
    <x v="4"/>
    <m/>
    <m/>
    <m/>
    <m/>
    <x v="100"/>
    <m/>
    <m/>
    <d v="2022-04-20T00:00:00"/>
    <m/>
    <x v="0"/>
    <x v="0"/>
    <m/>
    <m/>
  </r>
  <r>
    <n v="1017"/>
    <s v="Closed"/>
    <x v="0"/>
    <x v="121"/>
    <d v="2022-02-15T00:00:00"/>
    <x v="151"/>
    <x v="499"/>
    <s v="Ms.Wijitra"/>
    <s v="AE"/>
    <n v="3051"/>
    <s v="# 3051 T-56056GD042H-LW-AND"/>
    <s v="YZK"/>
    <s v="TFT4.2&quot;"/>
    <x v="0"/>
    <x v="3"/>
    <x v="228"/>
    <s v="FCT +  App + Optical"/>
    <s v="Final"/>
    <m/>
    <s v="Hi temp,Hi Humid "/>
    <x v="1"/>
    <x v="1"/>
    <s v="Operate"/>
    <n v="3"/>
    <x v="9"/>
    <s v="QE-CB-001"/>
    <s v="Attachment"/>
    <m/>
    <m/>
    <n v="1000"/>
    <x v="207"/>
    <d v="2022-03-17T00:00:00"/>
    <x v="0"/>
    <x v="0"/>
    <m/>
    <m/>
    <x v="0"/>
    <x v="0"/>
    <x v="0"/>
    <x v="2"/>
    <x v="2"/>
    <x v="4"/>
    <m/>
    <m/>
    <m/>
    <m/>
    <x v="103"/>
    <m/>
    <m/>
    <d v="2022-04-08T00:00:00"/>
    <m/>
    <x v="0"/>
    <x v="0"/>
    <m/>
    <m/>
  </r>
  <r>
    <n v="1018"/>
    <s v="Closed"/>
    <x v="0"/>
    <x v="121"/>
    <d v="2022-02-15T00:00:00"/>
    <x v="151"/>
    <x v="499"/>
    <s v="Ms.Wijitra"/>
    <s v="AE"/>
    <n v="3051"/>
    <s v="# 3051 T-56056GD042H-LW-AND"/>
    <s v="YZK"/>
    <s v="TFT4.2&quot;"/>
    <x v="0"/>
    <x v="3"/>
    <x v="228"/>
    <s v="FCT +  App + Optical"/>
    <s v="Final"/>
    <m/>
    <s v="Heat shock"/>
    <x v="4"/>
    <x v="19"/>
    <s v="Non Operate"/>
    <n v="3"/>
    <x v="6"/>
    <m/>
    <m/>
    <m/>
    <m/>
    <n v="1000"/>
    <x v="207"/>
    <d v="2022-03-08T00:00:00"/>
    <x v="0"/>
    <x v="0"/>
    <m/>
    <m/>
    <x v="0"/>
    <x v="0"/>
    <x v="0"/>
    <x v="2"/>
    <x v="2"/>
    <x v="4"/>
    <m/>
    <m/>
    <m/>
    <m/>
    <x v="104"/>
    <m/>
    <m/>
    <d v="2022-03-31T00:00:00"/>
    <m/>
    <x v="0"/>
    <x v="0"/>
    <m/>
    <m/>
  </r>
  <r>
    <n v="1019"/>
    <s v="Closed"/>
    <x v="0"/>
    <x v="121"/>
    <d v="2022-02-15T00:00:00"/>
    <x v="151"/>
    <x v="499"/>
    <s v="Ms.Wijitra"/>
    <s v="AE"/>
    <n v="3051"/>
    <s v="# 3051 T-56056GD042H-LW-AND"/>
    <s v="YZK"/>
    <s v="TFT4.2&quot;"/>
    <x v="0"/>
    <x v="3"/>
    <x v="228"/>
    <s v="FCT +  App + Optical"/>
    <s v="Final"/>
    <m/>
    <s v="Brightness refer drawing spec"/>
    <x v="15"/>
    <x v="51"/>
    <s v="Operate"/>
    <n v="10"/>
    <x v="22"/>
    <m/>
    <m/>
    <m/>
    <m/>
    <n v="2"/>
    <x v="207"/>
    <m/>
    <x v="83"/>
    <x v="0"/>
    <m/>
    <m/>
    <x v="0"/>
    <x v="0"/>
    <x v="0"/>
    <x v="2"/>
    <x v="2"/>
    <x v="4"/>
    <m/>
    <m/>
    <m/>
    <m/>
    <x v="0"/>
    <m/>
    <m/>
    <m/>
    <m/>
    <x v="0"/>
    <x v="0"/>
    <m/>
    <m/>
  </r>
  <r>
    <n v="1020"/>
    <s v="Closed"/>
    <x v="0"/>
    <x v="117"/>
    <d v="2022-02-15T00:00:00"/>
    <x v="153"/>
    <x v="500"/>
    <s v="Mr.Kullachart K"/>
    <s v="MDL-ES"/>
    <n v="3061"/>
    <s v="# 3061 T-57568GD018HU-T-ACN"/>
    <s v="NS"/>
    <s v="TFT1.8&quot;"/>
    <x v="0"/>
    <x v="0"/>
    <x v="229"/>
    <s v="App check by Requestor"/>
    <s v="Final"/>
    <m/>
    <s v="High temp"/>
    <x v="2"/>
    <x v="9"/>
    <s v="Non Operate"/>
    <n v="10"/>
    <x v="12"/>
    <m/>
    <m/>
    <m/>
    <m/>
    <n v="100"/>
    <x v="206"/>
    <m/>
    <x v="0"/>
    <x v="0"/>
    <m/>
    <m/>
    <x v="0"/>
    <x v="0"/>
    <x v="0"/>
    <x v="2"/>
    <x v="42"/>
    <x v="4"/>
    <m/>
    <m/>
    <m/>
    <m/>
    <x v="0"/>
    <m/>
    <m/>
    <m/>
    <m/>
    <x v="0"/>
    <x v="0"/>
    <m/>
    <m/>
  </r>
  <r>
    <n v="1021"/>
    <s v="Closed"/>
    <x v="0"/>
    <x v="117"/>
    <d v="2022-02-15T00:00:00"/>
    <x v="153"/>
    <x v="500"/>
    <s v="Mr.Kullachart K"/>
    <s v="MDL-ES"/>
    <n v="3061"/>
    <s v="# 3061 T-57568GD018HU-T-ACN"/>
    <s v="NS"/>
    <s v="TFT1.8&quot;"/>
    <x v="0"/>
    <x v="0"/>
    <x v="229"/>
    <s v="App check by Requestor"/>
    <s v="Final"/>
    <m/>
    <s v="Low temperature"/>
    <x v="3"/>
    <x v="17"/>
    <s v="Non Operate"/>
    <n v="10"/>
    <x v="7"/>
    <m/>
    <m/>
    <m/>
    <m/>
    <n v="100"/>
    <x v="206"/>
    <m/>
    <x v="0"/>
    <x v="0"/>
    <m/>
    <m/>
    <x v="0"/>
    <x v="0"/>
    <x v="0"/>
    <x v="2"/>
    <x v="43"/>
    <x v="4"/>
    <m/>
    <m/>
    <m/>
    <m/>
    <x v="0"/>
    <m/>
    <m/>
    <m/>
    <m/>
    <x v="0"/>
    <x v="0"/>
    <m/>
    <m/>
  </r>
  <r>
    <n v="1022"/>
    <s v="Closed"/>
    <x v="0"/>
    <x v="117"/>
    <d v="2022-02-15T00:00:00"/>
    <x v="153"/>
    <x v="500"/>
    <s v="Mr.Kullachart K"/>
    <s v="MDL-ES"/>
    <n v="3061"/>
    <s v="# 3061 T-57568GD018HU-T-ACN"/>
    <s v="NS"/>
    <s v="TFT1.8&quot;"/>
    <x v="0"/>
    <x v="0"/>
    <x v="229"/>
    <s v="App check by Requestor"/>
    <s v="Final"/>
    <m/>
    <s v="Heat shock"/>
    <x v="4"/>
    <x v="59"/>
    <s v="Non Operate"/>
    <n v="10"/>
    <x v="10"/>
    <m/>
    <m/>
    <m/>
    <m/>
    <n v="100"/>
    <x v="206"/>
    <m/>
    <x v="0"/>
    <x v="0"/>
    <m/>
    <m/>
    <x v="0"/>
    <x v="0"/>
    <x v="0"/>
    <x v="2"/>
    <x v="42"/>
    <x v="4"/>
    <m/>
    <m/>
    <m/>
    <m/>
    <x v="0"/>
    <m/>
    <m/>
    <m/>
    <m/>
    <x v="0"/>
    <x v="0"/>
    <m/>
    <m/>
  </r>
  <r>
    <n v="1023"/>
    <s v="Closed"/>
    <x v="0"/>
    <x v="117"/>
    <d v="2022-02-15T00:00:00"/>
    <x v="153"/>
    <x v="500"/>
    <s v="Mr.Kullachart K"/>
    <s v="MDL-ES"/>
    <n v="3061"/>
    <s v="# 3061 T-57568GD018HU-T-ACN"/>
    <s v="NS"/>
    <s v="TFT1.8&quot;"/>
    <x v="0"/>
    <x v="0"/>
    <x v="229"/>
    <s v="App check by Requestor"/>
    <s v="Final"/>
    <m/>
    <s v="Hi temp,Hi Humid "/>
    <x v="1"/>
    <x v="1"/>
    <s v="Non Operate"/>
    <n v="10"/>
    <x v="9"/>
    <m/>
    <m/>
    <m/>
    <m/>
    <n v="100"/>
    <x v="206"/>
    <m/>
    <x v="0"/>
    <x v="0"/>
    <m/>
    <m/>
    <x v="0"/>
    <x v="0"/>
    <x v="0"/>
    <x v="2"/>
    <x v="43"/>
    <x v="4"/>
    <m/>
    <m/>
    <m/>
    <m/>
    <x v="0"/>
    <m/>
    <m/>
    <m/>
    <m/>
    <x v="0"/>
    <x v="0"/>
    <m/>
    <m/>
  </r>
  <r>
    <n v="1024"/>
    <s v="Closed"/>
    <x v="0"/>
    <x v="117"/>
    <d v="2022-02-15T00:00:00"/>
    <x v="153"/>
    <x v="501"/>
    <s v="Mr.Kullachart K"/>
    <s v="MDL-ES"/>
    <n v="3084"/>
    <s v="# 3084 T-57632GD018HU-T- AGN"/>
    <s v="NS"/>
    <s v="TFT1.8&quot;"/>
    <x v="0"/>
    <x v="0"/>
    <x v="230"/>
    <s v="App check by Requestor"/>
    <s v="Final"/>
    <m/>
    <s v="High temp"/>
    <x v="2"/>
    <x v="9"/>
    <s v="Non Operate"/>
    <n v="10"/>
    <x v="12"/>
    <m/>
    <m/>
    <m/>
    <m/>
    <n v="100"/>
    <x v="206"/>
    <m/>
    <x v="0"/>
    <x v="0"/>
    <m/>
    <m/>
    <x v="0"/>
    <x v="0"/>
    <x v="0"/>
    <x v="2"/>
    <x v="43"/>
    <x v="4"/>
    <m/>
    <m/>
    <m/>
    <m/>
    <x v="0"/>
    <m/>
    <m/>
    <m/>
    <m/>
    <x v="0"/>
    <x v="0"/>
    <m/>
    <m/>
  </r>
  <r>
    <n v="1025"/>
    <s v="Closed"/>
    <x v="0"/>
    <x v="117"/>
    <d v="2022-02-15T00:00:00"/>
    <x v="153"/>
    <x v="501"/>
    <s v="Mr.Kullachart K"/>
    <s v="MDL-ES"/>
    <n v="3084"/>
    <s v="# 3084 T-57632GD018HU-T- AGN"/>
    <s v="NS"/>
    <s v="TFT1.8&quot;"/>
    <x v="0"/>
    <x v="0"/>
    <x v="230"/>
    <s v="App check by Requestor"/>
    <s v="Final"/>
    <m/>
    <s v="Low temperature"/>
    <x v="3"/>
    <x v="17"/>
    <s v="Non Operate"/>
    <n v="10"/>
    <x v="7"/>
    <m/>
    <m/>
    <m/>
    <m/>
    <n v="100"/>
    <x v="206"/>
    <m/>
    <x v="0"/>
    <x v="0"/>
    <m/>
    <m/>
    <x v="0"/>
    <x v="0"/>
    <x v="0"/>
    <x v="2"/>
    <x v="43"/>
    <x v="4"/>
    <m/>
    <m/>
    <m/>
    <m/>
    <x v="0"/>
    <m/>
    <m/>
    <m/>
    <m/>
    <x v="0"/>
    <x v="0"/>
    <m/>
    <m/>
  </r>
  <r>
    <n v="1026"/>
    <s v="Closed"/>
    <x v="0"/>
    <x v="117"/>
    <d v="2022-02-15T00:00:00"/>
    <x v="153"/>
    <x v="501"/>
    <s v="Mr.Kullachart K"/>
    <s v="MDL-ES"/>
    <n v="3084"/>
    <s v="# 3084 T-57632GD018HU-T- AGN"/>
    <s v="NS"/>
    <s v="TFT1.8&quot;"/>
    <x v="0"/>
    <x v="0"/>
    <x v="230"/>
    <s v="App check by Requestor"/>
    <s v="Final"/>
    <m/>
    <s v="Heat shock"/>
    <x v="4"/>
    <x v="59"/>
    <s v="Non Operate"/>
    <n v="10"/>
    <x v="10"/>
    <m/>
    <m/>
    <m/>
    <m/>
    <n v="100"/>
    <x v="206"/>
    <m/>
    <x v="0"/>
    <x v="0"/>
    <m/>
    <m/>
    <x v="0"/>
    <x v="0"/>
    <x v="0"/>
    <x v="2"/>
    <x v="43"/>
    <x v="4"/>
    <m/>
    <m/>
    <m/>
    <m/>
    <x v="0"/>
    <m/>
    <m/>
    <m/>
    <m/>
    <x v="0"/>
    <x v="0"/>
    <m/>
    <m/>
  </r>
  <r>
    <n v="1027"/>
    <s v="Closed"/>
    <x v="0"/>
    <x v="117"/>
    <d v="2022-02-15T00:00:00"/>
    <x v="153"/>
    <x v="501"/>
    <s v="Mr.Kullachart K"/>
    <s v="MDL-ES"/>
    <n v="3084"/>
    <s v="# 3084 T-57632GD018HU-T- AGN"/>
    <s v="NS"/>
    <s v="TFT1.8&quot;"/>
    <x v="0"/>
    <x v="0"/>
    <x v="230"/>
    <s v="App check by Requestor"/>
    <s v="Final"/>
    <m/>
    <s v="Hi temp,Hi Humid "/>
    <x v="1"/>
    <x v="1"/>
    <s v="Non Operate"/>
    <n v="10"/>
    <x v="9"/>
    <m/>
    <m/>
    <m/>
    <m/>
    <n v="100"/>
    <x v="206"/>
    <m/>
    <x v="0"/>
    <x v="0"/>
    <m/>
    <m/>
    <x v="0"/>
    <x v="0"/>
    <x v="0"/>
    <x v="2"/>
    <x v="43"/>
    <x v="4"/>
    <m/>
    <m/>
    <m/>
    <m/>
    <x v="0"/>
    <m/>
    <m/>
    <m/>
    <m/>
    <x v="0"/>
    <x v="0"/>
    <m/>
    <m/>
  </r>
  <r>
    <n v="1028"/>
    <s v="Closed"/>
    <x v="0"/>
    <x v="117"/>
    <d v="2022-02-15T00:00:00"/>
    <x v="153"/>
    <x v="502"/>
    <s v="Mr.Kullachart K"/>
    <s v="MDL-ES"/>
    <n v="3084"/>
    <s v="# 3084 T-57632GD018HU-T- AGN"/>
    <s v="NS"/>
    <s v="TFT1.8&quot;"/>
    <x v="0"/>
    <x v="0"/>
    <x v="231"/>
    <s v="App check by Requestor"/>
    <s v="Final"/>
    <m/>
    <s v="High temp"/>
    <x v="2"/>
    <x v="9"/>
    <s v="Non Operate"/>
    <n v="10"/>
    <x v="12"/>
    <m/>
    <m/>
    <m/>
    <m/>
    <n v="100"/>
    <x v="206"/>
    <m/>
    <x v="0"/>
    <x v="0"/>
    <m/>
    <m/>
    <x v="0"/>
    <x v="0"/>
    <x v="0"/>
    <x v="2"/>
    <x v="43"/>
    <x v="4"/>
    <m/>
    <m/>
    <m/>
    <m/>
    <x v="0"/>
    <m/>
    <m/>
    <m/>
    <m/>
    <x v="0"/>
    <x v="0"/>
    <m/>
    <m/>
  </r>
  <r>
    <n v="1029"/>
    <s v="Closed"/>
    <x v="0"/>
    <x v="117"/>
    <d v="2022-02-15T00:00:00"/>
    <x v="153"/>
    <x v="502"/>
    <s v="Mr.Kullachart K"/>
    <s v="MDL-ES"/>
    <n v="3084"/>
    <s v="# 3084 T-57632GD018HU-T- AGN"/>
    <s v="NS"/>
    <s v="TFT1.8&quot;"/>
    <x v="0"/>
    <x v="0"/>
    <x v="231"/>
    <s v="App check by Requestor"/>
    <s v="Final"/>
    <m/>
    <s v="Low temperature"/>
    <x v="3"/>
    <x v="17"/>
    <s v="Non Operate"/>
    <n v="10"/>
    <x v="7"/>
    <m/>
    <m/>
    <m/>
    <m/>
    <n v="100"/>
    <x v="206"/>
    <m/>
    <x v="0"/>
    <x v="0"/>
    <m/>
    <m/>
    <x v="0"/>
    <x v="0"/>
    <x v="0"/>
    <x v="2"/>
    <x v="43"/>
    <x v="4"/>
    <m/>
    <m/>
    <m/>
    <m/>
    <x v="0"/>
    <m/>
    <m/>
    <m/>
    <m/>
    <x v="0"/>
    <x v="0"/>
    <m/>
    <m/>
  </r>
  <r>
    <n v="1030"/>
    <s v="Closed"/>
    <x v="0"/>
    <x v="117"/>
    <d v="2022-02-15T00:00:00"/>
    <x v="153"/>
    <x v="502"/>
    <s v="Mr.Kullachart K"/>
    <s v="MDL-ES"/>
    <n v="3084"/>
    <s v="# 3084 T-57632GD018HU-T- AGN"/>
    <s v="NS"/>
    <s v="TFT1.8&quot;"/>
    <x v="0"/>
    <x v="0"/>
    <x v="231"/>
    <s v="App check by Requestor"/>
    <s v="Final"/>
    <m/>
    <s v="Heat shock"/>
    <x v="4"/>
    <x v="59"/>
    <s v="Non Operate"/>
    <n v="10"/>
    <x v="10"/>
    <m/>
    <m/>
    <m/>
    <m/>
    <n v="100"/>
    <x v="206"/>
    <m/>
    <x v="0"/>
    <x v="0"/>
    <m/>
    <m/>
    <x v="0"/>
    <x v="0"/>
    <x v="0"/>
    <x v="2"/>
    <x v="43"/>
    <x v="4"/>
    <m/>
    <m/>
    <m/>
    <m/>
    <x v="0"/>
    <m/>
    <m/>
    <m/>
    <m/>
    <x v="0"/>
    <x v="0"/>
    <m/>
    <m/>
  </r>
  <r>
    <n v="1031"/>
    <s v="Closed"/>
    <x v="0"/>
    <x v="117"/>
    <d v="2022-02-15T00:00:00"/>
    <x v="153"/>
    <x v="502"/>
    <s v="Mr.Kullachart K"/>
    <s v="MDL-ES"/>
    <n v="3084"/>
    <s v="# 3084 T-57632GD018HU-T- AGN"/>
    <s v="NS"/>
    <s v="TFT1.8&quot;"/>
    <x v="0"/>
    <x v="0"/>
    <x v="231"/>
    <s v="App check by Requestor"/>
    <s v="Final"/>
    <m/>
    <s v="Hi temp,Hi Humid "/>
    <x v="1"/>
    <x v="1"/>
    <s v="Non Operate"/>
    <n v="10"/>
    <x v="9"/>
    <m/>
    <m/>
    <m/>
    <m/>
    <n v="100"/>
    <x v="206"/>
    <m/>
    <x v="0"/>
    <x v="0"/>
    <m/>
    <m/>
    <x v="0"/>
    <x v="0"/>
    <x v="0"/>
    <x v="2"/>
    <x v="43"/>
    <x v="4"/>
    <m/>
    <m/>
    <m/>
    <m/>
    <x v="0"/>
    <m/>
    <m/>
    <m/>
    <m/>
    <x v="0"/>
    <x v="0"/>
    <m/>
    <m/>
  </r>
  <r>
    <n v="1032"/>
    <s v="Closed"/>
    <x v="0"/>
    <x v="122"/>
    <d v="2022-02-17T00:00:00"/>
    <x v="148"/>
    <x v="503"/>
    <s v="Ms.Sirintip "/>
    <s v="IQC"/>
    <n v="3005"/>
    <s v="# 3005 T-55743GD042H-LW-AKN"/>
    <s v="YZK"/>
    <s v="TFT4.2&quot;"/>
    <x v="1"/>
    <x v="7"/>
    <x v="23"/>
    <s v="FCT +  App "/>
    <s v="Final"/>
    <m/>
    <s v="Optical characteristic"/>
    <x v="0"/>
    <x v="0"/>
    <s v="Operate"/>
    <n v="2"/>
    <x v="0"/>
    <s v="QE-CK-001"/>
    <s v="Jig"/>
    <s v=" -"/>
    <m/>
    <n v="2"/>
    <x v="208"/>
    <m/>
    <x v="0"/>
    <x v="61"/>
    <m/>
    <m/>
    <x v="0"/>
    <x v="0"/>
    <x v="0"/>
    <x v="2"/>
    <x v="2"/>
    <x v="4"/>
    <m/>
    <m/>
    <m/>
    <m/>
    <x v="0"/>
    <m/>
    <m/>
    <m/>
    <m/>
    <x v="0"/>
    <x v="0"/>
    <m/>
    <m/>
  </r>
  <r>
    <n v="1033"/>
    <s v="Closed"/>
    <x v="0"/>
    <x v="122"/>
    <d v="2022-02-17T00:00:00"/>
    <x v="148"/>
    <x v="504"/>
    <s v="Ms.Sirintip "/>
    <s v="IQC"/>
    <n v="3037"/>
    <s v="# 3037 T-55742GD042H-LW-ALN"/>
    <s v="YZK"/>
    <s v="TFT4.2&quot;"/>
    <x v="1"/>
    <x v="7"/>
    <x v="23"/>
    <s v="FCT +  App "/>
    <s v="Final"/>
    <m/>
    <s v="Optical characteristic"/>
    <x v="0"/>
    <x v="0"/>
    <s v="Operate"/>
    <n v="4"/>
    <x v="33"/>
    <s v="QE-CK-001"/>
    <s v="Jig"/>
    <s v=" -"/>
    <m/>
    <n v="2"/>
    <x v="208"/>
    <m/>
    <x v="0"/>
    <x v="61"/>
    <m/>
    <m/>
    <x v="0"/>
    <x v="0"/>
    <x v="0"/>
    <x v="2"/>
    <x v="2"/>
    <x v="4"/>
    <m/>
    <m/>
    <m/>
    <m/>
    <x v="0"/>
    <m/>
    <m/>
    <m/>
    <m/>
    <x v="0"/>
    <x v="0"/>
    <m/>
    <m/>
  </r>
  <r>
    <n v="1034"/>
    <s v="Closed"/>
    <x v="0"/>
    <x v="122"/>
    <d v="2022-02-17T00:00:00"/>
    <x v="148"/>
    <x v="505"/>
    <s v="Ms.Sirintip "/>
    <s v="IQC"/>
    <n v="3039"/>
    <s v="# 3039 T-55743GD042H-LW-AMN"/>
    <s v="YZK"/>
    <s v="TFT4.2&quot;"/>
    <x v="1"/>
    <x v="7"/>
    <x v="23"/>
    <s v="FCT +  App "/>
    <s v="Final"/>
    <m/>
    <s v="Optical characteristic"/>
    <x v="0"/>
    <x v="0"/>
    <s v="Operate"/>
    <n v="1"/>
    <x v="33"/>
    <s v="QE-CK-001"/>
    <s v="Jig"/>
    <s v=" -"/>
    <m/>
    <n v="2"/>
    <x v="208"/>
    <m/>
    <x v="0"/>
    <x v="61"/>
    <m/>
    <m/>
    <x v="0"/>
    <x v="0"/>
    <x v="0"/>
    <x v="2"/>
    <x v="2"/>
    <x v="4"/>
    <m/>
    <m/>
    <m/>
    <m/>
    <x v="0"/>
    <m/>
    <m/>
    <m/>
    <m/>
    <x v="0"/>
    <x v="0"/>
    <m/>
    <m/>
  </r>
  <r>
    <n v="1035"/>
    <s v="Closed"/>
    <x v="0"/>
    <x v="122"/>
    <d v="2022-02-17T00:00:00"/>
    <x v="148"/>
    <x v="506"/>
    <s v="Ms.Sirintip "/>
    <s v="IQC"/>
    <n v="3039"/>
    <s v="# 3039 T-55743GD042H-LW-AMN"/>
    <s v="YZK"/>
    <s v="TFT4.2&quot;"/>
    <x v="1"/>
    <x v="7"/>
    <x v="23"/>
    <s v="FCT +  App "/>
    <s v="Final"/>
    <m/>
    <s v="Optical characteristic"/>
    <x v="0"/>
    <x v="0"/>
    <s v="Operate"/>
    <n v="1"/>
    <x v="33"/>
    <s v="QE-CK-001"/>
    <s v="Jig"/>
    <s v=" -"/>
    <m/>
    <n v="2"/>
    <x v="208"/>
    <m/>
    <x v="0"/>
    <x v="61"/>
    <m/>
    <m/>
    <x v="0"/>
    <x v="0"/>
    <x v="0"/>
    <x v="2"/>
    <x v="2"/>
    <x v="4"/>
    <m/>
    <m/>
    <m/>
    <m/>
    <x v="0"/>
    <m/>
    <m/>
    <m/>
    <m/>
    <x v="0"/>
    <x v="0"/>
    <m/>
    <m/>
  </r>
  <r>
    <n v="1036"/>
    <s v="Closed"/>
    <x v="0"/>
    <x v="122"/>
    <d v="2022-02-17T00:00:00"/>
    <x v="148"/>
    <x v="507"/>
    <s v="Ms.Sirintip "/>
    <s v="IQC"/>
    <n v="3088"/>
    <s v="# 3088 T-57653GD018HU-T-A DN"/>
    <s v="DS"/>
    <s v="TFT1.8&quot;"/>
    <x v="1"/>
    <x v="7"/>
    <x v="23"/>
    <s v="FCT +  App "/>
    <s v="Final"/>
    <m/>
    <s v="Optical characteristic"/>
    <x v="0"/>
    <x v="0"/>
    <s v="Operate"/>
    <n v="1"/>
    <x v="31"/>
    <s v="QE-CK-001"/>
    <s v="Jig"/>
    <s v=" -"/>
    <m/>
    <n v="2"/>
    <x v="198"/>
    <m/>
    <x v="0"/>
    <x v="59"/>
    <m/>
    <m/>
    <x v="0"/>
    <x v="0"/>
    <x v="0"/>
    <x v="2"/>
    <x v="2"/>
    <x v="4"/>
    <m/>
    <m/>
    <m/>
    <m/>
    <x v="0"/>
    <m/>
    <m/>
    <m/>
    <m/>
    <x v="0"/>
    <x v="0"/>
    <m/>
    <m/>
  </r>
  <r>
    <n v="1037"/>
    <s v=""/>
    <x v="4"/>
    <x v="122"/>
    <d v="2022-02-17T00:00:00"/>
    <x v="148"/>
    <x v="508"/>
    <s v="Ms.Sirintip "/>
    <s v="IQC"/>
    <n v="3065"/>
    <m/>
    <s v="DS"/>
    <s v="TFT3.1&quot;"/>
    <x v="1"/>
    <x v="7"/>
    <x v="23"/>
    <s v="FCT +  App "/>
    <s v="Final"/>
    <m/>
    <s v="Optical characteristic"/>
    <x v="0"/>
    <x v="0"/>
    <s v="Operate"/>
    <n v="1"/>
    <x v="33"/>
    <s v="QE-CK-001"/>
    <s v="Jig"/>
    <s v=" -"/>
    <m/>
    <n v="2"/>
    <x v="98"/>
    <m/>
    <x v="0"/>
    <x v="0"/>
    <m/>
    <m/>
    <x v="0"/>
    <x v="0"/>
    <x v="0"/>
    <x v="2"/>
    <x v="2"/>
    <x v="4"/>
    <m/>
    <m/>
    <m/>
    <m/>
    <x v="0"/>
    <m/>
    <m/>
    <m/>
    <m/>
    <x v="0"/>
    <x v="0"/>
    <m/>
    <m/>
  </r>
  <r>
    <n v="1038"/>
    <s v="Closed"/>
    <x v="0"/>
    <x v="122"/>
    <d v="2022-02-17T00:00:00"/>
    <x v="143"/>
    <x v="509"/>
    <s v="Ms.Sirintip "/>
    <s v="IQC"/>
    <s v="3023 / 9021"/>
    <s v="# 3023 T-55998GD018HU-T-AEN"/>
    <s v="DS"/>
    <s v="TFT1.8&quot;"/>
    <x v="1"/>
    <x v="7"/>
    <x v="23"/>
    <s v="FCT +  App "/>
    <s v="Final"/>
    <m/>
    <s v="Optical characteristic"/>
    <x v="0"/>
    <x v="0"/>
    <s v="Operate"/>
    <n v="1"/>
    <x v="31"/>
    <s v="QE-CK-001"/>
    <s v="Jig"/>
    <s v=" -"/>
    <m/>
    <n v="2"/>
    <x v="158"/>
    <m/>
    <x v="0"/>
    <x v="62"/>
    <m/>
    <m/>
    <x v="0"/>
    <x v="0"/>
    <x v="0"/>
    <x v="2"/>
    <x v="2"/>
    <x v="4"/>
    <m/>
    <m/>
    <m/>
    <m/>
    <x v="0"/>
    <m/>
    <m/>
    <m/>
    <m/>
    <x v="0"/>
    <x v="0"/>
    <m/>
    <m/>
  </r>
  <r>
    <n v="1039"/>
    <s v=""/>
    <x v="4"/>
    <x v="122"/>
    <d v="2022-02-17T00:00:00"/>
    <x v="148"/>
    <x v="510"/>
    <s v="Ms.Sirintip "/>
    <s v="IQC"/>
    <n v="3053"/>
    <m/>
    <s v="HD"/>
    <s v="TFT2.6&quot;"/>
    <x v="1"/>
    <x v="7"/>
    <x v="23"/>
    <s v="FCT +  App "/>
    <s v="Final"/>
    <m/>
    <s v="Optical characteristic"/>
    <x v="0"/>
    <x v="0"/>
    <s v="Operate"/>
    <n v="1"/>
    <x v="33"/>
    <s v="QE-CK-001"/>
    <s v="Jig"/>
    <s v=" -"/>
    <m/>
    <n v="2"/>
    <x v="98"/>
    <m/>
    <x v="0"/>
    <x v="0"/>
    <m/>
    <m/>
    <x v="0"/>
    <x v="0"/>
    <x v="0"/>
    <x v="2"/>
    <x v="2"/>
    <x v="4"/>
    <m/>
    <m/>
    <m/>
    <m/>
    <x v="0"/>
    <m/>
    <m/>
    <m/>
    <m/>
    <x v="0"/>
    <x v="0"/>
    <m/>
    <m/>
  </r>
  <r>
    <n v="1040"/>
    <s v=""/>
    <x v="4"/>
    <x v="122"/>
    <d v="2022-02-17T00:00:00"/>
    <x v="148"/>
    <x v="511"/>
    <s v="Ms.Sirintip "/>
    <s v="IQC"/>
    <n v="3053"/>
    <m/>
    <s v="HD"/>
    <s v="TFT2.6&quot;"/>
    <x v="1"/>
    <x v="7"/>
    <x v="23"/>
    <s v="FCT +  App "/>
    <s v="Final"/>
    <m/>
    <s v="Optical characteristic"/>
    <x v="0"/>
    <x v="0"/>
    <s v="Operate"/>
    <n v="1"/>
    <x v="33"/>
    <s v="QE-CK-001"/>
    <s v="Jig"/>
    <s v=" -"/>
    <m/>
    <n v="2"/>
    <x v="98"/>
    <m/>
    <x v="0"/>
    <x v="0"/>
    <m/>
    <m/>
    <x v="0"/>
    <x v="0"/>
    <x v="0"/>
    <x v="2"/>
    <x v="2"/>
    <x v="4"/>
    <m/>
    <m/>
    <m/>
    <m/>
    <x v="0"/>
    <m/>
    <m/>
    <m/>
    <m/>
    <x v="0"/>
    <x v="0"/>
    <m/>
    <m/>
  </r>
  <r>
    <n v="1041"/>
    <s v=""/>
    <x v="4"/>
    <x v="122"/>
    <d v="2022-02-17T00:00:00"/>
    <x v="148"/>
    <x v="512"/>
    <s v="Ms.Sirintip "/>
    <s v="IQC"/>
    <n v="3084"/>
    <s v="# 3084 T-57632GD018HU-T- AGN"/>
    <s v="DS"/>
    <s v="TFT1.8&quot;"/>
    <x v="1"/>
    <x v="7"/>
    <x v="23"/>
    <s v="FCT +  App "/>
    <s v="Final"/>
    <m/>
    <s v="Optical characteristic"/>
    <x v="0"/>
    <x v="0"/>
    <s v="Operate"/>
    <n v="1"/>
    <x v="33"/>
    <s v="QE-CK-001"/>
    <s v="Jig"/>
    <s v=" -"/>
    <m/>
    <n v="2"/>
    <x v="98"/>
    <m/>
    <x v="0"/>
    <x v="0"/>
    <m/>
    <m/>
    <x v="0"/>
    <x v="0"/>
    <x v="0"/>
    <x v="2"/>
    <x v="2"/>
    <x v="4"/>
    <m/>
    <m/>
    <m/>
    <m/>
    <x v="0"/>
    <m/>
    <m/>
    <m/>
    <m/>
    <x v="0"/>
    <x v="0"/>
    <m/>
    <m/>
  </r>
  <r>
    <n v="1042"/>
    <s v="Closed"/>
    <x v="0"/>
    <x v="122"/>
    <d v="2022-02-17T00:00:00"/>
    <x v="148"/>
    <x v="513"/>
    <s v="Ms.Sirintip "/>
    <s v="IQC"/>
    <s v="3013 / 9015"/>
    <s v="# 3013 T-55906GD018HU-T-AIN"/>
    <s v="YZK"/>
    <s v="TFT1.8&quot;"/>
    <x v="1"/>
    <x v="7"/>
    <x v="23"/>
    <s v="FCT +  App "/>
    <s v="Final"/>
    <m/>
    <s v="Optical characteristic"/>
    <x v="0"/>
    <x v="0"/>
    <s v="Operate"/>
    <n v="6"/>
    <x v="0"/>
    <s v="E-Checker"/>
    <s v="Attachment"/>
    <s v=" -"/>
    <m/>
    <n v="2"/>
    <x v="185"/>
    <m/>
    <x v="0"/>
    <x v="63"/>
    <m/>
    <m/>
    <x v="0"/>
    <x v="0"/>
    <x v="0"/>
    <x v="2"/>
    <x v="2"/>
    <x v="4"/>
    <m/>
    <m/>
    <m/>
    <m/>
    <x v="0"/>
    <m/>
    <m/>
    <m/>
    <m/>
    <x v="0"/>
    <x v="0"/>
    <m/>
    <m/>
  </r>
  <r>
    <n v="1043"/>
    <s v=""/>
    <x v="4"/>
    <x v="122"/>
    <d v="2022-02-17T00:00:00"/>
    <x v="148"/>
    <x v="514"/>
    <s v="Ms.Sirintip "/>
    <s v="IQC"/>
    <n v="3083"/>
    <m/>
    <s v="HD"/>
    <s v="TFT2.6&quot;"/>
    <x v="1"/>
    <x v="7"/>
    <x v="23"/>
    <s v="FCT +  App "/>
    <s v="Final"/>
    <m/>
    <s v="Optical characteristic"/>
    <x v="0"/>
    <x v="0"/>
    <s v="Operate"/>
    <n v="1"/>
    <x v="33"/>
    <s v="QE-CK-001"/>
    <s v="Jig"/>
    <s v=" -"/>
    <m/>
    <n v="2"/>
    <x v="98"/>
    <m/>
    <x v="0"/>
    <x v="0"/>
    <m/>
    <m/>
    <x v="0"/>
    <x v="0"/>
    <x v="0"/>
    <x v="2"/>
    <x v="2"/>
    <x v="4"/>
    <m/>
    <m/>
    <m/>
    <m/>
    <x v="0"/>
    <m/>
    <m/>
    <m/>
    <m/>
    <x v="0"/>
    <x v="0"/>
    <m/>
    <m/>
  </r>
  <r>
    <n v="1044"/>
    <s v="Closed"/>
    <x v="0"/>
    <x v="122"/>
    <d v="2022-02-17T00:00:00"/>
    <x v="148"/>
    <x v="515"/>
    <s v="Ms.Sirintip "/>
    <s v="IQC"/>
    <n v="3055"/>
    <s v="# 3055 T-57273GD086H-T-AFN"/>
    <s v="Gentex"/>
    <s v="TFT8.6&quot;"/>
    <x v="1"/>
    <x v="7"/>
    <x v="23"/>
    <s v="FCT +  App "/>
    <s v="Final"/>
    <m/>
    <s v="Optical characteristic"/>
    <x v="0"/>
    <x v="0"/>
    <s v="Operate"/>
    <n v="4"/>
    <x v="33"/>
    <s v="QE-CK-001"/>
    <s v="Jig"/>
    <s v=" -"/>
    <m/>
    <n v="2"/>
    <x v="209"/>
    <m/>
    <x v="0"/>
    <x v="64"/>
    <m/>
    <m/>
    <x v="0"/>
    <x v="0"/>
    <x v="0"/>
    <x v="2"/>
    <x v="2"/>
    <x v="4"/>
    <m/>
    <m/>
    <m/>
    <m/>
    <x v="0"/>
    <m/>
    <m/>
    <m/>
    <m/>
    <x v="0"/>
    <x v="0"/>
    <m/>
    <m/>
  </r>
  <r>
    <n v="1045"/>
    <s v=""/>
    <x v="4"/>
    <x v="122"/>
    <d v="2022-02-17T00:00:00"/>
    <x v="148"/>
    <x v="516"/>
    <s v="Ms.Sirintip "/>
    <s v="IQC"/>
    <n v="3053"/>
    <m/>
    <s v="HD"/>
    <s v="TFT2.6&quot;"/>
    <x v="1"/>
    <x v="7"/>
    <x v="23"/>
    <s v="FCT +  App "/>
    <s v="Final"/>
    <m/>
    <s v="Optical characteristic"/>
    <x v="0"/>
    <x v="0"/>
    <s v="Operate"/>
    <n v="1"/>
    <x v="33"/>
    <s v="QE-CK-001"/>
    <s v="Jig"/>
    <s v=" -"/>
    <m/>
    <n v="2"/>
    <x v="98"/>
    <m/>
    <x v="0"/>
    <x v="0"/>
    <m/>
    <m/>
    <x v="0"/>
    <x v="0"/>
    <x v="0"/>
    <x v="2"/>
    <x v="2"/>
    <x v="4"/>
    <m/>
    <m/>
    <m/>
    <m/>
    <x v="0"/>
    <m/>
    <m/>
    <m/>
    <m/>
    <x v="0"/>
    <x v="0"/>
    <m/>
    <m/>
  </r>
  <r>
    <n v="1046"/>
    <s v="Closed"/>
    <x v="0"/>
    <x v="122"/>
    <d v="2022-02-17T00:00:00"/>
    <x v="148"/>
    <x v="517"/>
    <s v="Ms.Sirintip "/>
    <s v="IQC"/>
    <n v="3052"/>
    <s v="# 3052 T-57196GD011HU-T-ALN"/>
    <s v="For You"/>
    <s v="TFT1.12&quot;"/>
    <x v="1"/>
    <x v="7"/>
    <x v="23"/>
    <s v="FCT +  App "/>
    <s v="Final"/>
    <m/>
    <s v="Optical characteristic"/>
    <x v="0"/>
    <x v="0"/>
    <s v="Operate"/>
    <n v="1"/>
    <x v="33"/>
    <s v="QE-CK-001"/>
    <s v="Jig"/>
    <s v=" -"/>
    <m/>
    <n v="2"/>
    <x v="179"/>
    <m/>
    <x v="0"/>
    <x v="65"/>
    <m/>
    <m/>
    <x v="0"/>
    <x v="0"/>
    <x v="0"/>
    <x v="2"/>
    <x v="2"/>
    <x v="4"/>
    <m/>
    <m/>
    <m/>
    <m/>
    <x v="0"/>
    <m/>
    <m/>
    <m/>
    <m/>
    <x v="0"/>
    <x v="0"/>
    <m/>
    <m/>
  </r>
  <r>
    <n v="1047"/>
    <s v="Closed"/>
    <x v="0"/>
    <x v="122"/>
    <d v="2022-02-17T00:00:00"/>
    <x v="148"/>
    <x v="518"/>
    <s v="Ms.Sirintip "/>
    <s v="IQC"/>
    <s v="3023 / 9021"/>
    <s v="# 3023 T-55998GD018HU-T-AEN"/>
    <s v="DS"/>
    <s v="TFT1.8&quot;"/>
    <x v="1"/>
    <x v="7"/>
    <x v="23"/>
    <s v="FCT +  App "/>
    <s v="Final"/>
    <m/>
    <s v="Optical characteristic"/>
    <x v="0"/>
    <x v="0"/>
    <s v="Operate"/>
    <n v="4"/>
    <x v="31"/>
    <s v="QE-CK-001"/>
    <s v="Jig"/>
    <s v=" -"/>
    <m/>
    <n v="2"/>
    <x v="158"/>
    <m/>
    <x v="0"/>
    <x v="62"/>
    <m/>
    <m/>
    <x v="0"/>
    <x v="0"/>
    <x v="0"/>
    <x v="2"/>
    <x v="2"/>
    <x v="4"/>
    <m/>
    <m/>
    <m/>
    <m/>
    <x v="0"/>
    <m/>
    <m/>
    <m/>
    <m/>
    <x v="0"/>
    <x v="0"/>
    <m/>
    <m/>
  </r>
  <r>
    <n v="1048"/>
    <s v=""/>
    <x v="4"/>
    <x v="122"/>
    <d v="2022-02-17T00:00:00"/>
    <x v="148"/>
    <x v="519"/>
    <s v="Ms.Sirintip "/>
    <s v="IQC"/>
    <n v="3093"/>
    <m/>
    <m/>
    <s v="TFT3.1&quot;"/>
    <x v="1"/>
    <x v="7"/>
    <x v="23"/>
    <s v="FCT +  App "/>
    <s v="Final"/>
    <m/>
    <s v="Optical characteristic"/>
    <x v="0"/>
    <x v="0"/>
    <s v="Operate"/>
    <n v="1"/>
    <x v="33"/>
    <s v="QE-CK-001"/>
    <s v="Jig"/>
    <s v=" -"/>
    <m/>
    <n v="2"/>
    <x v="98"/>
    <m/>
    <x v="0"/>
    <x v="0"/>
    <m/>
    <m/>
    <x v="0"/>
    <x v="0"/>
    <x v="0"/>
    <x v="2"/>
    <x v="2"/>
    <x v="4"/>
    <m/>
    <m/>
    <m/>
    <m/>
    <x v="0"/>
    <m/>
    <m/>
    <m/>
    <m/>
    <x v="0"/>
    <x v="0"/>
    <m/>
    <m/>
  </r>
  <r>
    <n v="1049"/>
    <s v="Closed"/>
    <x v="0"/>
    <x v="117"/>
    <d v="2022-02-19T00:00:00"/>
    <x v="154"/>
    <x v="520"/>
    <s v="Mr.Kullachart K"/>
    <s v="MDL-ES"/>
    <n v="3061"/>
    <s v="# 3061 T-57568GD018HU-T-ACN"/>
    <s v="NS"/>
    <s v="TFT1.8&quot;"/>
    <x v="0"/>
    <x v="0"/>
    <x v="232"/>
    <s v="App check by Requestor"/>
    <s v="Final"/>
    <m/>
    <s v="B-10 life"/>
    <x v="10"/>
    <x v="27"/>
    <s v="Non Operate"/>
    <n v="30"/>
    <x v="28"/>
    <m/>
    <m/>
    <m/>
    <m/>
    <n v="2"/>
    <x v="154"/>
    <m/>
    <x v="0"/>
    <x v="66"/>
    <m/>
    <m/>
    <x v="0"/>
    <x v="0"/>
    <x v="0"/>
    <x v="2"/>
    <x v="2"/>
    <x v="4"/>
    <m/>
    <m/>
    <m/>
    <m/>
    <x v="0"/>
    <m/>
    <m/>
    <m/>
    <m/>
    <x v="0"/>
    <x v="0"/>
    <m/>
    <m/>
  </r>
  <r>
    <n v="1050"/>
    <s v="Closed"/>
    <x v="0"/>
    <x v="117"/>
    <d v="2022-02-19T00:00:00"/>
    <x v="154"/>
    <x v="521"/>
    <s v="Mr.Kullachart K"/>
    <s v="MDL-ES"/>
    <n v="3084"/>
    <s v="# 3084 T-57632GD018HU-T- AGN"/>
    <s v="DS"/>
    <s v="TFT1.8&quot;"/>
    <x v="0"/>
    <x v="0"/>
    <x v="233"/>
    <s v="App check by Requestor"/>
    <s v="Final"/>
    <m/>
    <s v="B-10 life"/>
    <x v="10"/>
    <x v="27"/>
    <s v="Non Operate"/>
    <n v="20"/>
    <x v="28"/>
    <m/>
    <m/>
    <m/>
    <m/>
    <n v="2"/>
    <x v="154"/>
    <m/>
    <x v="0"/>
    <x v="66"/>
    <m/>
    <m/>
    <x v="0"/>
    <x v="0"/>
    <x v="0"/>
    <x v="2"/>
    <x v="2"/>
    <x v="4"/>
    <m/>
    <m/>
    <m/>
    <m/>
    <x v="0"/>
    <m/>
    <m/>
    <m/>
    <m/>
    <x v="0"/>
    <x v="0"/>
    <m/>
    <m/>
  </r>
  <r>
    <n v="1051"/>
    <s v="Closed"/>
    <x v="0"/>
    <x v="117"/>
    <d v="2022-02-19T00:00:00"/>
    <x v="154"/>
    <x v="522"/>
    <s v="Mr.Kullachart K"/>
    <s v="MDL-ES"/>
    <n v="3061"/>
    <s v="# 3061 T-57568GD018HU-T-ACN"/>
    <s v="NS"/>
    <s v="TFT1.8&quot;"/>
    <x v="0"/>
    <x v="0"/>
    <x v="234"/>
    <s v="App check by Requestor"/>
    <s v="Final"/>
    <m/>
    <s v="High temp"/>
    <x v="2"/>
    <x v="9"/>
    <s v="Non Operate"/>
    <n v="5"/>
    <x v="2"/>
    <m/>
    <m/>
    <m/>
    <m/>
    <n v="100"/>
    <x v="210"/>
    <m/>
    <x v="0"/>
    <x v="0"/>
    <m/>
    <m/>
    <x v="0"/>
    <x v="0"/>
    <x v="0"/>
    <x v="2"/>
    <x v="44"/>
    <x v="4"/>
    <m/>
    <m/>
    <m/>
    <m/>
    <x v="0"/>
    <m/>
    <m/>
    <m/>
    <m/>
    <x v="0"/>
    <x v="0"/>
    <m/>
    <m/>
  </r>
  <r>
    <n v="1052"/>
    <s v="Closed"/>
    <x v="0"/>
    <x v="117"/>
    <d v="2022-02-19T00:00:00"/>
    <x v="154"/>
    <x v="522"/>
    <s v="Mr.Kullachart K"/>
    <s v="MDL-ES"/>
    <n v="3061"/>
    <s v="# 3061 T-57568GD018HU-T-ACN"/>
    <s v="NS"/>
    <s v="TFT1.8&quot;"/>
    <x v="0"/>
    <x v="0"/>
    <x v="234"/>
    <s v="App check by Requestor"/>
    <s v="Final"/>
    <m/>
    <s v="Low temperature"/>
    <x v="3"/>
    <x v="17"/>
    <s v="Non Operate"/>
    <n v="5"/>
    <x v="12"/>
    <m/>
    <m/>
    <m/>
    <m/>
    <n v="100"/>
    <x v="210"/>
    <m/>
    <x v="0"/>
    <x v="0"/>
    <m/>
    <m/>
    <x v="0"/>
    <x v="0"/>
    <x v="0"/>
    <x v="2"/>
    <x v="44"/>
    <x v="4"/>
    <m/>
    <m/>
    <m/>
    <m/>
    <x v="0"/>
    <m/>
    <m/>
    <m/>
    <m/>
    <x v="0"/>
    <x v="0"/>
    <m/>
    <m/>
  </r>
  <r>
    <n v="1053"/>
    <s v="Closed"/>
    <x v="0"/>
    <x v="117"/>
    <d v="2022-02-19T00:00:00"/>
    <x v="154"/>
    <x v="522"/>
    <s v="Mr.Kullachart K"/>
    <s v="MDL-ES"/>
    <n v="3061"/>
    <s v="# 3061 T-57568GD018HU-T-ACN"/>
    <s v="NS"/>
    <s v="TFT1.8&quot;"/>
    <x v="0"/>
    <x v="0"/>
    <x v="234"/>
    <s v="App check by Requestor"/>
    <s v="Final"/>
    <m/>
    <s v="Heat shock"/>
    <x v="4"/>
    <x v="59"/>
    <s v="Non Operate"/>
    <n v="5"/>
    <x v="10"/>
    <m/>
    <m/>
    <m/>
    <m/>
    <n v="100"/>
    <x v="210"/>
    <m/>
    <x v="0"/>
    <x v="0"/>
    <m/>
    <m/>
    <x v="0"/>
    <x v="0"/>
    <x v="0"/>
    <x v="2"/>
    <x v="44"/>
    <x v="4"/>
    <m/>
    <m/>
    <m/>
    <m/>
    <x v="0"/>
    <m/>
    <m/>
    <m/>
    <m/>
    <x v="0"/>
    <x v="0"/>
    <m/>
    <m/>
  </r>
  <r>
    <n v="1054"/>
    <s v="Closed"/>
    <x v="0"/>
    <x v="117"/>
    <d v="2022-02-19T00:00:00"/>
    <x v="154"/>
    <x v="522"/>
    <s v="Mr.Kullachart K"/>
    <s v="MDL-ES"/>
    <n v="3061"/>
    <s v="# 3061 T-57568GD018HU-T-ACN"/>
    <s v="NS"/>
    <s v="TFT1.8&quot;"/>
    <x v="0"/>
    <x v="0"/>
    <x v="234"/>
    <s v="App check by Requestor"/>
    <s v="Final"/>
    <m/>
    <s v="Hi temp,Hi Humid "/>
    <x v="1"/>
    <x v="1"/>
    <s v="Non Operate"/>
    <n v="5"/>
    <x v="9"/>
    <m/>
    <m/>
    <m/>
    <m/>
    <n v="100"/>
    <x v="210"/>
    <m/>
    <x v="0"/>
    <x v="0"/>
    <m/>
    <m/>
    <x v="0"/>
    <x v="0"/>
    <x v="0"/>
    <x v="2"/>
    <x v="44"/>
    <x v="4"/>
    <m/>
    <m/>
    <m/>
    <m/>
    <x v="0"/>
    <m/>
    <m/>
    <m/>
    <m/>
    <x v="0"/>
    <x v="0"/>
    <m/>
    <m/>
  </r>
  <r>
    <n v="1055"/>
    <s v="Closed"/>
    <x v="0"/>
    <x v="117"/>
    <d v="2022-02-19T00:00:00"/>
    <x v="154"/>
    <x v="523"/>
    <s v="Mr.Kullachart K"/>
    <s v="MDL-ES"/>
    <n v="3061"/>
    <s v="# 3061 T-57568GD018HU-T-ACN"/>
    <s v="NS"/>
    <s v="TFT1.8&quot;"/>
    <x v="0"/>
    <x v="0"/>
    <x v="232"/>
    <s v="App check by Requestor"/>
    <s v="Final"/>
    <m/>
    <s v="B-10 life"/>
    <x v="10"/>
    <x v="27"/>
    <s v="Non Operate"/>
    <m/>
    <x v="28"/>
    <m/>
    <m/>
    <m/>
    <m/>
    <n v="2"/>
    <x v="198"/>
    <m/>
    <x v="0"/>
    <x v="59"/>
    <m/>
    <m/>
    <x v="0"/>
    <x v="0"/>
    <x v="0"/>
    <x v="2"/>
    <x v="2"/>
    <x v="4"/>
    <m/>
    <m/>
    <m/>
    <m/>
    <x v="0"/>
    <m/>
    <m/>
    <m/>
    <m/>
    <x v="0"/>
    <x v="0"/>
    <m/>
    <m/>
  </r>
  <r>
    <n v="1056"/>
    <s v="Closed"/>
    <x v="0"/>
    <x v="117"/>
    <d v="2022-02-19T00:00:00"/>
    <x v="154"/>
    <x v="524"/>
    <s v="Ms.Supawinee"/>
    <s v="CQA"/>
    <s v="B022"/>
    <s v="#B022 T-57184GD103H-LW-AMN"/>
    <s v="BMW"/>
    <s v="TFT10.25&quot;"/>
    <x v="0"/>
    <x v="5"/>
    <x v="235"/>
    <s v="FCT by AE"/>
    <s v="Final"/>
    <m/>
    <s v="High temperature at +85oC,Low temperatureat at -40 oC_x000a_(stage 2 condition No vibration)"/>
    <x v="12"/>
    <x v="39"/>
    <s v="Non Operate"/>
    <n v="1"/>
    <x v="14"/>
    <m/>
    <m/>
    <m/>
    <m/>
    <n v="2"/>
    <x v="154"/>
    <m/>
    <x v="0"/>
    <x v="66"/>
    <m/>
    <m/>
    <x v="0"/>
    <x v="0"/>
    <x v="0"/>
    <x v="2"/>
    <x v="2"/>
    <x v="4"/>
    <m/>
    <m/>
    <m/>
    <m/>
    <x v="0"/>
    <m/>
    <m/>
    <m/>
    <m/>
    <x v="0"/>
    <x v="0"/>
    <m/>
    <m/>
  </r>
  <r>
    <n v="1057"/>
    <s v="Closed"/>
    <x v="0"/>
    <x v="117"/>
    <d v="2022-02-21T00:00:00"/>
    <x v="155"/>
    <x v="525"/>
    <s v="Mr.Watcharapan P."/>
    <s v="MDL-CL-T1L"/>
    <s v="B025"/>
    <s v="# B025 T-55860GD103H-LW-ANN"/>
    <s v="BMW"/>
    <s v="TFT10.25&quot;"/>
    <x v="0"/>
    <x v="1"/>
    <x v="236"/>
    <s v="FCT +  App "/>
    <s v="Final"/>
    <m/>
    <s v="High temp"/>
    <x v="2"/>
    <x v="21"/>
    <s v="Operate"/>
    <n v="2"/>
    <x v="12"/>
    <s v="TS-5000"/>
    <s v="A-PIX"/>
    <m/>
    <m/>
    <n v="1"/>
    <x v="210"/>
    <m/>
    <x v="84"/>
    <x v="0"/>
    <m/>
    <m/>
    <x v="0"/>
    <x v="0"/>
    <x v="0"/>
    <x v="2"/>
    <x v="2"/>
    <x v="4"/>
    <m/>
    <m/>
    <m/>
    <m/>
    <x v="0"/>
    <m/>
    <m/>
    <m/>
    <m/>
    <x v="0"/>
    <x v="0"/>
    <m/>
    <m/>
  </r>
  <r>
    <n v="1058"/>
    <s v="Closed"/>
    <x v="0"/>
    <x v="117"/>
    <d v="2022-02-21T00:00:00"/>
    <x v="155"/>
    <x v="525"/>
    <s v="Mr.Watcharapan P."/>
    <s v="MDL-CL-T1L"/>
    <s v="B025"/>
    <s v="# B025 T-55860GD103H-LW-ANN"/>
    <s v="BMW"/>
    <s v="TFT10.25&quot;"/>
    <x v="0"/>
    <x v="1"/>
    <x v="236"/>
    <s v="FCT +  App "/>
    <s v="Final"/>
    <m/>
    <s v="Room temp :  25oC"/>
    <x v="9"/>
    <x v="22"/>
    <s v="Operate"/>
    <n v="2"/>
    <x v="13"/>
    <s v="TS-5000"/>
    <s v="A-PIX"/>
    <m/>
    <m/>
    <n v="1"/>
    <x v="210"/>
    <m/>
    <x v="84"/>
    <x v="0"/>
    <m/>
    <m/>
    <x v="0"/>
    <x v="0"/>
    <x v="0"/>
    <x v="2"/>
    <x v="2"/>
    <x v="4"/>
    <m/>
    <m/>
    <m/>
    <m/>
    <x v="0"/>
    <m/>
    <m/>
    <m/>
    <m/>
    <x v="0"/>
    <x v="0"/>
    <m/>
    <m/>
  </r>
  <r>
    <n v="1059"/>
    <s v="Closed"/>
    <x v="0"/>
    <x v="123"/>
    <d v="2022-02-22T00:00:00"/>
    <x v="148"/>
    <x v="526"/>
    <s v="Ms.Sirintip "/>
    <s v="IQC"/>
    <n v="3048"/>
    <s v="# 3048 T-55931GD018H-T-AJN"/>
    <s v="STD"/>
    <s v="TFT1.8&quot;"/>
    <x v="1"/>
    <x v="7"/>
    <x v="23"/>
    <s v="FCT +  App "/>
    <s v="Final"/>
    <m/>
    <s v="Optical characteristic"/>
    <x v="0"/>
    <x v="0"/>
    <s v="Operate"/>
    <n v="5"/>
    <x v="0"/>
    <s v="QE-CK-001"/>
    <s v="Attachment"/>
    <s v=" -"/>
    <m/>
    <n v="2"/>
    <x v="201"/>
    <m/>
    <x v="0"/>
    <x v="58"/>
    <m/>
    <m/>
    <x v="0"/>
    <x v="0"/>
    <x v="0"/>
    <x v="2"/>
    <x v="2"/>
    <x v="4"/>
    <m/>
    <m/>
    <m/>
    <m/>
    <x v="0"/>
    <m/>
    <m/>
    <m/>
    <m/>
    <x v="0"/>
    <x v="0"/>
    <m/>
    <m/>
  </r>
  <r>
    <n v="1060"/>
    <s v=""/>
    <x v="4"/>
    <x v="123"/>
    <d v="2022-02-22T00:00:00"/>
    <x v="148"/>
    <x v="527"/>
    <s v="Ms.Sirintip "/>
    <s v="IQC"/>
    <n v="3083"/>
    <s v="# 3083 T-64874GD026HU-T-AAN"/>
    <m/>
    <s v="TFT2.6&quot;"/>
    <x v="1"/>
    <x v="7"/>
    <x v="23"/>
    <s v="FCT +  App "/>
    <s v="Final"/>
    <m/>
    <s v="Optical characteristic"/>
    <x v="0"/>
    <x v="0"/>
    <s v="Operate"/>
    <n v="1"/>
    <x v="29"/>
    <s v="QE-CK-001"/>
    <s v="Attachment"/>
    <s v=" -"/>
    <m/>
    <n v="2"/>
    <x v="98"/>
    <m/>
    <x v="0"/>
    <x v="0"/>
    <m/>
    <m/>
    <x v="0"/>
    <x v="0"/>
    <x v="0"/>
    <x v="2"/>
    <x v="2"/>
    <x v="4"/>
    <m/>
    <m/>
    <m/>
    <m/>
    <x v="0"/>
    <m/>
    <m/>
    <m/>
    <m/>
    <x v="0"/>
    <x v="0"/>
    <m/>
    <m/>
  </r>
  <r>
    <n v="1061"/>
    <s v=""/>
    <x v="4"/>
    <x v="123"/>
    <d v="2022-02-22T00:00:00"/>
    <x v="148"/>
    <x v="528"/>
    <s v="Ms.Sirintip "/>
    <s v="IQC"/>
    <n v="3093"/>
    <s v="# 3093 T-64950GD031HU-T-A DN"/>
    <m/>
    <s v="TFT3.1&quot;"/>
    <x v="1"/>
    <x v="7"/>
    <x v="23"/>
    <s v="FCT +  App "/>
    <s v="Final"/>
    <m/>
    <s v="Optical characteristic"/>
    <x v="0"/>
    <x v="0"/>
    <s v="Operate"/>
    <n v="1"/>
    <x v="29"/>
    <s v="QE-CK-001"/>
    <s v="Attachment"/>
    <s v=" -"/>
    <m/>
    <n v="2"/>
    <x v="98"/>
    <m/>
    <x v="0"/>
    <x v="0"/>
    <m/>
    <m/>
    <x v="0"/>
    <x v="0"/>
    <x v="0"/>
    <x v="2"/>
    <x v="2"/>
    <x v="4"/>
    <m/>
    <m/>
    <m/>
    <m/>
    <x v="0"/>
    <m/>
    <m/>
    <m/>
    <m/>
    <x v="0"/>
    <x v="0"/>
    <m/>
    <m/>
  </r>
  <r>
    <n v="1062"/>
    <s v=""/>
    <x v="4"/>
    <x v="123"/>
    <d v="2022-02-22T00:00:00"/>
    <x v="148"/>
    <x v="529"/>
    <s v="Ms.Sirintip "/>
    <s v="IQC"/>
    <n v="3094"/>
    <s v="# 3094 T-64894GD018HU-T-A CN"/>
    <m/>
    <s v="TFT1.8&quot;"/>
    <x v="1"/>
    <x v="7"/>
    <x v="23"/>
    <s v="FCT +  App "/>
    <s v="Final"/>
    <m/>
    <s v="Optical characteristic"/>
    <x v="0"/>
    <x v="0"/>
    <s v="Operate"/>
    <n v="1"/>
    <x v="29"/>
    <s v="QE-CK-001"/>
    <s v="Attachment"/>
    <s v=" -"/>
    <m/>
    <n v="2"/>
    <x v="98"/>
    <m/>
    <x v="0"/>
    <x v="0"/>
    <m/>
    <m/>
    <x v="0"/>
    <x v="0"/>
    <x v="0"/>
    <x v="2"/>
    <x v="2"/>
    <x v="4"/>
    <m/>
    <m/>
    <m/>
    <m/>
    <x v="0"/>
    <m/>
    <m/>
    <m/>
    <m/>
    <x v="0"/>
    <x v="0"/>
    <m/>
    <m/>
  </r>
  <r>
    <n v="1063"/>
    <s v="Closed"/>
    <x v="0"/>
    <x v="123"/>
    <d v="2022-02-22T00:00:00"/>
    <x v="148"/>
    <x v="530"/>
    <s v="Ms.Sirintip "/>
    <s v="IQC"/>
    <n v="3061"/>
    <s v="# 3061 T-57568GD018HU-T-ACN"/>
    <s v="NS"/>
    <s v="TFT1.8&quot;"/>
    <x v="1"/>
    <x v="7"/>
    <x v="23"/>
    <s v="FCT +  App "/>
    <s v="Final"/>
    <m/>
    <s v="Optical characteristic"/>
    <x v="0"/>
    <x v="0"/>
    <s v="Operate"/>
    <n v="10"/>
    <x v="0"/>
    <s v="QE-CK-001"/>
    <s v="Attachment"/>
    <s v=" -"/>
    <m/>
    <n v="2"/>
    <x v="211"/>
    <m/>
    <x v="0"/>
    <x v="67"/>
    <m/>
    <m/>
    <x v="0"/>
    <x v="0"/>
    <x v="0"/>
    <x v="2"/>
    <x v="2"/>
    <x v="4"/>
    <m/>
    <m/>
    <m/>
    <m/>
    <x v="0"/>
    <m/>
    <m/>
    <m/>
    <m/>
    <x v="0"/>
    <x v="0"/>
    <m/>
    <m/>
  </r>
  <r>
    <n v="1064"/>
    <s v=""/>
    <x v="4"/>
    <x v="123"/>
    <d v="2022-02-22T00:00:00"/>
    <x v="148"/>
    <x v="531"/>
    <s v="Ms.Sirintip "/>
    <s v="IQC"/>
    <n v="3005"/>
    <m/>
    <m/>
    <s v="TFT4.2&quot;"/>
    <x v="1"/>
    <x v="7"/>
    <x v="23"/>
    <s v="FCT +  App "/>
    <s v="Final"/>
    <m/>
    <s v="Optical characteristic"/>
    <x v="0"/>
    <x v="0"/>
    <s v="Operate"/>
    <n v="2"/>
    <x v="29"/>
    <s v="QE-CK-001"/>
    <s v="Attachment"/>
    <s v=" -"/>
    <m/>
    <n v="2"/>
    <x v="98"/>
    <m/>
    <x v="0"/>
    <x v="0"/>
    <m/>
    <m/>
    <x v="0"/>
    <x v="0"/>
    <x v="0"/>
    <x v="2"/>
    <x v="2"/>
    <x v="4"/>
    <m/>
    <m/>
    <m/>
    <m/>
    <x v="0"/>
    <m/>
    <m/>
    <m/>
    <m/>
    <x v="0"/>
    <x v="0"/>
    <m/>
    <m/>
  </r>
  <r>
    <n v="1065"/>
    <s v=""/>
    <x v="4"/>
    <x v="123"/>
    <d v="2022-02-22T00:00:00"/>
    <x v="148"/>
    <x v="532"/>
    <s v="Ms.Sirintip "/>
    <s v="IQC"/>
    <n v="3093"/>
    <s v="# 3093 T-64950GD031HU-T-A DN"/>
    <m/>
    <s v="TFT3.1&quot;"/>
    <x v="1"/>
    <x v="7"/>
    <x v="23"/>
    <s v="FCT +  App "/>
    <s v="Final"/>
    <m/>
    <s v="Optical characteristic"/>
    <x v="0"/>
    <x v="0"/>
    <s v="Operate"/>
    <n v="2"/>
    <x v="29"/>
    <s v="QE-CK-001"/>
    <s v="Attachment"/>
    <s v=" -"/>
    <m/>
    <n v="2"/>
    <x v="98"/>
    <m/>
    <x v="0"/>
    <x v="0"/>
    <m/>
    <m/>
    <x v="0"/>
    <x v="0"/>
    <x v="0"/>
    <x v="2"/>
    <x v="2"/>
    <x v="4"/>
    <m/>
    <m/>
    <m/>
    <m/>
    <x v="0"/>
    <m/>
    <m/>
    <m/>
    <m/>
    <x v="0"/>
    <x v="0"/>
    <m/>
    <m/>
  </r>
  <r>
    <n v="1066"/>
    <s v="Closed"/>
    <x v="0"/>
    <x v="123"/>
    <d v="2022-02-22T00:00:00"/>
    <x v="148"/>
    <x v="533"/>
    <s v="Ms.Sirintip "/>
    <s v="IQC"/>
    <n v="3046"/>
    <s v="# 3046 T-55931GD018HU-T-AJN"/>
    <s v="STD"/>
    <s v="TFT1.8&quot;"/>
    <x v="1"/>
    <x v="7"/>
    <x v="23"/>
    <s v="FCT +  App "/>
    <s v="Final"/>
    <m/>
    <s v="Optical characteristic"/>
    <x v="0"/>
    <x v="0"/>
    <s v="Operate"/>
    <n v="2"/>
    <x v="0"/>
    <s v="QE-CK-001"/>
    <s v="Attachment"/>
    <s v=" -"/>
    <m/>
    <n v="2"/>
    <x v="201"/>
    <m/>
    <x v="0"/>
    <x v="58"/>
    <m/>
    <m/>
    <x v="0"/>
    <x v="0"/>
    <x v="0"/>
    <x v="2"/>
    <x v="2"/>
    <x v="4"/>
    <m/>
    <m/>
    <m/>
    <m/>
    <x v="0"/>
    <m/>
    <m/>
    <m/>
    <m/>
    <x v="0"/>
    <x v="0"/>
    <m/>
    <m/>
  </r>
  <r>
    <n v="1067"/>
    <s v=""/>
    <x v="4"/>
    <x v="123"/>
    <d v="2022-02-22T00:00:00"/>
    <x v="148"/>
    <x v="534"/>
    <s v="Ms.Sirintip "/>
    <s v="IQC"/>
    <n v="3093"/>
    <s v="# 3093 T-64950GD031HU-T-A DN"/>
    <m/>
    <s v="TFT3.1&quot;"/>
    <x v="1"/>
    <x v="7"/>
    <x v="23"/>
    <s v="FCT +  App "/>
    <s v="Final"/>
    <m/>
    <s v="Optical characteristic"/>
    <x v="0"/>
    <x v="0"/>
    <s v="Operate"/>
    <n v="2"/>
    <x v="29"/>
    <s v="QE-CK-001"/>
    <s v="Attachment"/>
    <s v=" -"/>
    <m/>
    <n v="2"/>
    <x v="98"/>
    <m/>
    <x v="0"/>
    <x v="0"/>
    <m/>
    <m/>
    <x v="0"/>
    <x v="0"/>
    <x v="0"/>
    <x v="2"/>
    <x v="2"/>
    <x v="4"/>
    <m/>
    <m/>
    <m/>
    <m/>
    <x v="0"/>
    <m/>
    <m/>
    <m/>
    <m/>
    <x v="0"/>
    <x v="0"/>
    <m/>
    <m/>
  </r>
  <r>
    <n v="1068"/>
    <s v="Closed"/>
    <x v="0"/>
    <x v="123"/>
    <d v="2022-02-22T00:00:00"/>
    <x v="148"/>
    <x v="535"/>
    <s v="Ms.Sirintip "/>
    <s v="IQC"/>
    <n v="3088"/>
    <s v="# 3088 T-57653GD018HU-T-ADN"/>
    <s v="DS"/>
    <s v="TFT1.8&quot;"/>
    <x v="1"/>
    <x v="7"/>
    <x v="23"/>
    <s v="FCT +  App "/>
    <s v="Final"/>
    <m/>
    <s v="Optical characteristic"/>
    <x v="0"/>
    <x v="0"/>
    <s v="Operate"/>
    <n v="2"/>
    <x v="30"/>
    <s v="QE-CK-001"/>
    <s v="Attachment"/>
    <s v=" -"/>
    <m/>
    <n v="2"/>
    <x v="212"/>
    <m/>
    <x v="0"/>
    <x v="68"/>
    <m/>
    <m/>
    <x v="0"/>
    <x v="0"/>
    <x v="0"/>
    <x v="2"/>
    <x v="2"/>
    <x v="4"/>
    <m/>
    <m/>
    <m/>
    <m/>
    <x v="0"/>
    <m/>
    <m/>
    <m/>
    <m/>
    <x v="0"/>
    <x v="0"/>
    <m/>
    <m/>
  </r>
  <r>
    <n v="1069"/>
    <s v=""/>
    <x v="4"/>
    <x v="116"/>
    <d v="2022-02-22T00:00:00"/>
    <x v="18"/>
    <x v="536"/>
    <s v="Ms.Wijitra"/>
    <s v="AE"/>
    <n v="9005"/>
    <s v="# 9005 ATS-26811ACFNH-CUGM "/>
    <s v="Gentex"/>
    <s v="TFT3.3&quot;"/>
    <x v="0"/>
    <x v="5"/>
    <x v="193"/>
    <s v="App "/>
    <s v="PNL"/>
    <m/>
    <s v="Vibration"/>
    <x v="17"/>
    <x v="62"/>
    <s v="Non Operate"/>
    <m/>
    <x v="21"/>
    <m/>
    <m/>
    <m/>
    <m/>
    <m/>
    <x v="98"/>
    <m/>
    <x v="0"/>
    <x v="0"/>
    <m/>
    <m/>
    <x v="0"/>
    <x v="0"/>
    <x v="0"/>
    <x v="2"/>
    <x v="2"/>
    <x v="4"/>
    <m/>
    <m/>
    <m/>
    <m/>
    <x v="0"/>
    <m/>
    <m/>
    <m/>
    <m/>
    <x v="0"/>
    <x v="0"/>
    <m/>
    <m/>
  </r>
  <r>
    <n v="1070"/>
    <s v=""/>
    <x v="4"/>
    <x v="116"/>
    <d v="2022-02-22T00:00:00"/>
    <x v="18"/>
    <x v="537"/>
    <s v="Kittiya P."/>
    <s v="IQS"/>
    <s v="B025"/>
    <s v="# B025 T-55860GD103H-LW-ANN"/>
    <s v="BMW"/>
    <s v="TFT10.25&quot;"/>
    <x v="1"/>
    <x v="8"/>
    <x v="27"/>
    <s v="FCT +  App "/>
    <s v="Final"/>
    <d v="2021-06-29T00:00:00"/>
    <s v="Heat shock"/>
    <x v="4"/>
    <x v="19"/>
    <s v="Non Operate"/>
    <n v="3"/>
    <x v="6"/>
    <m/>
    <m/>
    <m/>
    <m/>
    <m/>
    <x v="98"/>
    <m/>
    <x v="0"/>
    <x v="0"/>
    <m/>
    <m/>
    <x v="0"/>
    <x v="0"/>
    <x v="0"/>
    <x v="2"/>
    <x v="2"/>
    <x v="4"/>
    <m/>
    <m/>
    <m/>
    <m/>
    <x v="0"/>
    <m/>
    <m/>
    <m/>
    <m/>
    <x v="0"/>
    <x v="0"/>
    <m/>
    <m/>
  </r>
  <r>
    <n v="1071"/>
    <s v=""/>
    <x v="4"/>
    <x v="116"/>
    <d v="2022-02-22T00:00:00"/>
    <x v="18"/>
    <x v="537"/>
    <s v="Kittiya P."/>
    <s v="IQS"/>
    <s v="B025"/>
    <s v="# B025 T-55860GD103H-LW-ANN"/>
    <s v="BMW"/>
    <s v="TFT10.25&quot;"/>
    <x v="1"/>
    <x v="8"/>
    <x v="27"/>
    <s v="FCT +  App "/>
    <s v="Final"/>
    <d v="2021-06-29T00:00:00"/>
    <s v="ON-OFF 200 times"/>
    <x v="5"/>
    <x v="13"/>
    <s v="Operate"/>
    <n v="3"/>
    <x v="13"/>
    <m/>
    <m/>
    <m/>
    <m/>
    <m/>
    <x v="98"/>
    <m/>
    <x v="0"/>
    <x v="0"/>
    <m/>
    <m/>
    <x v="0"/>
    <x v="0"/>
    <x v="0"/>
    <x v="2"/>
    <x v="2"/>
    <x v="4"/>
    <m/>
    <m/>
    <m/>
    <m/>
    <x v="0"/>
    <m/>
    <m/>
    <m/>
    <m/>
    <x v="0"/>
    <x v="0"/>
    <m/>
    <m/>
  </r>
  <r>
    <n v="1072"/>
    <s v=""/>
    <x v="4"/>
    <x v="116"/>
    <d v="2022-02-22T00:00:00"/>
    <x v="18"/>
    <x v="537"/>
    <s v="Kittiya P."/>
    <s v="IQS"/>
    <s v="B025"/>
    <s v="# B025 T-55860GD103H-LW-ANN"/>
    <s v="BMW"/>
    <s v="TFT10.25&quot;"/>
    <x v="1"/>
    <x v="8"/>
    <x v="27"/>
    <s v="FCT +  App "/>
    <s v="Final"/>
    <d v="2021-06-29T00:00:00"/>
    <s v="Low Temp  -40℃(OP:12)⇔Low Temp  -40℃(NO OP:12）"/>
    <x v="3"/>
    <x v="3"/>
    <s v="Operate"/>
    <n v="3"/>
    <x v="3"/>
    <m/>
    <m/>
    <m/>
    <m/>
    <m/>
    <x v="98"/>
    <m/>
    <x v="0"/>
    <x v="0"/>
    <m/>
    <m/>
    <x v="0"/>
    <x v="0"/>
    <x v="0"/>
    <x v="2"/>
    <x v="2"/>
    <x v="4"/>
    <m/>
    <m/>
    <m/>
    <m/>
    <x v="0"/>
    <m/>
    <m/>
    <m/>
    <m/>
    <x v="0"/>
    <x v="0"/>
    <m/>
    <m/>
  </r>
  <r>
    <n v="1073"/>
    <s v=""/>
    <x v="4"/>
    <x v="116"/>
    <d v="2022-02-22T00:00:00"/>
    <x v="18"/>
    <x v="537"/>
    <s v="Kittiya P."/>
    <s v="IQS"/>
    <s v="B025"/>
    <s v="# B025 T-55860GD103H-LW-ANN"/>
    <s v="BMW"/>
    <s v="TFT10.25&quot;"/>
    <x v="1"/>
    <x v="8"/>
    <x v="27"/>
    <s v="FCT +  App "/>
    <s v="Final"/>
    <d v="2021-06-29T00:00:00"/>
    <s v="Heat shock"/>
    <x v="4"/>
    <x v="19"/>
    <s v="Non Operate"/>
    <n v="3"/>
    <x v="6"/>
    <m/>
    <m/>
    <m/>
    <m/>
    <m/>
    <x v="98"/>
    <m/>
    <x v="0"/>
    <x v="0"/>
    <m/>
    <m/>
    <x v="0"/>
    <x v="0"/>
    <x v="0"/>
    <x v="2"/>
    <x v="2"/>
    <x v="4"/>
    <m/>
    <m/>
    <m/>
    <m/>
    <x v="0"/>
    <m/>
    <m/>
    <m/>
    <m/>
    <x v="0"/>
    <x v="0"/>
    <m/>
    <m/>
  </r>
  <r>
    <n v="1074"/>
    <s v=""/>
    <x v="4"/>
    <x v="116"/>
    <d v="2022-02-22T00:00:00"/>
    <x v="18"/>
    <x v="537"/>
    <s v="Kittiya P."/>
    <s v="IQS"/>
    <s v="B025"/>
    <s v="# B025 T-55860GD103H-LW-ANN"/>
    <s v="BMW"/>
    <s v="TFT10.25&quot;"/>
    <x v="1"/>
    <x v="8"/>
    <x v="27"/>
    <s v="FCT +  App "/>
    <s v="Final"/>
    <d v="2021-06-29T00:00:00"/>
    <s v="Vibration"/>
    <x v="8"/>
    <x v="20"/>
    <s v="Non Operate"/>
    <n v="3"/>
    <x v="21"/>
    <m/>
    <m/>
    <m/>
    <m/>
    <m/>
    <x v="98"/>
    <m/>
    <x v="0"/>
    <x v="0"/>
    <m/>
    <m/>
    <x v="0"/>
    <x v="0"/>
    <x v="0"/>
    <x v="2"/>
    <x v="2"/>
    <x v="4"/>
    <m/>
    <m/>
    <m/>
    <m/>
    <x v="0"/>
    <m/>
    <m/>
    <m/>
    <m/>
    <x v="0"/>
    <x v="0"/>
    <m/>
    <m/>
  </r>
  <r>
    <n v="1075"/>
    <s v=""/>
    <x v="4"/>
    <x v="116"/>
    <d v="2022-02-22T00:00:00"/>
    <x v="18"/>
    <x v="537"/>
    <s v="Kittiya P."/>
    <s v="IQS"/>
    <s v="B025"/>
    <s v="# B025 T-55860GD103H-LW-ANN"/>
    <s v="BMW"/>
    <s v="TFT10.25&quot;"/>
    <x v="1"/>
    <x v="8"/>
    <x v="27"/>
    <s v="FCT +  App "/>
    <s v="Final"/>
    <d v="2021-06-29T00:00:00"/>
    <s v="Hi temp,Hi Humid "/>
    <x v="1"/>
    <x v="1"/>
    <s v="Operate"/>
    <n v="3"/>
    <x v="9"/>
    <m/>
    <m/>
    <m/>
    <m/>
    <m/>
    <x v="98"/>
    <m/>
    <x v="0"/>
    <x v="0"/>
    <m/>
    <m/>
    <x v="0"/>
    <x v="0"/>
    <x v="0"/>
    <x v="2"/>
    <x v="2"/>
    <x v="4"/>
    <m/>
    <m/>
    <m/>
    <m/>
    <x v="0"/>
    <m/>
    <m/>
    <m/>
    <m/>
    <x v="0"/>
    <x v="0"/>
    <m/>
    <m/>
  </r>
  <r>
    <n v="1076"/>
    <s v=""/>
    <x v="3"/>
    <x v="117"/>
    <d v="2022-02-22T00:00:00"/>
    <x v="18"/>
    <x v="538"/>
    <s v="Ms.Anotai M."/>
    <s v="MDL-ES"/>
    <n v="3087"/>
    <s v="# 3087 T-57273GD086H-T-AHN"/>
    <s v="Gentex"/>
    <s v="TFT8.6&quot;"/>
    <x v="0"/>
    <x v="0"/>
    <x v="237"/>
    <s v="FCT +  App "/>
    <s v="Final"/>
    <m/>
    <s v="Low temperature"/>
    <x v="3"/>
    <x v="12"/>
    <s v="Operate"/>
    <n v="5"/>
    <x v="29"/>
    <s v="Control board"/>
    <s v="Attachment"/>
    <m/>
    <m/>
    <n v="500"/>
    <x v="98"/>
    <m/>
    <x v="0"/>
    <x v="0"/>
    <m/>
    <m/>
    <x v="0"/>
    <x v="0"/>
    <x v="0"/>
    <x v="2"/>
    <x v="2"/>
    <x v="4"/>
    <m/>
    <m/>
    <m/>
    <m/>
    <x v="0"/>
    <m/>
    <m/>
    <m/>
    <m/>
    <x v="0"/>
    <x v="0"/>
    <m/>
    <m/>
  </r>
  <r>
    <n v="1077"/>
    <s v=""/>
    <x v="3"/>
    <x v="117"/>
    <d v="2022-02-22T00:00:00"/>
    <x v="18"/>
    <x v="538"/>
    <s v="Ms.Anotai M."/>
    <s v="MDL-ES"/>
    <n v="3087"/>
    <s v="# 3087 T-57273GD086H-T-AHN"/>
    <s v="Gentex"/>
    <s v="TFT8.6&quot;"/>
    <x v="0"/>
    <x v="0"/>
    <x v="237"/>
    <s v="FCT +  App "/>
    <s v="Final"/>
    <m/>
    <s v="High temp"/>
    <x v="2"/>
    <x v="5"/>
    <s v="Operate"/>
    <n v="5"/>
    <x v="29"/>
    <s v="Control board"/>
    <s v="Attachment"/>
    <m/>
    <m/>
    <n v="500"/>
    <x v="98"/>
    <m/>
    <x v="0"/>
    <x v="0"/>
    <m/>
    <m/>
    <x v="0"/>
    <x v="0"/>
    <x v="0"/>
    <x v="2"/>
    <x v="2"/>
    <x v="4"/>
    <m/>
    <m/>
    <m/>
    <m/>
    <x v="0"/>
    <m/>
    <m/>
    <m/>
    <m/>
    <x v="0"/>
    <x v="0"/>
    <m/>
    <m/>
  </r>
  <r>
    <n v="1078"/>
    <s v=""/>
    <x v="3"/>
    <x v="117"/>
    <d v="2022-02-22T00:00:00"/>
    <x v="18"/>
    <x v="538"/>
    <s v="Ms.Anotai M."/>
    <s v="MDL-ES"/>
    <n v="3087"/>
    <s v="# 3087 T-57273GD086H-T-AHN"/>
    <s v="Gentex"/>
    <s v="TFT8.6&quot;"/>
    <x v="0"/>
    <x v="0"/>
    <x v="237"/>
    <s v="FCT +  App "/>
    <s v="Final"/>
    <m/>
    <s v="Hi temp,Hi Humid "/>
    <x v="1"/>
    <x v="1"/>
    <s v="Operate"/>
    <n v="5"/>
    <x v="9"/>
    <s v="Control board"/>
    <s v="Attachment"/>
    <m/>
    <m/>
    <n v="500"/>
    <x v="98"/>
    <m/>
    <x v="0"/>
    <x v="0"/>
    <m/>
    <m/>
    <x v="0"/>
    <x v="0"/>
    <x v="0"/>
    <x v="2"/>
    <x v="2"/>
    <x v="4"/>
    <m/>
    <m/>
    <m/>
    <m/>
    <x v="0"/>
    <m/>
    <m/>
    <m/>
    <m/>
    <x v="0"/>
    <x v="0"/>
    <m/>
    <m/>
  </r>
  <r>
    <n v="1079"/>
    <s v=""/>
    <x v="3"/>
    <x v="117"/>
    <d v="2022-02-22T00:00:00"/>
    <x v="18"/>
    <x v="538"/>
    <s v="Ms.Anotai M."/>
    <s v="MDL-ES"/>
    <n v="3087"/>
    <s v="# 3087 T-57273GD086H-T-AHN"/>
    <s v="Gentex"/>
    <s v="TFT8.6&quot;"/>
    <x v="0"/>
    <x v="0"/>
    <x v="237"/>
    <s v="FCT +  App "/>
    <s v="Final"/>
    <m/>
    <s v="Heat shock"/>
    <x v="4"/>
    <x v="19"/>
    <s v="Non Operate"/>
    <n v="5"/>
    <x v="6"/>
    <m/>
    <m/>
    <m/>
    <m/>
    <n v="500"/>
    <x v="98"/>
    <m/>
    <x v="0"/>
    <x v="0"/>
    <m/>
    <m/>
    <x v="0"/>
    <x v="0"/>
    <x v="0"/>
    <x v="2"/>
    <x v="2"/>
    <x v="4"/>
    <m/>
    <m/>
    <m/>
    <m/>
    <x v="0"/>
    <m/>
    <m/>
    <m/>
    <m/>
    <x v="0"/>
    <x v="0"/>
    <m/>
    <m/>
  </r>
  <r>
    <n v="1080"/>
    <s v=""/>
    <x v="3"/>
    <x v="117"/>
    <d v="2022-02-22T00:00:00"/>
    <x v="18"/>
    <x v="539"/>
    <s v="Ms.Anotai M."/>
    <s v="MDL-ES"/>
    <n v="3001"/>
    <s v="# 3001 T-55741GD033H-T-ACN"/>
    <s v="Gentex"/>
    <s v="TFT3.3&quot;"/>
    <x v="0"/>
    <x v="0"/>
    <x v="237"/>
    <s v="FCT +  App "/>
    <s v="Final"/>
    <m/>
    <s v="Low temperature"/>
    <x v="3"/>
    <x v="12"/>
    <s v="Operate"/>
    <n v="5"/>
    <x v="29"/>
    <s v="Control board"/>
    <s v="Attachment"/>
    <m/>
    <m/>
    <n v="500"/>
    <x v="98"/>
    <m/>
    <x v="0"/>
    <x v="0"/>
    <m/>
    <m/>
    <x v="0"/>
    <x v="0"/>
    <x v="0"/>
    <x v="2"/>
    <x v="2"/>
    <x v="4"/>
    <m/>
    <m/>
    <m/>
    <m/>
    <x v="0"/>
    <m/>
    <m/>
    <m/>
    <m/>
    <x v="0"/>
    <x v="0"/>
    <m/>
    <m/>
  </r>
  <r>
    <n v="1081"/>
    <s v=""/>
    <x v="3"/>
    <x v="117"/>
    <d v="2022-02-22T00:00:00"/>
    <x v="18"/>
    <x v="539"/>
    <s v="Ms.Anotai M."/>
    <s v="MDL-ES"/>
    <n v="3001"/>
    <s v="# 3001 T-55741GD033H-T-ACN"/>
    <s v="Gentex"/>
    <s v="TFT3.3&quot;"/>
    <x v="0"/>
    <x v="0"/>
    <x v="237"/>
    <s v="FCT +  App "/>
    <s v="Final"/>
    <m/>
    <s v="High temp"/>
    <x v="2"/>
    <x v="5"/>
    <s v="Operate"/>
    <n v="5"/>
    <x v="29"/>
    <s v="Control board"/>
    <s v="Attachment"/>
    <m/>
    <m/>
    <n v="500"/>
    <x v="98"/>
    <m/>
    <x v="0"/>
    <x v="0"/>
    <m/>
    <m/>
    <x v="0"/>
    <x v="0"/>
    <x v="0"/>
    <x v="2"/>
    <x v="2"/>
    <x v="4"/>
    <m/>
    <m/>
    <m/>
    <m/>
    <x v="0"/>
    <m/>
    <m/>
    <m/>
    <m/>
    <x v="0"/>
    <x v="0"/>
    <m/>
    <m/>
  </r>
  <r>
    <n v="1082"/>
    <s v=""/>
    <x v="3"/>
    <x v="117"/>
    <d v="2022-02-22T00:00:00"/>
    <x v="18"/>
    <x v="539"/>
    <s v="Ms.Anotai M."/>
    <s v="MDL-ES"/>
    <n v="3001"/>
    <s v="# 3001 T-55741GD033H-T-ACN"/>
    <s v="Gentex"/>
    <s v="TFT3.3&quot;"/>
    <x v="0"/>
    <x v="0"/>
    <x v="237"/>
    <s v="FCT +  App "/>
    <s v="Final"/>
    <m/>
    <s v="Hi temp,Hi Humid "/>
    <x v="1"/>
    <x v="1"/>
    <s v="Operate"/>
    <n v="5"/>
    <x v="9"/>
    <s v="Control board"/>
    <s v="Attachment"/>
    <m/>
    <m/>
    <n v="500"/>
    <x v="98"/>
    <m/>
    <x v="0"/>
    <x v="0"/>
    <m/>
    <m/>
    <x v="0"/>
    <x v="0"/>
    <x v="0"/>
    <x v="2"/>
    <x v="2"/>
    <x v="4"/>
    <m/>
    <m/>
    <m/>
    <m/>
    <x v="0"/>
    <m/>
    <m/>
    <m/>
    <m/>
    <x v="0"/>
    <x v="0"/>
    <m/>
    <m/>
  </r>
  <r>
    <n v="1083"/>
    <s v=""/>
    <x v="3"/>
    <x v="117"/>
    <d v="2022-02-22T00:00:00"/>
    <x v="18"/>
    <x v="539"/>
    <s v="Ms.Anotai M."/>
    <s v="MDL-ES"/>
    <n v="3001"/>
    <s v="# 3001 T-55741GD033H-T-ACN"/>
    <s v="Gentex"/>
    <s v="TFT3.3&quot;"/>
    <x v="0"/>
    <x v="0"/>
    <x v="237"/>
    <s v="FCT +  App "/>
    <s v="Final"/>
    <m/>
    <s v="Heat shock"/>
    <x v="4"/>
    <x v="19"/>
    <s v="Non Operate"/>
    <n v="5"/>
    <x v="6"/>
    <m/>
    <m/>
    <m/>
    <m/>
    <n v="250"/>
    <x v="98"/>
    <m/>
    <x v="0"/>
    <x v="0"/>
    <m/>
    <m/>
    <x v="0"/>
    <x v="0"/>
    <x v="0"/>
    <x v="2"/>
    <x v="2"/>
    <x v="4"/>
    <m/>
    <m/>
    <m/>
    <m/>
    <x v="0"/>
    <m/>
    <m/>
    <m/>
    <m/>
    <x v="0"/>
    <x v="0"/>
    <m/>
    <m/>
  </r>
  <r>
    <n v="1084"/>
    <s v="Closed"/>
    <x v="0"/>
    <x v="123"/>
    <d v="2022-02-22T00:00:00"/>
    <x v="156"/>
    <x v="540"/>
    <s v="Ms.Sirintip "/>
    <s v="IQC"/>
    <n v="7119"/>
    <s v="# 7119 T-55873GD042H-LW-AGN"/>
    <s v="NS"/>
    <s v="TFT4.2&quot;"/>
    <x v="1"/>
    <x v="7"/>
    <x v="23"/>
    <s v="FCT +  App "/>
    <s v="Final"/>
    <m/>
    <s v="Optical characteristic"/>
    <x v="0"/>
    <x v="0"/>
    <s v="Operate"/>
    <n v="1"/>
    <x v="0"/>
    <s v="QE-CK-001"/>
    <s v="Attachment"/>
    <s v=" -"/>
    <m/>
    <n v="2"/>
    <x v="162"/>
    <m/>
    <x v="0"/>
    <x v="69"/>
    <m/>
    <m/>
    <x v="0"/>
    <x v="0"/>
    <x v="0"/>
    <x v="2"/>
    <x v="2"/>
    <x v="4"/>
    <m/>
    <m/>
    <m/>
    <m/>
    <x v="0"/>
    <m/>
    <m/>
    <m/>
    <m/>
    <x v="0"/>
    <x v="0"/>
    <m/>
    <m/>
  </r>
  <r>
    <n v="1085"/>
    <s v=""/>
    <x v="2"/>
    <x v="123"/>
    <d v="2022-02-22T00:00:00"/>
    <x v="18"/>
    <x v="541"/>
    <s v="Ms.Sirintip "/>
    <s v="IQC"/>
    <n v="3059"/>
    <s v="# 3059 T-55734GD057Z-LW-AIN"/>
    <s v="NS"/>
    <s v="TFT5.7&quot;"/>
    <x v="0"/>
    <x v="1"/>
    <x v="238"/>
    <s v="FCT +  App "/>
    <s v="Final"/>
    <m/>
    <s v="Optical characteristic"/>
    <x v="0"/>
    <x v="0"/>
    <s v="Operate"/>
    <n v="1"/>
    <x v="0"/>
    <s v="QE-CK-001"/>
    <s v="Attachment"/>
    <s v=" -"/>
    <m/>
    <n v="2"/>
    <x v="98"/>
    <m/>
    <x v="0"/>
    <x v="0"/>
    <m/>
    <m/>
    <x v="0"/>
    <x v="0"/>
    <x v="0"/>
    <x v="2"/>
    <x v="2"/>
    <x v="4"/>
    <m/>
    <m/>
    <m/>
    <m/>
    <x v="0"/>
    <m/>
    <m/>
    <m/>
    <m/>
    <x v="0"/>
    <x v="0"/>
    <m/>
    <m/>
  </r>
  <r>
    <n v="1086"/>
    <s v=""/>
    <x v="2"/>
    <x v="116"/>
    <d v="2022-02-23T00:00:00"/>
    <x v="18"/>
    <x v="542"/>
    <s v="Mr.Jenpop"/>
    <s v="PE-MPT"/>
    <n v="3093"/>
    <s v="T-64950GD031HU-T-XDN"/>
    <s v="DS"/>
    <s v="TFT3.1&quot;"/>
    <x v="0"/>
    <x v="2"/>
    <x v="239"/>
    <s v="FCT +  App + Optical"/>
    <s v="Final"/>
    <m/>
    <s v="High temp"/>
    <x v="2"/>
    <x v="7"/>
    <s v="Operate"/>
    <m/>
    <x v="29"/>
    <s v="QE-B3-001"/>
    <m/>
    <m/>
    <m/>
    <n v="2000"/>
    <x v="213"/>
    <m/>
    <x v="0"/>
    <x v="0"/>
    <m/>
    <m/>
    <x v="0"/>
    <x v="0"/>
    <x v="0"/>
    <x v="2"/>
    <x v="2"/>
    <x v="4"/>
    <m/>
    <m/>
    <m/>
    <m/>
    <x v="105"/>
    <m/>
    <m/>
    <d v="2022-07-23T00:00:00"/>
    <m/>
    <x v="0"/>
    <x v="32"/>
    <d v="2022-09-07T00:00:00"/>
    <d v="2022-09-30T00:00:00"/>
  </r>
  <r>
    <n v="1087"/>
    <s v=""/>
    <x v="2"/>
    <x v="116"/>
    <d v="2022-02-23T00:00:00"/>
    <x v="18"/>
    <x v="542"/>
    <s v="Mr.Jenpop"/>
    <s v="PE-MPT"/>
    <n v="3093"/>
    <s v="T-64950GD031HU-T-XDN"/>
    <s v="DS"/>
    <s v="TFT3.1&quot;"/>
    <x v="0"/>
    <x v="2"/>
    <x v="239"/>
    <s v="FCT +  App + Optical"/>
    <s v="Final"/>
    <m/>
    <s v="Low temperature"/>
    <x v="3"/>
    <x v="3"/>
    <s v="Operate"/>
    <m/>
    <x v="29"/>
    <s v="QE-B3-002"/>
    <m/>
    <m/>
    <m/>
    <n v="2000"/>
    <x v="213"/>
    <m/>
    <x v="0"/>
    <x v="0"/>
    <m/>
    <m/>
    <x v="0"/>
    <x v="0"/>
    <x v="0"/>
    <x v="2"/>
    <x v="2"/>
    <x v="4"/>
    <m/>
    <m/>
    <m/>
    <m/>
    <x v="106"/>
    <m/>
    <m/>
    <d v="2022-09-28T00:00:00"/>
    <m/>
    <x v="0"/>
    <x v="33"/>
    <d v="2022-11-13T00:00:00"/>
    <d v="2022-12-04T00:00:00"/>
  </r>
  <r>
    <n v="1088"/>
    <s v=""/>
    <x v="2"/>
    <x v="116"/>
    <d v="2022-02-23T00:00:00"/>
    <x v="18"/>
    <x v="542"/>
    <s v="Mr.Jenpop"/>
    <s v="PE-MPT"/>
    <n v="3093"/>
    <s v="T-64950GD031HU-T-XDN"/>
    <s v="DS"/>
    <s v="TFT3.1&quot;"/>
    <x v="0"/>
    <x v="2"/>
    <x v="239"/>
    <s v="FCT +  App + Optical"/>
    <s v="Final"/>
    <m/>
    <s v="Hi temp,Hi Humid "/>
    <x v="1"/>
    <x v="35"/>
    <s v="Operate"/>
    <m/>
    <x v="29"/>
    <s v="QE-B3-002"/>
    <m/>
    <m/>
    <m/>
    <n v="2000"/>
    <x v="213"/>
    <m/>
    <x v="0"/>
    <x v="0"/>
    <m/>
    <m/>
    <x v="0"/>
    <x v="0"/>
    <x v="0"/>
    <x v="2"/>
    <x v="2"/>
    <x v="4"/>
    <m/>
    <m/>
    <m/>
    <m/>
    <x v="107"/>
    <m/>
    <m/>
    <d v="2022-06-27T00:00:00"/>
    <m/>
    <x v="0"/>
    <x v="34"/>
    <d v="2022-08-12T00:00:00"/>
    <d v="2022-09-04T00:00:00"/>
  </r>
  <r>
    <n v="1089"/>
    <s v=""/>
    <x v="2"/>
    <x v="116"/>
    <d v="2022-02-23T00:00:00"/>
    <x v="18"/>
    <x v="542"/>
    <s v="Mr.Jenpop"/>
    <s v="PE-MPT"/>
    <n v="3093"/>
    <s v="T-64950GD031HU-T-XDN"/>
    <s v="DS"/>
    <s v="TFT3.1&quot;"/>
    <x v="0"/>
    <x v="2"/>
    <x v="239"/>
    <s v="FCT +  App + Optical"/>
    <s v="Final"/>
    <m/>
    <s v="High temp"/>
    <x v="2"/>
    <x v="7"/>
    <s v="Non Operate"/>
    <m/>
    <x v="29"/>
    <m/>
    <m/>
    <m/>
    <m/>
    <n v="2000"/>
    <x v="212"/>
    <m/>
    <x v="0"/>
    <x v="0"/>
    <m/>
    <m/>
    <x v="0"/>
    <x v="0"/>
    <x v="0"/>
    <x v="2"/>
    <x v="2"/>
    <x v="4"/>
    <m/>
    <m/>
    <m/>
    <m/>
    <x v="108"/>
    <m/>
    <m/>
    <d v="2022-03-29T00:00:00"/>
    <m/>
    <x v="0"/>
    <x v="35"/>
    <d v="2022-05-14T00:00:00"/>
    <d v="2022-06-06T00:00:00"/>
  </r>
  <r>
    <n v="1090"/>
    <s v=""/>
    <x v="2"/>
    <x v="116"/>
    <d v="2022-02-23T00:00:00"/>
    <x v="18"/>
    <x v="542"/>
    <s v="Mr.Jenpop"/>
    <s v="PE-MPT"/>
    <n v="3093"/>
    <s v="T-64950GD031HU-T-XDN"/>
    <s v="DS"/>
    <s v="TFT3.1&quot;"/>
    <x v="0"/>
    <x v="2"/>
    <x v="239"/>
    <s v="FCT +  App + Optical"/>
    <s v="Final"/>
    <m/>
    <s v="Low temperature"/>
    <x v="3"/>
    <x v="3"/>
    <s v="Non Operate"/>
    <m/>
    <x v="29"/>
    <m/>
    <m/>
    <m/>
    <m/>
    <n v="2000"/>
    <x v="212"/>
    <m/>
    <x v="0"/>
    <x v="0"/>
    <m/>
    <m/>
    <x v="0"/>
    <x v="0"/>
    <x v="0"/>
    <x v="2"/>
    <x v="2"/>
    <x v="4"/>
    <m/>
    <m/>
    <m/>
    <m/>
    <x v="108"/>
    <m/>
    <m/>
    <d v="2022-03-29T00:00:00"/>
    <m/>
    <x v="0"/>
    <x v="35"/>
    <d v="2022-05-14T00:00:00"/>
    <d v="2022-06-06T00:00:00"/>
  </r>
  <r>
    <n v="1091"/>
    <s v=""/>
    <x v="2"/>
    <x v="116"/>
    <d v="2022-02-23T00:00:00"/>
    <x v="18"/>
    <x v="542"/>
    <s v="Mr.Jenpop"/>
    <s v="PE-MPT"/>
    <n v="3093"/>
    <s v="T-64950GD031HU-T-XDN"/>
    <s v="DS"/>
    <s v="TFT3.1&quot;"/>
    <x v="0"/>
    <x v="2"/>
    <x v="239"/>
    <s v="FCT +  App + Optical"/>
    <s v="Final"/>
    <m/>
    <s v="Heat shock"/>
    <x v="4"/>
    <x v="19"/>
    <s v="Non Operate"/>
    <m/>
    <x v="6"/>
    <m/>
    <m/>
    <m/>
    <m/>
    <n v="1000"/>
    <x v="212"/>
    <m/>
    <x v="0"/>
    <x v="0"/>
    <m/>
    <m/>
    <x v="0"/>
    <x v="0"/>
    <x v="0"/>
    <x v="2"/>
    <x v="2"/>
    <x v="35"/>
    <m/>
    <m/>
    <m/>
    <m/>
    <x v="108"/>
    <m/>
    <m/>
    <d v="2022-03-29T00:00:00"/>
    <m/>
    <x v="0"/>
    <x v="35"/>
    <d v="2022-05-14T00:00:00"/>
    <d v="2022-06-06T00:00:00"/>
  </r>
  <r>
    <n v="1092"/>
    <s v=""/>
    <x v="2"/>
    <x v="116"/>
    <d v="2022-02-23T00:00:00"/>
    <x v="18"/>
    <x v="542"/>
    <s v="Mr.Jenpop"/>
    <s v="PE-MPT"/>
    <n v="3093"/>
    <s v="T-64950GD031HU-T-XDN"/>
    <s v="DS"/>
    <s v="TFT3.1&quot;"/>
    <x v="0"/>
    <x v="2"/>
    <x v="239"/>
    <s v="FCT +  App + Optical"/>
    <s v="Final"/>
    <m/>
    <s v="High temp"/>
    <x v="2"/>
    <x v="21"/>
    <s v="Operate"/>
    <s v="TLH002"/>
    <x v="29"/>
    <m/>
    <m/>
    <m/>
    <m/>
    <n v="72"/>
    <x v="212"/>
    <m/>
    <x v="0"/>
    <x v="0"/>
    <m/>
    <m/>
    <x v="0"/>
    <x v="0"/>
    <x v="0"/>
    <x v="2"/>
    <x v="2"/>
    <x v="4"/>
    <m/>
    <m/>
    <m/>
    <m/>
    <x v="108"/>
    <m/>
    <m/>
    <m/>
    <m/>
    <x v="0"/>
    <x v="0"/>
    <m/>
    <m/>
  </r>
  <r>
    <n v="1093"/>
    <s v="Closed"/>
    <x v="0"/>
    <x v="116"/>
    <d v="2022-02-23T00:00:00"/>
    <x v="157"/>
    <x v="543"/>
    <s v="Mr.Jakkapong "/>
    <s v="MDL-ES"/>
    <n v="3039"/>
    <s v="# 3039 T-55743GD042H-LW-AMN"/>
    <s v="YZK"/>
    <s v="TFT4.2&quot;"/>
    <x v="0"/>
    <x v="0"/>
    <x v="240"/>
    <s v="FCT + App"/>
    <s v="Final"/>
    <m/>
    <s v="High temp"/>
    <x v="2"/>
    <x v="5"/>
    <s v="Non Operate"/>
    <n v="4"/>
    <x v="27"/>
    <m/>
    <m/>
    <m/>
    <m/>
    <n v="240"/>
    <x v="211"/>
    <m/>
    <x v="0"/>
    <x v="0"/>
    <m/>
    <m/>
    <x v="0"/>
    <x v="0"/>
    <x v="0"/>
    <x v="2"/>
    <x v="2"/>
    <x v="36"/>
    <m/>
    <m/>
    <m/>
    <m/>
    <x v="109"/>
    <m/>
    <m/>
    <m/>
    <m/>
    <x v="0"/>
    <x v="0"/>
    <m/>
    <m/>
  </r>
  <r>
    <n v="1094"/>
    <s v="Closed"/>
    <x v="0"/>
    <x v="116"/>
    <d v="2022-02-23T00:00:00"/>
    <x v="157"/>
    <x v="543"/>
    <s v="Mr.Jakkapong "/>
    <s v="MDL-ES"/>
    <n v="3039"/>
    <s v="# 3039 T-55743GD042H-LW-AMN"/>
    <s v="YZK"/>
    <s v="TFT4.2&quot;"/>
    <x v="0"/>
    <x v="0"/>
    <x v="240"/>
    <s v="FCT + App"/>
    <s v="Final"/>
    <m/>
    <s v="Hi temp,Hi Humid "/>
    <x v="1"/>
    <x v="1"/>
    <s v="Non Operate"/>
    <n v="4"/>
    <x v="9"/>
    <m/>
    <m/>
    <m/>
    <m/>
    <n v="240"/>
    <x v="211"/>
    <m/>
    <x v="0"/>
    <x v="0"/>
    <m/>
    <m/>
    <x v="0"/>
    <x v="0"/>
    <x v="0"/>
    <x v="2"/>
    <x v="2"/>
    <x v="36"/>
    <m/>
    <m/>
    <m/>
    <m/>
    <x v="109"/>
    <m/>
    <m/>
    <m/>
    <m/>
    <x v="0"/>
    <x v="0"/>
    <m/>
    <m/>
  </r>
  <r>
    <n v="1095"/>
    <s v="Closed"/>
    <x v="0"/>
    <x v="116"/>
    <d v="2022-02-23T00:00:00"/>
    <x v="157"/>
    <x v="543"/>
    <s v="Mr.Jakkapong "/>
    <s v="MDL-ES"/>
    <n v="3039"/>
    <s v="# 3039 T-55743GD042H-LW-AMN"/>
    <s v="YZK"/>
    <s v="TFT4.2&quot;"/>
    <x v="0"/>
    <x v="0"/>
    <x v="240"/>
    <s v="FCT + App"/>
    <s v="Final"/>
    <m/>
    <s v="Heat shock"/>
    <x v="4"/>
    <x v="19"/>
    <s v="Non Operate"/>
    <n v="4"/>
    <x v="6"/>
    <m/>
    <m/>
    <m/>
    <m/>
    <n v="240"/>
    <x v="211"/>
    <m/>
    <x v="0"/>
    <x v="0"/>
    <m/>
    <m/>
    <x v="0"/>
    <x v="0"/>
    <x v="0"/>
    <x v="2"/>
    <x v="2"/>
    <x v="36"/>
    <m/>
    <m/>
    <m/>
    <m/>
    <x v="109"/>
    <m/>
    <m/>
    <m/>
    <m/>
    <x v="0"/>
    <x v="0"/>
    <m/>
    <m/>
  </r>
  <r>
    <n v="1096"/>
    <s v="Closed"/>
    <x v="0"/>
    <x v="116"/>
    <d v="2022-02-23T00:00:00"/>
    <x v="157"/>
    <x v="543"/>
    <s v="Mr.Jakkapong "/>
    <s v="MDL-ES"/>
    <n v="3039"/>
    <s v="# 3039 T-55743GD042H-LW-AMN"/>
    <s v="YZK"/>
    <s v="TFT4.2&quot;"/>
    <x v="0"/>
    <x v="0"/>
    <x v="240"/>
    <s v="FCT + App"/>
    <s v="Final"/>
    <m/>
    <s v="Low temperature"/>
    <x v="3"/>
    <x v="3"/>
    <s v="Non Operate"/>
    <n v="4"/>
    <x v="11"/>
    <m/>
    <m/>
    <m/>
    <m/>
    <n v="240"/>
    <x v="211"/>
    <m/>
    <x v="0"/>
    <x v="0"/>
    <m/>
    <m/>
    <x v="0"/>
    <x v="0"/>
    <x v="0"/>
    <x v="2"/>
    <x v="2"/>
    <x v="36"/>
    <m/>
    <m/>
    <m/>
    <m/>
    <x v="109"/>
    <m/>
    <m/>
    <m/>
    <m/>
    <x v="0"/>
    <x v="0"/>
    <m/>
    <m/>
  </r>
  <r>
    <n v="1097"/>
    <s v="Closed"/>
    <x v="0"/>
    <x v="124"/>
    <d v="2022-02-23T00:00:00"/>
    <x v="148"/>
    <x v="544"/>
    <s v="Ms.Supawinee"/>
    <s v="CQA"/>
    <n v="3077"/>
    <s v="# 3077 T-64945GD018HU-T-ABN"/>
    <s v="Panasonic"/>
    <s v="TFT1.8&quot;"/>
    <x v="0"/>
    <x v="5"/>
    <x v="241"/>
    <s v="FCT +  App "/>
    <s v="Final"/>
    <m/>
    <s v="High temp"/>
    <x v="2"/>
    <x v="7"/>
    <s v="Operate"/>
    <n v="1"/>
    <x v="17"/>
    <s v="E-Checker CQA"/>
    <s v="Attachment"/>
    <m/>
    <m/>
    <n v="240"/>
    <x v="213"/>
    <m/>
    <x v="0"/>
    <x v="0"/>
    <m/>
    <m/>
    <x v="29"/>
    <x v="11"/>
    <x v="13"/>
    <x v="2"/>
    <x v="2"/>
    <x v="4"/>
    <d v="2022-03-07T00:00:00"/>
    <d v="2022-03-08T00:00:00"/>
    <d v="2022-03-09T00:00:00"/>
    <d v="2022-03-10T00:00:00"/>
    <x v="110"/>
    <m/>
    <m/>
    <m/>
    <m/>
    <x v="0"/>
    <x v="0"/>
    <m/>
    <m/>
  </r>
  <r>
    <n v="1098"/>
    <s v="Closed"/>
    <x v="0"/>
    <x v="116"/>
    <d v="2022-02-28T00:00:00"/>
    <x v="158"/>
    <x v="545"/>
    <s v="Ms.Nisarat "/>
    <s v="SQC"/>
    <n v="3087"/>
    <s v="# 3087 T-57273GD086H-T-AHN"/>
    <s v="Gentex"/>
    <s v="TFT8.6&quot;"/>
    <x v="0"/>
    <x v="4"/>
    <x v="242"/>
    <s v="FCT +App check"/>
    <s v="Final"/>
    <m/>
    <s v="High temp"/>
    <x v="2"/>
    <x v="5"/>
    <s v="Operate"/>
    <n v="5"/>
    <x v="27"/>
    <s v="Control board-1"/>
    <s v="Attachment"/>
    <s v="QE-DC30V-003"/>
    <m/>
    <n v="500"/>
    <x v="192"/>
    <m/>
    <x v="0"/>
    <x v="0"/>
    <m/>
    <m/>
    <x v="30"/>
    <x v="12"/>
    <x v="14"/>
    <x v="2"/>
    <x v="2"/>
    <x v="37"/>
    <m/>
    <m/>
    <m/>
    <m/>
    <x v="111"/>
    <m/>
    <m/>
    <d v="2022-03-22T00:00:00"/>
    <m/>
    <x v="0"/>
    <x v="0"/>
    <m/>
    <m/>
  </r>
  <r>
    <n v="1099"/>
    <s v=""/>
    <x v="3"/>
    <x v="117"/>
    <d v="2022-02-22T00:00:00"/>
    <x v="18"/>
    <x v="546"/>
    <s v="Ms.Anotai M."/>
    <s v="MDL-ES"/>
    <n v="3040"/>
    <s v="# 3040 T-57217GD027H-T-ADN"/>
    <s v="NS"/>
    <s v="TFT2.7&quot;"/>
    <x v="0"/>
    <x v="0"/>
    <x v="237"/>
    <s v="FCT +  App "/>
    <s v="Final"/>
    <m/>
    <s v="Low temperature"/>
    <x v="3"/>
    <x v="12"/>
    <s v="Operate"/>
    <n v="5"/>
    <x v="29"/>
    <m/>
    <m/>
    <m/>
    <m/>
    <n v="500"/>
    <x v="98"/>
    <m/>
    <x v="0"/>
    <x v="0"/>
    <m/>
    <m/>
    <x v="0"/>
    <x v="0"/>
    <x v="0"/>
    <x v="2"/>
    <x v="2"/>
    <x v="4"/>
    <m/>
    <m/>
    <m/>
    <m/>
    <x v="0"/>
    <m/>
    <m/>
    <m/>
    <m/>
    <x v="0"/>
    <x v="0"/>
    <m/>
    <m/>
  </r>
  <r>
    <n v="1100"/>
    <s v=""/>
    <x v="3"/>
    <x v="117"/>
    <d v="2022-02-22T00:00:00"/>
    <x v="18"/>
    <x v="546"/>
    <s v="Ms.Anotai M."/>
    <s v="MDL-ES"/>
    <n v="3040"/>
    <s v="# 3040 T-57217GD027H-T-ADN"/>
    <s v="NS"/>
    <s v="TFT2.7&quot;"/>
    <x v="0"/>
    <x v="0"/>
    <x v="237"/>
    <s v="FCT +  App "/>
    <s v="Final"/>
    <m/>
    <s v="High temp"/>
    <x v="2"/>
    <x v="5"/>
    <s v="Operate"/>
    <n v="5"/>
    <x v="29"/>
    <m/>
    <m/>
    <m/>
    <m/>
    <n v="500"/>
    <x v="98"/>
    <m/>
    <x v="0"/>
    <x v="0"/>
    <m/>
    <m/>
    <x v="0"/>
    <x v="0"/>
    <x v="0"/>
    <x v="2"/>
    <x v="2"/>
    <x v="4"/>
    <m/>
    <m/>
    <m/>
    <m/>
    <x v="0"/>
    <m/>
    <m/>
    <m/>
    <m/>
    <x v="0"/>
    <x v="0"/>
    <m/>
    <m/>
  </r>
  <r>
    <n v="1101"/>
    <s v=""/>
    <x v="3"/>
    <x v="117"/>
    <d v="2022-02-22T00:00:00"/>
    <x v="18"/>
    <x v="546"/>
    <s v="Ms.Anotai M."/>
    <s v="MDL-ES"/>
    <n v="3040"/>
    <s v="# 3040 T-57217GD027H-T-ADN"/>
    <s v="NS"/>
    <s v="TFT2.7&quot;"/>
    <x v="0"/>
    <x v="0"/>
    <x v="237"/>
    <s v="FCT +  App "/>
    <s v="Final"/>
    <m/>
    <s v="Hi temp,Hi Humid "/>
    <x v="1"/>
    <x v="1"/>
    <s v="Operate"/>
    <n v="5"/>
    <x v="29"/>
    <m/>
    <m/>
    <m/>
    <m/>
    <n v="500"/>
    <x v="98"/>
    <m/>
    <x v="0"/>
    <x v="0"/>
    <m/>
    <m/>
    <x v="0"/>
    <x v="0"/>
    <x v="0"/>
    <x v="2"/>
    <x v="2"/>
    <x v="4"/>
    <m/>
    <m/>
    <m/>
    <m/>
    <x v="0"/>
    <m/>
    <m/>
    <m/>
    <m/>
    <x v="0"/>
    <x v="0"/>
    <m/>
    <m/>
  </r>
  <r>
    <n v="1102"/>
    <s v=""/>
    <x v="3"/>
    <x v="117"/>
    <d v="2022-02-22T00:00:00"/>
    <x v="18"/>
    <x v="546"/>
    <s v="Ms.Anotai M."/>
    <s v="MDL-ES"/>
    <n v="3040"/>
    <s v="# 3040 T-57217GD027H-T-ADN"/>
    <s v="NS"/>
    <s v="TFT2.7&quot;"/>
    <x v="0"/>
    <x v="0"/>
    <x v="237"/>
    <s v="FCT +  App "/>
    <s v="Final"/>
    <m/>
    <s v="Heat shock"/>
    <x v="4"/>
    <x v="19"/>
    <s v="Non Operate"/>
    <n v="5"/>
    <x v="29"/>
    <m/>
    <m/>
    <m/>
    <m/>
    <n v="250"/>
    <x v="98"/>
    <m/>
    <x v="0"/>
    <x v="0"/>
    <m/>
    <m/>
    <x v="0"/>
    <x v="0"/>
    <x v="0"/>
    <x v="2"/>
    <x v="2"/>
    <x v="4"/>
    <m/>
    <m/>
    <m/>
    <m/>
    <x v="0"/>
    <m/>
    <m/>
    <m/>
    <m/>
    <x v="0"/>
    <x v="0"/>
    <m/>
    <m/>
  </r>
  <r>
    <n v="1103"/>
    <s v="Closed"/>
    <x v="0"/>
    <x v="117"/>
    <d v="2022-02-19T00:00:00"/>
    <x v="154"/>
    <x v="547"/>
    <s v="Mr.Kullachart K"/>
    <s v="MDL-ES"/>
    <n v="3084"/>
    <s v="# 3084 T-57632GD018HU-T- AGN"/>
    <s v="DS"/>
    <s v="TFT1.8&quot;"/>
    <x v="0"/>
    <x v="0"/>
    <x v="243"/>
    <s v="App check by Requestor"/>
    <s v="Final"/>
    <m/>
    <s v="B-10 life"/>
    <x v="10"/>
    <x v="27"/>
    <s v="Non Operate"/>
    <n v="20"/>
    <x v="28"/>
    <m/>
    <m/>
    <m/>
    <m/>
    <n v="2"/>
    <x v="154"/>
    <m/>
    <x v="0"/>
    <x v="66"/>
    <m/>
    <m/>
    <x v="0"/>
    <x v="0"/>
    <x v="0"/>
    <x v="2"/>
    <x v="2"/>
    <x v="4"/>
    <m/>
    <m/>
    <m/>
    <m/>
    <x v="0"/>
    <m/>
    <m/>
    <m/>
    <m/>
    <x v="0"/>
    <x v="0"/>
    <m/>
    <m/>
  </r>
  <r>
    <n v="1104"/>
    <s v="Closed"/>
    <x v="0"/>
    <x v="117"/>
    <d v="2022-02-26T00:00:00"/>
    <x v="158"/>
    <x v="548"/>
    <s v="Mr.Watcharapan P."/>
    <s v="MDL-CL-T1L"/>
    <s v="B022"/>
    <s v="# B022 T-57184GD103H-LW-AMN"/>
    <s v="BMW"/>
    <s v="TFT10.25&quot;"/>
    <x v="0"/>
    <x v="1"/>
    <x v="244"/>
    <s v="FCT +  App "/>
    <s v="Final"/>
    <m/>
    <s v="Vibration"/>
    <x v="17"/>
    <x v="19"/>
    <s v="Non Operate"/>
    <n v="3"/>
    <x v="14"/>
    <m/>
    <m/>
    <m/>
    <m/>
    <n v="6"/>
    <x v="209"/>
    <m/>
    <x v="0"/>
    <x v="0"/>
    <m/>
    <m/>
    <x v="0"/>
    <x v="12"/>
    <x v="0"/>
    <x v="16"/>
    <x v="2"/>
    <x v="38"/>
    <m/>
    <m/>
    <m/>
    <m/>
    <x v="0"/>
    <m/>
    <m/>
    <m/>
    <m/>
    <x v="0"/>
    <x v="0"/>
    <m/>
    <m/>
  </r>
  <r>
    <n v="1105"/>
    <s v="Closed"/>
    <x v="0"/>
    <x v="125"/>
    <d v="2022-03-03T00:00:00"/>
    <x v="18"/>
    <x v="549"/>
    <s v="Ms.Thanitapat C."/>
    <s v="AE"/>
    <n v="7123"/>
    <s v="# 7123 T-55265GD057J-LW-AFN"/>
    <s v="STD"/>
    <s v="TFT5.7&quot;"/>
    <x v="0"/>
    <x v="0"/>
    <x v="245"/>
    <s v="FCT +  App "/>
    <s v="FCT1"/>
    <m/>
    <s v="High temp"/>
    <x v="2"/>
    <x v="36"/>
    <s v="Non Operate"/>
    <n v="2"/>
    <x v="2"/>
    <m/>
    <m/>
    <m/>
    <m/>
    <n v="120"/>
    <x v="159"/>
    <d v="2022-03-04T00:00:00"/>
    <x v="0"/>
    <x v="0"/>
    <m/>
    <m/>
    <x v="0"/>
    <x v="0"/>
    <x v="0"/>
    <x v="17"/>
    <x v="2"/>
    <x v="39"/>
    <m/>
    <m/>
    <m/>
    <m/>
    <x v="0"/>
    <m/>
    <m/>
    <m/>
    <m/>
    <x v="0"/>
    <x v="0"/>
    <m/>
    <m/>
  </r>
  <r>
    <n v="1106"/>
    <s v="Closed"/>
    <x v="0"/>
    <x v="125"/>
    <d v="2022-03-03T00:00:00"/>
    <x v="18"/>
    <x v="549"/>
    <s v="Ms.Thanitapat C."/>
    <s v="AE"/>
    <n v="7123"/>
    <s v="# 7123 T-55265GD057J-LW-AFN"/>
    <s v="STD"/>
    <s v="TFT5.7&quot;"/>
    <x v="0"/>
    <x v="0"/>
    <x v="245"/>
    <s v="FCT +  App "/>
    <s v="FCT1"/>
    <m/>
    <s v="Low temperature"/>
    <x v="3"/>
    <x v="12"/>
    <s v="Non Operate"/>
    <n v="2"/>
    <x v="3"/>
    <m/>
    <m/>
    <m/>
    <m/>
    <n v="120"/>
    <x v="159"/>
    <d v="2022-03-04T00:00:00"/>
    <x v="0"/>
    <x v="0"/>
    <m/>
    <m/>
    <x v="0"/>
    <x v="0"/>
    <x v="0"/>
    <x v="17"/>
    <x v="2"/>
    <x v="39"/>
    <m/>
    <m/>
    <m/>
    <m/>
    <x v="0"/>
    <m/>
    <m/>
    <m/>
    <m/>
    <x v="0"/>
    <x v="0"/>
    <m/>
    <m/>
  </r>
  <r>
    <n v="1107"/>
    <s v="Closed"/>
    <x v="0"/>
    <x v="126"/>
    <d v="2022-03-03T00:00:00"/>
    <x v="18"/>
    <x v="549"/>
    <s v="Ms.Thanitapat C."/>
    <s v="AE"/>
    <n v="7123"/>
    <s v="# 7123 T-55265GD057J-LW-AFN"/>
    <s v="STD"/>
    <s v="TFT5.7&quot;"/>
    <x v="0"/>
    <x v="0"/>
    <x v="245"/>
    <s v="FCT +  App "/>
    <s v="FCT1"/>
    <m/>
    <s v="Hi temp,Hi Humid "/>
    <x v="1"/>
    <x v="11"/>
    <s v="Non Operate"/>
    <n v="2"/>
    <x v="1"/>
    <m/>
    <m/>
    <m/>
    <m/>
    <n v="120"/>
    <x v="159"/>
    <d v="2022-03-04T00:00:00"/>
    <x v="0"/>
    <x v="0"/>
    <m/>
    <m/>
    <x v="0"/>
    <x v="0"/>
    <x v="0"/>
    <x v="17"/>
    <x v="2"/>
    <x v="39"/>
    <m/>
    <m/>
    <m/>
    <m/>
    <x v="0"/>
    <m/>
    <m/>
    <m/>
    <m/>
    <x v="0"/>
    <x v="0"/>
    <m/>
    <m/>
  </r>
  <r>
    <n v="1108"/>
    <s v="Closed"/>
    <x v="0"/>
    <x v="127"/>
    <d v="2022-03-03T00:00:00"/>
    <x v="18"/>
    <x v="549"/>
    <s v="Ms.Thanitapat C."/>
    <s v="AE"/>
    <n v="7123"/>
    <s v="# 7123 T-55265GD057J-LW-AFN"/>
    <s v="STD"/>
    <s v="TFT5.7&quot;"/>
    <x v="0"/>
    <x v="0"/>
    <x v="245"/>
    <s v="FCT +  App "/>
    <s v="FCT1"/>
    <m/>
    <s v="High temp"/>
    <x v="2"/>
    <x v="36"/>
    <s v="Non Operate"/>
    <n v="2"/>
    <x v="2"/>
    <m/>
    <m/>
    <m/>
    <m/>
    <n v="120"/>
    <x v="159"/>
    <d v="2022-03-04T00:00:00"/>
    <x v="0"/>
    <x v="0"/>
    <m/>
    <m/>
    <x v="0"/>
    <x v="0"/>
    <x v="0"/>
    <x v="17"/>
    <x v="2"/>
    <x v="39"/>
    <m/>
    <m/>
    <m/>
    <m/>
    <x v="0"/>
    <m/>
    <m/>
    <m/>
    <m/>
    <x v="0"/>
    <x v="0"/>
    <m/>
    <m/>
  </r>
  <r>
    <n v="1109"/>
    <s v="Closed"/>
    <x v="0"/>
    <x v="125"/>
    <d v="2022-03-03T00:00:00"/>
    <x v="18"/>
    <x v="549"/>
    <s v="Ms.Thanitapat C."/>
    <s v="AE"/>
    <n v="7123"/>
    <s v="# 7123 T-55265GD057J-LW-AFN"/>
    <s v="STD"/>
    <s v="TFT5.7&quot;"/>
    <x v="0"/>
    <x v="0"/>
    <x v="245"/>
    <s v="FCT +  App "/>
    <s v="FCT1"/>
    <m/>
    <s v="Low temperature"/>
    <x v="3"/>
    <x v="12"/>
    <s v="Non Operate"/>
    <n v="2"/>
    <x v="3"/>
    <m/>
    <m/>
    <m/>
    <m/>
    <n v="120"/>
    <x v="159"/>
    <d v="2022-03-04T00:00:00"/>
    <x v="0"/>
    <x v="0"/>
    <m/>
    <m/>
    <x v="0"/>
    <x v="0"/>
    <x v="0"/>
    <x v="17"/>
    <x v="2"/>
    <x v="39"/>
    <m/>
    <m/>
    <m/>
    <m/>
    <x v="0"/>
    <m/>
    <m/>
    <m/>
    <m/>
    <x v="0"/>
    <x v="0"/>
    <m/>
    <m/>
  </r>
  <r>
    <n v="1110"/>
    <s v="Closed"/>
    <x v="0"/>
    <x v="125"/>
    <d v="2022-03-03T00:00:00"/>
    <x v="18"/>
    <x v="549"/>
    <s v="Ms.Thanitapat C."/>
    <s v="AE"/>
    <n v="7123"/>
    <s v="# 7123 T-55265GD057J-LW-AFN"/>
    <s v="STD"/>
    <s v="TFT5.7&quot;"/>
    <x v="0"/>
    <x v="0"/>
    <x v="245"/>
    <s v="FCT +  App "/>
    <s v="FCT1"/>
    <m/>
    <s v="Hi temp,Hi Humid "/>
    <x v="1"/>
    <x v="11"/>
    <s v="Non Operate"/>
    <n v="2"/>
    <x v="1"/>
    <m/>
    <m/>
    <m/>
    <m/>
    <n v="120"/>
    <x v="159"/>
    <d v="2022-03-04T00:00:00"/>
    <x v="0"/>
    <x v="0"/>
    <m/>
    <m/>
    <x v="0"/>
    <x v="0"/>
    <x v="0"/>
    <x v="17"/>
    <x v="2"/>
    <x v="39"/>
    <m/>
    <m/>
    <m/>
    <m/>
    <x v="0"/>
    <m/>
    <m/>
    <m/>
    <m/>
    <x v="0"/>
    <x v="0"/>
    <m/>
    <m/>
  </r>
  <r>
    <n v="1111"/>
    <s v="Closed"/>
    <x v="0"/>
    <x v="125"/>
    <d v="2022-03-03T00:00:00"/>
    <x v="159"/>
    <x v="550"/>
    <s v="Ms.Nisarat "/>
    <s v="SQC"/>
    <n v="3087"/>
    <s v="# 3087 T-57273GD086H-T-AHN"/>
    <s v="Gentex"/>
    <s v="TFT8.6&quot;"/>
    <x v="0"/>
    <x v="4"/>
    <x v="246"/>
    <s v="FCT +App check"/>
    <s v="Final"/>
    <m/>
    <s v="High temp"/>
    <x v="2"/>
    <x v="5"/>
    <s v="Operate"/>
    <n v="5"/>
    <x v="27"/>
    <s v="Control board-2"/>
    <s v="Attachment"/>
    <s v="QE-DC30V-003"/>
    <m/>
    <n v="500"/>
    <x v="214"/>
    <m/>
    <x v="0"/>
    <x v="0"/>
    <m/>
    <m/>
    <x v="31"/>
    <x v="13"/>
    <x v="15"/>
    <x v="2"/>
    <x v="2"/>
    <x v="35"/>
    <m/>
    <m/>
    <m/>
    <m/>
    <x v="112"/>
    <m/>
    <m/>
    <d v="2022-03-25T00:00:00"/>
    <m/>
    <x v="0"/>
    <x v="0"/>
    <m/>
    <m/>
  </r>
  <r>
    <n v="1112"/>
    <s v="On Due"/>
    <x v="4"/>
    <x v="125"/>
    <d v="2022-04-26T00:00:00"/>
    <x v="160"/>
    <x v="551"/>
    <s v="Mr.Jakkapong "/>
    <s v="MDL-ES"/>
    <n v="3053"/>
    <s v="# 3053 T-57380GD026HU-T-AHN"/>
    <s v="Hyundai mobis"/>
    <s v="TFT2.6&quot;"/>
    <x v="0"/>
    <x v="0"/>
    <x v="247"/>
    <s v="FCT + App"/>
    <s v="Final"/>
    <m/>
    <s v="High temp"/>
    <x v="2"/>
    <x v="7"/>
    <s v="Non Operate"/>
    <n v="5"/>
    <x v="29"/>
    <m/>
    <m/>
    <m/>
    <m/>
    <n v="500"/>
    <x v="215"/>
    <m/>
    <x v="0"/>
    <x v="0"/>
    <m/>
    <m/>
    <x v="0"/>
    <x v="0"/>
    <x v="0"/>
    <x v="2"/>
    <x v="2"/>
    <x v="40"/>
    <m/>
    <m/>
    <m/>
    <m/>
    <x v="113"/>
    <m/>
    <m/>
    <d v="2022-05-26T00:00:00"/>
    <m/>
    <x v="0"/>
    <x v="0"/>
    <m/>
    <m/>
  </r>
  <r>
    <n v="1113"/>
    <s v="On Due"/>
    <x v="4"/>
    <x v="125"/>
    <d v="2022-04-26T00:00:00"/>
    <x v="160"/>
    <x v="551"/>
    <s v="Mr.Jakkapong "/>
    <s v="MDL-ES"/>
    <n v="3053"/>
    <s v="# 3053 T-57380GD026HU-T-AHN"/>
    <s v="Hyundai mobis"/>
    <s v="TFT2.6&quot;"/>
    <x v="0"/>
    <x v="0"/>
    <x v="247"/>
    <s v="FCT + App"/>
    <s v="Final"/>
    <m/>
    <s v="Hi temp,Hi Humid "/>
    <x v="1"/>
    <x v="35"/>
    <s v="Non Operate"/>
    <n v="5"/>
    <x v="29"/>
    <m/>
    <m/>
    <m/>
    <m/>
    <n v="500"/>
    <x v="215"/>
    <m/>
    <x v="0"/>
    <x v="0"/>
    <m/>
    <m/>
    <x v="0"/>
    <x v="0"/>
    <x v="0"/>
    <x v="2"/>
    <x v="2"/>
    <x v="40"/>
    <m/>
    <m/>
    <m/>
    <m/>
    <x v="113"/>
    <m/>
    <m/>
    <d v="2022-05-26T00:00:00"/>
    <m/>
    <x v="0"/>
    <x v="0"/>
    <m/>
    <m/>
  </r>
  <r>
    <n v="1114"/>
    <s v="On Due"/>
    <x v="4"/>
    <x v="125"/>
    <d v="2022-04-26T00:00:00"/>
    <x v="160"/>
    <x v="551"/>
    <s v="Mr.Jakkapong "/>
    <s v="MDL-ES"/>
    <n v="3053"/>
    <s v="# 3053 T-57380GD026HU-T-AHN"/>
    <s v="Hyundai mobis"/>
    <s v="TFT2.6&quot;"/>
    <x v="0"/>
    <x v="0"/>
    <x v="247"/>
    <s v="FCT + App"/>
    <s v="Final"/>
    <m/>
    <s v="Heat shock"/>
    <x v="4"/>
    <x v="19"/>
    <s v="Non Operate"/>
    <n v="5"/>
    <x v="29"/>
    <m/>
    <m/>
    <m/>
    <m/>
    <n v="500"/>
    <x v="215"/>
    <m/>
    <x v="0"/>
    <x v="0"/>
    <m/>
    <m/>
    <x v="0"/>
    <x v="0"/>
    <x v="0"/>
    <x v="2"/>
    <x v="2"/>
    <x v="40"/>
    <m/>
    <m/>
    <m/>
    <m/>
    <x v="113"/>
    <m/>
    <m/>
    <d v="2022-05-26T00:00:00"/>
    <m/>
    <x v="0"/>
    <x v="0"/>
    <m/>
    <m/>
  </r>
  <r>
    <n v="1115"/>
    <s v="On Due"/>
    <x v="4"/>
    <x v="125"/>
    <d v="2022-04-26T00:00:00"/>
    <x v="160"/>
    <x v="551"/>
    <s v="Mr.Jakkapong "/>
    <s v="MDL-ES"/>
    <n v="3053"/>
    <s v="# 3053 T-57380GD026HU-T-AHN"/>
    <s v="Hyundai mobis"/>
    <s v="TFT2.6&quot;"/>
    <x v="0"/>
    <x v="0"/>
    <x v="247"/>
    <s v="FCT + App"/>
    <s v="Final"/>
    <m/>
    <s v="Low temperature"/>
    <x v="3"/>
    <x v="3"/>
    <s v="Non Operate"/>
    <n v="5"/>
    <x v="29"/>
    <m/>
    <m/>
    <m/>
    <m/>
    <n v="500"/>
    <x v="215"/>
    <m/>
    <x v="0"/>
    <x v="0"/>
    <m/>
    <m/>
    <x v="0"/>
    <x v="0"/>
    <x v="0"/>
    <x v="2"/>
    <x v="2"/>
    <x v="40"/>
    <m/>
    <m/>
    <m/>
    <m/>
    <x v="113"/>
    <m/>
    <m/>
    <d v="2022-05-26T00:00:00"/>
    <m/>
    <x v="0"/>
    <x v="0"/>
    <m/>
    <m/>
  </r>
  <r>
    <n v="1116"/>
    <s v="On Due"/>
    <x v="4"/>
    <x v="125"/>
    <d v="2022-03-03T00:00:00"/>
    <x v="160"/>
    <x v="552"/>
    <s v="Mr.Jakkapong "/>
    <s v="MDL-ES"/>
    <n v="3049"/>
    <s v="# 3049 T-55931GD018HU-T-AKN"/>
    <s v="STD"/>
    <s v="TFT1.8&quot;"/>
    <x v="0"/>
    <x v="0"/>
    <x v="247"/>
    <s v="FCT + App"/>
    <s v="Final"/>
    <m/>
    <s v="High temp"/>
    <x v="2"/>
    <x v="2"/>
    <s v="Non Operate"/>
    <n v="5"/>
    <x v="2"/>
    <m/>
    <m/>
    <m/>
    <m/>
    <n v="500"/>
    <x v="216"/>
    <m/>
    <x v="0"/>
    <x v="0"/>
    <m/>
    <m/>
    <x v="0"/>
    <x v="0"/>
    <x v="0"/>
    <x v="2"/>
    <x v="2"/>
    <x v="41"/>
    <m/>
    <m/>
    <m/>
    <m/>
    <x v="114"/>
    <m/>
    <m/>
    <d v="2022-05-23T00:00:00"/>
    <m/>
    <x v="0"/>
    <x v="0"/>
    <m/>
    <m/>
  </r>
  <r>
    <n v="1117"/>
    <s v="On Due"/>
    <x v="4"/>
    <x v="125"/>
    <d v="2022-03-03T00:00:00"/>
    <x v="160"/>
    <x v="552"/>
    <s v="Mr.Jakkapong "/>
    <s v="MDL-ES"/>
    <n v="3049"/>
    <s v="# 3049 T-55931GD018HU-T-AKN"/>
    <s v="STD"/>
    <s v="TFT1.8&quot;"/>
    <x v="0"/>
    <x v="0"/>
    <x v="247"/>
    <s v="FCT + App"/>
    <s v="Final"/>
    <m/>
    <s v="Hi temp,Hi Humid "/>
    <x v="1"/>
    <x v="1"/>
    <s v="Non Operate"/>
    <n v="5"/>
    <x v="9"/>
    <m/>
    <m/>
    <m/>
    <m/>
    <n v="500"/>
    <x v="216"/>
    <m/>
    <x v="0"/>
    <x v="0"/>
    <m/>
    <m/>
    <x v="0"/>
    <x v="0"/>
    <x v="0"/>
    <x v="2"/>
    <x v="2"/>
    <x v="41"/>
    <m/>
    <m/>
    <m/>
    <m/>
    <x v="114"/>
    <m/>
    <m/>
    <d v="2022-05-23T00:00:00"/>
    <m/>
    <x v="0"/>
    <x v="0"/>
    <m/>
    <m/>
  </r>
  <r>
    <n v="1118"/>
    <s v="On Due"/>
    <x v="4"/>
    <x v="125"/>
    <d v="2022-03-03T00:00:00"/>
    <x v="160"/>
    <x v="552"/>
    <s v="Mr.Jakkapong "/>
    <s v="MDL-ES"/>
    <n v="3049"/>
    <s v="# 3049 T-55931GD018HU-T-AKN"/>
    <s v="STD"/>
    <s v="TFT1.8&quot;"/>
    <x v="0"/>
    <x v="0"/>
    <x v="247"/>
    <s v="FCT + App"/>
    <s v="Final"/>
    <m/>
    <s v="Heat shock"/>
    <x v="4"/>
    <x v="19"/>
    <s v="Non Operate"/>
    <n v="5"/>
    <x v="6"/>
    <m/>
    <m/>
    <m/>
    <m/>
    <n v="500"/>
    <x v="216"/>
    <m/>
    <x v="0"/>
    <x v="0"/>
    <m/>
    <m/>
    <x v="0"/>
    <x v="0"/>
    <x v="0"/>
    <x v="2"/>
    <x v="2"/>
    <x v="41"/>
    <m/>
    <m/>
    <m/>
    <m/>
    <x v="114"/>
    <m/>
    <m/>
    <d v="2022-05-23T00:00:00"/>
    <m/>
    <x v="0"/>
    <x v="0"/>
    <m/>
    <m/>
  </r>
  <r>
    <n v="1119"/>
    <s v="On Due"/>
    <x v="4"/>
    <x v="125"/>
    <d v="2022-03-03T00:00:00"/>
    <x v="160"/>
    <x v="552"/>
    <s v="Mr.Jakkapong "/>
    <s v="MDL-ES"/>
    <n v="3049"/>
    <s v="# 3049 T-55931GD018HU-T-AKN"/>
    <s v="STD"/>
    <s v="TFT1.8&quot;"/>
    <x v="0"/>
    <x v="0"/>
    <x v="247"/>
    <s v="FCT + App"/>
    <s v="Final"/>
    <m/>
    <s v="Low temperature"/>
    <x v="3"/>
    <x v="3"/>
    <s v="Non Operate"/>
    <n v="5"/>
    <x v="15"/>
    <m/>
    <m/>
    <m/>
    <m/>
    <n v="500"/>
    <x v="216"/>
    <m/>
    <x v="0"/>
    <x v="0"/>
    <m/>
    <m/>
    <x v="0"/>
    <x v="0"/>
    <x v="0"/>
    <x v="2"/>
    <x v="2"/>
    <x v="41"/>
    <m/>
    <m/>
    <m/>
    <m/>
    <x v="114"/>
    <m/>
    <m/>
    <d v="2022-05-23T00:00:00"/>
    <m/>
    <x v="0"/>
    <x v="0"/>
    <m/>
    <m/>
  </r>
  <r>
    <n v="1120"/>
    <s v="On Due"/>
    <x v="4"/>
    <x v="125"/>
    <d v="2022-03-03T00:00:00"/>
    <x v="161"/>
    <x v="553"/>
    <s v="Ms.Chutipa R."/>
    <s v="PDI"/>
    <n v="3096"/>
    <s v="# 3096 T-57632GD018HU-T- AIN"/>
    <s v="DS"/>
    <s v="TFT1.8&quot;"/>
    <x v="0"/>
    <x v="0"/>
    <x v="248"/>
    <s v="FCT + App + Optical"/>
    <s v="Final"/>
    <m/>
    <s v="High temp"/>
    <x v="2"/>
    <x v="7"/>
    <s v="Operate"/>
    <n v="7"/>
    <x v="17"/>
    <s v="QE-B3-004"/>
    <m/>
    <s v="QE-DC20-003"/>
    <m/>
    <n v="2000"/>
    <x v="217"/>
    <d v="2022-03-11T00:00:00"/>
    <x v="0"/>
    <x v="0"/>
    <m/>
    <m/>
    <x v="0"/>
    <x v="0"/>
    <x v="0"/>
    <x v="2"/>
    <x v="2"/>
    <x v="4"/>
    <m/>
    <m/>
    <m/>
    <m/>
    <x v="82"/>
    <m/>
    <m/>
    <d v="2022-04-03T00:00:00"/>
    <m/>
    <x v="0"/>
    <x v="36"/>
    <d v="2022-05-10T00:00:00"/>
    <d v="2022-06-03T00:00:00"/>
  </r>
  <r>
    <n v="1121"/>
    <s v="On Due"/>
    <x v="4"/>
    <x v="125"/>
    <d v="2022-03-03T00:00:00"/>
    <x v="161"/>
    <x v="553"/>
    <s v="Ms.Chutipa R."/>
    <s v="PDI"/>
    <n v="3096"/>
    <s v="# 3096 T-57632GD018HU-T- AIN"/>
    <s v="DS"/>
    <s v="TFT1.8&quot;"/>
    <x v="0"/>
    <x v="0"/>
    <x v="248"/>
    <s v="FCT + App + Optical"/>
    <s v="Final"/>
    <m/>
    <s v="Low temperature"/>
    <x v="3"/>
    <x v="3"/>
    <s v="Operate"/>
    <n v="7"/>
    <x v="15"/>
    <s v="QE-B3-005"/>
    <m/>
    <s v="QE-DC20-009"/>
    <m/>
    <n v="2000"/>
    <x v="217"/>
    <d v="2022-03-11T00:00:00"/>
    <x v="0"/>
    <x v="0"/>
    <m/>
    <m/>
    <x v="0"/>
    <x v="0"/>
    <x v="0"/>
    <x v="2"/>
    <x v="2"/>
    <x v="4"/>
    <m/>
    <m/>
    <m/>
    <m/>
    <x v="82"/>
    <m/>
    <m/>
    <d v="2022-04-03T00:00:00"/>
    <m/>
    <x v="0"/>
    <x v="36"/>
    <d v="2022-05-10T00:00:00"/>
    <d v="2022-06-03T00:00:00"/>
  </r>
  <r>
    <n v="1122"/>
    <s v="On Due"/>
    <x v="4"/>
    <x v="125"/>
    <d v="2022-03-03T00:00:00"/>
    <x v="161"/>
    <x v="553"/>
    <s v="Ms.Chutipa R."/>
    <s v="PDI"/>
    <n v="3096"/>
    <s v="# 3096 T-57632GD018HU-T- AIN"/>
    <s v="DS"/>
    <s v="TFT1.8&quot;"/>
    <x v="0"/>
    <x v="0"/>
    <x v="248"/>
    <s v="FCT + App + Optical"/>
    <s v="Final"/>
    <m/>
    <s v="High temp"/>
    <x v="2"/>
    <x v="7"/>
    <s v="Non Operate"/>
    <n v="7"/>
    <x v="17"/>
    <m/>
    <m/>
    <m/>
    <m/>
    <n v="2000"/>
    <x v="217"/>
    <d v="2022-03-11T00:00:00"/>
    <x v="0"/>
    <x v="0"/>
    <m/>
    <m/>
    <x v="0"/>
    <x v="0"/>
    <x v="0"/>
    <x v="2"/>
    <x v="2"/>
    <x v="4"/>
    <m/>
    <m/>
    <m/>
    <m/>
    <x v="82"/>
    <m/>
    <m/>
    <d v="2022-04-03T00:00:00"/>
    <m/>
    <x v="0"/>
    <x v="36"/>
    <d v="2022-05-10T00:00:00"/>
    <d v="2022-06-03T00:00:00"/>
  </r>
  <r>
    <n v="1123"/>
    <s v="On Due"/>
    <x v="4"/>
    <x v="125"/>
    <d v="2022-03-03T00:00:00"/>
    <x v="161"/>
    <x v="553"/>
    <s v="Ms.Chutipa R."/>
    <s v="PDI"/>
    <n v="3096"/>
    <s v="# 3096 T-57632GD018HU-T- AIN"/>
    <s v="DS"/>
    <s v="TFT1.8&quot;"/>
    <x v="0"/>
    <x v="0"/>
    <x v="248"/>
    <s v="FCT + App + Optical"/>
    <s v="Final"/>
    <m/>
    <s v="Low temperature"/>
    <x v="3"/>
    <x v="3"/>
    <s v="Non Operate"/>
    <n v="7"/>
    <x v="15"/>
    <m/>
    <m/>
    <m/>
    <m/>
    <n v="2000"/>
    <x v="217"/>
    <d v="2022-03-11T00:00:00"/>
    <x v="0"/>
    <x v="0"/>
    <m/>
    <m/>
    <x v="0"/>
    <x v="0"/>
    <x v="0"/>
    <x v="2"/>
    <x v="2"/>
    <x v="4"/>
    <m/>
    <m/>
    <m/>
    <m/>
    <x v="82"/>
    <m/>
    <m/>
    <d v="2022-04-03T00:00:00"/>
    <m/>
    <x v="0"/>
    <x v="36"/>
    <d v="2022-05-10T00:00:00"/>
    <d v="2022-06-03T00:00:00"/>
  </r>
  <r>
    <n v="1124"/>
    <s v="On Due"/>
    <x v="4"/>
    <x v="125"/>
    <d v="2022-03-03T00:00:00"/>
    <x v="161"/>
    <x v="553"/>
    <s v="Ms.Chutipa R."/>
    <s v="PDI"/>
    <n v="3096"/>
    <s v="# 3096 T-57632GD018HU-T- AIN"/>
    <s v="DS"/>
    <s v="TFT1.8&quot;"/>
    <x v="0"/>
    <x v="0"/>
    <x v="248"/>
    <s v="FCT + App + Optical"/>
    <s v="Final"/>
    <m/>
    <s v="Hi temp,Hi Humid "/>
    <x v="1"/>
    <x v="35"/>
    <s v="Operate"/>
    <n v="7"/>
    <x v="9"/>
    <s v="QE-B3-008"/>
    <m/>
    <s v="QE-DC30-0010"/>
    <m/>
    <n v="1000"/>
    <x v="217"/>
    <d v="2022-03-11T00:00:00"/>
    <x v="0"/>
    <x v="0"/>
    <m/>
    <m/>
    <x v="0"/>
    <x v="0"/>
    <x v="0"/>
    <x v="2"/>
    <x v="2"/>
    <x v="4"/>
    <m/>
    <m/>
    <m/>
    <m/>
    <x v="82"/>
    <m/>
    <m/>
    <d v="2022-04-03T00:00:00"/>
    <m/>
    <x v="0"/>
    <x v="36"/>
    <d v="2022-05-10T00:00:00"/>
    <d v="2022-06-03T00:00:00"/>
  </r>
  <r>
    <n v="1125"/>
    <s v="On Due"/>
    <x v="4"/>
    <x v="125"/>
    <d v="2022-03-03T00:00:00"/>
    <x v="161"/>
    <x v="553"/>
    <s v="Ms.Chutipa R."/>
    <s v="PDI"/>
    <n v="3096"/>
    <s v="# 3096 T-57632GD018HU-T- AIN"/>
    <s v="DS"/>
    <s v="TFT1.8&quot;"/>
    <x v="0"/>
    <x v="0"/>
    <x v="248"/>
    <s v="FCT + App + Optical"/>
    <s v="Final"/>
    <m/>
    <s v="Hi temp,Hi Humid "/>
    <x v="1"/>
    <x v="49"/>
    <s v="Non Operate"/>
    <n v="7"/>
    <x v="1"/>
    <m/>
    <m/>
    <m/>
    <m/>
    <n v="2000"/>
    <x v="217"/>
    <d v="2022-03-11T00:00:00"/>
    <x v="0"/>
    <x v="0"/>
    <m/>
    <m/>
    <x v="0"/>
    <x v="0"/>
    <x v="0"/>
    <x v="2"/>
    <x v="2"/>
    <x v="4"/>
    <m/>
    <m/>
    <m/>
    <m/>
    <x v="82"/>
    <m/>
    <m/>
    <d v="2022-04-03T00:00:00"/>
    <m/>
    <x v="0"/>
    <x v="36"/>
    <d v="2022-05-10T00:00:00"/>
    <d v="2022-06-03T00:00:00"/>
  </r>
  <r>
    <n v="1126"/>
    <s v="On Due"/>
    <x v="4"/>
    <x v="125"/>
    <d v="2022-03-03T00:00:00"/>
    <x v="161"/>
    <x v="553"/>
    <s v="Ms.Chutipa R."/>
    <s v="PDI"/>
    <n v="3096"/>
    <s v="# 3096 T-57632GD018HU-T- AIN"/>
    <s v="DS"/>
    <s v="TFT1.8&quot;"/>
    <x v="0"/>
    <x v="0"/>
    <x v="248"/>
    <s v="FCT + App + Optical"/>
    <s v="Final"/>
    <m/>
    <s v="Heat shock"/>
    <x v="4"/>
    <x v="50"/>
    <s v="Non Operate"/>
    <n v="7"/>
    <x v="4"/>
    <m/>
    <m/>
    <m/>
    <m/>
    <n v="2000"/>
    <x v="217"/>
    <d v="2022-03-11T00:00:00"/>
    <x v="0"/>
    <x v="0"/>
    <m/>
    <m/>
    <x v="0"/>
    <x v="0"/>
    <x v="0"/>
    <x v="2"/>
    <x v="2"/>
    <x v="4"/>
    <m/>
    <m/>
    <m/>
    <m/>
    <x v="82"/>
    <m/>
    <m/>
    <d v="2022-04-03T00:00:00"/>
    <m/>
    <x v="0"/>
    <x v="36"/>
    <d v="2022-05-10T00:00:00"/>
    <d v="2022-06-03T00:00:00"/>
  </r>
  <r>
    <n v="1127"/>
    <s v="On Due"/>
    <x v="4"/>
    <x v="125"/>
    <d v="2022-03-16T00:00:00"/>
    <x v="162"/>
    <x v="554"/>
    <s v="Ms.Chutipa R."/>
    <s v="PDI"/>
    <n v="3088"/>
    <s v="# 3088 T-57653GD018HU-T-AND"/>
    <s v="DS"/>
    <s v="TFT1.8&quot;"/>
    <x v="0"/>
    <x v="0"/>
    <x v="248"/>
    <s v="FCT + App + Optical"/>
    <s v="Final"/>
    <m/>
    <s v="High temp"/>
    <x v="2"/>
    <x v="7"/>
    <s v="Operate"/>
    <n v="7"/>
    <x v="17"/>
    <s v="QE-B3-007"/>
    <m/>
    <m/>
    <m/>
    <n v="2000"/>
    <x v="218"/>
    <d v="2022-03-20T00:00:00"/>
    <x v="0"/>
    <x v="0"/>
    <m/>
    <m/>
    <x v="0"/>
    <x v="0"/>
    <x v="0"/>
    <x v="2"/>
    <x v="2"/>
    <x v="4"/>
    <m/>
    <m/>
    <m/>
    <m/>
    <x v="115"/>
    <m/>
    <m/>
    <d v="2022-04-18T00:00:00"/>
    <m/>
    <x v="0"/>
    <x v="37"/>
    <d v="2022-06-10T00:00:00"/>
    <d v="2022-07-06T00:00:00"/>
  </r>
  <r>
    <n v="1128"/>
    <s v="On Due"/>
    <x v="4"/>
    <x v="125"/>
    <d v="2022-03-16T00:00:00"/>
    <x v="162"/>
    <x v="554"/>
    <s v="Ms.Chutipa R."/>
    <s v="PDI"/>
    <n v="3088"/>
    <s v="# 3088 T-57653GD018HU-T-AND"/>
    <s v="DS"/>
    <s v="TFT1.8&quot;"/>
    <x v="0"/>
    <x v="0"/>
    <x v="248"/>
    <s v="FCT + App + Optical"/>
    <s v="Final"/>
    <m/>
    <s v="Low temperature"/>
    <x v="3"/>
    <x v="3"/>
    <s v="Operate"/>
    <n v="7"/>
    <x v="15"/>
    <s v="QE-B3-002"/>
    <m/>
    <m/>
    <m/>
    <n v="2000"/>
    <x v="218"/>
    <d v="2022-03-20T00:00:00"/>
    <x v="0"/>
    <x v="0"/>
    <m/>
    <m/>
    <x v="0"/>
    <x v="0"/>
    <x v="0"/>
    <x v="2"/>
    <x v="2"/>
    <x v="4"/>
    <m/>
    <m/>
    <m/>
    <m/>
    <x v="115"/>
    <m/>
    <m/>
    <d v="2022-04-18T00:00:00"/>
    <m/>
    <x v="0"/>
    <x v="37"/>
    <d v="2022-06-10T00:00:00"/>
    <d v="2022-07-06T00:00:00"/>
  </r>
  <r>
    <n v="1129"/>
    <s v="On Due"/>
    <x v="4"/>
    <x v="125"/>
    <d v="2022-03-16T00:00:00"/>
    <x v="162"/>
    <x v="554"/>
    <s v="Ms.Chutipa R."/>
    <s v="PDI"/>
    <n v="3088"/>
    <s v="# 3088 T-57653GD018HU-T-AND"/>
    <s v="DS"/>
    <s v="TFT1.8&quot;"/>
    <x v="0"/>
    <x v="0"/>
    <x v="248"/>
    <s v="FCT + App + Optical"/>
    <s v="Final"/>
    <m/>
    <s v="High temp"/>
    <x v="2"/>
    <x v="7"/>
    <s v="Non Operate"/>
    <n v="7"/>
    <x v="17"/>
    <m/>
    <m/>
    <m/>
    <m/>
    <n v="2000"/>
    <x v="218"/>
    <d v="2022-03-20T00:00:00"/>
    <x v="0"/>
    <x v="0"/>
    <m/>
    <m/>
    <x v="0"/>
    <x v="0"/>
    <x v="0"/>
    <x v="2"/>
    <x v="2"/>
    <x v="4"/>
    <m/>
    <m/>
    <m/>
    <m/>
    <x v="115"/>
    <m/>
    <m/>
    <d v="2022-04-18T00:00:00"/>
    <m/>
    <x v="0"/>
    <x v="37"/>
    <d v="2022-06-10T00:00:00"/>
    <d v="2022-07-06T00:00:00"/>
  </r>
  <r>
    <n v="1130"/>
    <s v="On Due"/>
    <x v="4"/>
    <x v="125"/>
    <d v="2022-03-16T00:00:00"/>
    <x v="162"/>
    <x v="554"/>
    <s v="Ms.Chutipa R."/>
    <s v="PDI"/>
    <n v="3088"/>
    <s v="# 3088 T-57653GD018HU-T-AND"/>
    <s v="DS"/>
    <s v="TFT1.8&quot;"/>
    <x v="0"/>
    <x v="0"/>
    <x v="248"/>
    <s v="FCT + App + Optical"/>
    <s v="Final"/>
    <m/>
    <s v="Low temperature"/>
    <x v="3"/>
    <x v="3"/>
    <s v="Non Operate"/>
    <n v="7"/>
    <x v="15"/>
    <m/>
    <m/>
    <m/>
    <m/>
    <n v="2000"/>
    <x v="218"/>
    <d v="2022-03-20T00:00:00"/>
    <x v="0"/>
    <x v="0"/>
    <m/>
    <m/>
    <x v="0"/>
    <x v="0"/>
    <x v="0"/>
    <x v="2"/>
    <x v="2"/>
    <x v="4"/>
    <m/>
    <m/>
    <m/>
    <m/>
    <x v="115"/>
    <m/>
    <m/>
    <d v="2022-04-18T00:00:00"/>
    <m/>
    <x v="0"/>
    <x v="37"/>
    <d v="2022-06-10T00:00:00"/>
    <d v="2022-07-06T00:00:00"/>
  </r>
  <r>
    <n v="1131"/>
    <s v="On Due"/>
    <x v="4"/>
    <x v="125"/>
    <d v="2022-03-16T00:00:00"/>
    <x v="162"/>
    <x v="554"/>
    <s v="Ms.Chutipa R."/>
    <s v="PDI"/>
    <n v="3088"/>
    <s v="# 3088 T-57653GD018HU-T-AND"/>
    <s v="DS"/>
    <s v="TFT1.8&quot;"/>
    <x v="0"/>
    <x v="0"/>
    <x v="248"/>
    <s v="FCT + App + Optical"/>
    <s v="Final"/>
    <m/>
    <s v="Hi temp,Hi Humid "/>
    <x v="1"/>
    <x v="35"/>
    <s v="Operate"/>
    <n v="7"/>
    <x v="9"/>
    <s v="QE-B3-001"/>
    <m/>
    <m/>
    <m/>
    <n v="1000"/>
    <x v="218"/>
    <d v="2022-03-20T00:00:00"/>
    <x v="0"/>
    <x v="0"/>
    <m/>
    <m/>
    <x v="0"/>
    <x v="0"/>
    <x v="0"/>
    <x v="2"/>
    <x v="2"/>
    <x v="4"/>
    <m/>
    <m/>
    <m/>
    <m/>
    <x v="115"/>
    <m/>
    <m/>
    <d v="2022-04-18T00:00:00"/>
    <m/>
    <x v="0"/>
    <x v="37"/>
    <d v="2022-06-10T00:00:00"/>
    <d v="2022-07-06T00:00:00"/>
  </r>
  <r>
    <n v="1132"/>
    <s v="On Due"/>
    <x v="4"/>
    <x v="125"/>
    <d v="2022-03-16T00:00:00"/>
    <x v="162"/>
    <x v="554"/>
    <s v="Ms.Chutipa R."/>
    <s v="PDI"/>
    <n v="3088"/>
    <s v="# 3088 T-57653GD018HU-T-AND"/>
    <s v="DS"/>
    <s v="TFT1.8&quot;"/>
    <x v="0"/>
    <x v="0"/>
    <x v="248"/>
    <s v="FCT + App + Optical"/>
    <s v="Final"/>
    <m/>
    <s v="Hi temp,Hi Humid "/>
    <x v="1"/>
    <x v="49"/>
    <s v="Non Operate"/>
    <n v="7"/>
    <x v="1"/>
    <m/>
    <m/>
    <m/>
    <m/>
    <n v="2000"/>
    <x v="218"/>
    <d v="2022-03-20T00:00:00"/>
    <x v="0"/>
    <x v="0"/>
    <m/>
    <m/>
    <x v="0"/>
    <x v="0"/>
    <x v="0"/>
    <x v="2"/>
    <x v="2"/>
    <x v="4"/>
    <m/>
    <m/>
    <m/>
    <m/>
    <x v="115"/>
    <m/>
    <m/>
    <d v="2022-04-18T00:00:00"/>
    <m/>
    <x v="0"/>
    <x v="37"/>
    <d v="2022-06-10T00:00:00"/>
    <d v="2022-07-06T00:00:00"/>
  </r>
  <r>
    <n v="1133"/>
    <s v="On Due"/>
    <x v="4"/>
    <x v="125"/>
    <d v="2022-03-16T00:00:00"/>
    <x v="162"/>
    <x v="554"/>
    <s v="Ms.Chutipa R."/>
    <s v="PDI"/>
    <n v="3088"/>
    <s v="# 3088 T-57653GD018HU-T-AND"/>
    <s v="DS"/>
    <s v="TFT1.8&quot;"/>
    <x v="0"/>
    <x v="0"/>
    <x v="248"/>
    <s v="FCT + App + Optical"/>
    <s v="Final"/>
    <m/>
    <s v="Heat shock"/>
    <x v="4"/>
    <x v="50"/>
    <s v="Non Operate"/>
    <n v="7"/>
    <x v="4"/>
    <m/>
    <m/>
    <m/>
    <m/>
    <n v="2000"/>
    <x v="218"/>
    <d v="2022-03-20T00:00:00"/>
    <x v="0"/>
    <x v="0"/>
    <m/>
    <m/>
    <x v="0"/>
    <x v="0"/>
    <x v="0"/>
    <x v="2"/>
    <x v="2"/>
    <x v="4"/>
    <m/>
    <m/>
    <m/>
    <m/>
    <x v="115"/>
    <m/>
    <m/>
    <d v="2022-04-18T00:00:00"/>
    <m/>
    <x v="0"/>
    <x v="37"/>
    <d v="2022-06-10T00:00:00"/>
    <d v="2022-07-06T00:00:00"/>
  </r>
  <r>
    <n v="1134"/>
    <s v="Closed"/>
    <x v="0"/>
    <x v="128"/>
    <d v="2022-03-22T00:00:00"/>
    <x v="163"/>
    <x v="555"/>
    <s v="Ms.Suwaphit"/>
    <s v="CQA"/>
    <n v="7066"/>
    <s v="# 7066 T-55265GD057J-LW-ACN"/>
    <s v="STD"/>
    <s v="TFT5.7&quot;"/>
    <x v="0"/>
    <x v="5"/>
    <x v="249"/>
    <s v="FCT + App + Optical"/>
    <s v="Final"/>
    <m/>
    <s v="High temp"/>
    <x v="2"/>
    <x v="24"/>
    <s v="Operate"/>
    <n v="1"/>
    <x v="12"/>
    <s v="M4"/>
    <m/>
    <m/>
    <m/>
    <m/>
    <x v="205"/>
    <m/>
    <x v="0"/>
    <x v="70"/>
    <m/>
    <m/>
    <x v="0"/>
    <x v="0"/>
    <x v="0"/>
    <x v="2"/>
    <x v="2"/>
    <x v="4"/>
    <m/>
    <m/>
    <m/>
    <m/>
    <x v="0"/>
    <m/>
    <m/>
    <m/>
    <m/>
    <x v="0"/>
    <x v="0"/>
    <m/>
    <m/>
  </r>
  <r>
    <n v="1135"/>
    <s v="Closed"/>
    <x v="0"/>
    <x v="128"/>
    <d v="2022-03-22T00:00:00"/>
    <x v="163"/>
    <x v="555"/>
    <s v="Ms.Suwaphit"/>
    <s v="CQA"/>
    <n v="7066"/>
    <s v="# 7066 T-55265GD057J-LW-ACN"/>
    <s v="STD"/>
    <s v="TFT5.7&quot;"/>
    <x v="0"/>
    <x v="5"/>
    <x v="249"/>
    <s v="FCT + App + Optical"/>
    <s v="Final"/>
    <m/>
    <s v="Low temperature"/>
    <x v="3"/>
    <x v="17"/>
    <s v="Operate"/>
    <n v="1"/>
    <x v="12"/>
    <s v="M4"/>
    <m/>
    <m/>
    <m/>
    <m/>
    <x v="205"/>
    <m/>
    <x v="0"/>
    <x v="70"/>
    <m/>
    <m/>
    <x v="0"/>
    <x v="0"/>
    <x v="0"/>
    <x v="2"/>
    <x v="2"/>
    <x v="4"/>
    <m/>
    <m/>
    <m/>
    <m/>
    <x v="0"/>
    <m/>
    <m/>
    <m/>
    <m/>
    <x v="0"/>
    <x v="0"/>
    <m/>
    <m/>
  </r>
  <r>
    <n v="1136"/>
    <s v="Closed"/>
    <x v="0"/>
    <x v="128"/>
    <d v="2022-03-22T00:00:00"/>
    <x v="163"/>
    <x v="555"/>
    <s v="Ms.Suwaphit"/>
    <s v="CQA"/>
    <n v="7066"/>
    <s v="# 7066 T-55265GD057J-LW-ACN"/>
    <s v="STD"/>
    <s v="TFT5.7&quot;"/>
    <x v="0"/>
    <x v="5"/>
    <x v="249"/>
    <s v="FCT + App + Optical"/>
    <s v="Final"/>
    <m/>
    <s v="Optical characteristic"/>
    <x v="0"/>
    <x v="0"/>
    <s v="Operate"/>
    <n v="1"/>
    <x v="26"/>
    <s v="M4"/>
    <m/>
    <m/>
    <m/>
    <m/>
    <x v="219"/>
    <d v="2022-03-23T00:00:00"/>
    <x v="0"/>
    <x v="0"/>
    <m/>
    <m/>
    <x v="0"/>
    <x v="0"/>
    <x v="0"/>
    <x v="2"/>
    <x v="2"/>
    <x v="4"/>
    <m/>
    <m/>
    <m/>
    <m/>
    <x v="0"/>
    <m/>
    <m/>
    <m/>
    <m/>
    <x v="0"/>
    <x v="0"/>
    <m/>
    <m/>
  </r>
  <r>
    <n v="1137"/>
    <s v="On Due"/>
    <x v="4"/>
    <x v="125"/>
    <d v="2022-03-24T00:00:00"/>
    <x v="164"/>
    <x v="556"/>
    <s v="Ms.Saithong P."/>
    <s v="AE"/>
    <n v="3020"/>
    <s v="# 3020 T-57166GD077H-T-A DN"/>
    <s v="Gentex"/>
    <s v="TFT7.7&quot;"/>
    <x v="0"/>
    <x v="3"/>
    <x v="250"/>
    <s v="FCT + App + Optical"/>
    <s v="Final"/>
    <m/>
    <s v="High temp"/>
    <x v="2"/>
    <x v="9"/>
    <s v="Non Operate"/>
    <n v="3"/>
    <x v="5"/>
    <m/>
    <m/>
    <m/>
    <m/>
    <n v="500"/>
    <x v="220"/>
    <d v="2022-04-10T00:00:00"/>
    <x v="0"/>
    <x v="0"/>
    <m/>
    <m/>
    <x v="0"/>
    <x v="0"/>
    <x v="0"/>
    <x v="2"/>
    <x v="2"/>
    <x v="4"/>
    <m/>
    <m/>
    <m/>
    <m/>
    <x v="0"/>
    <d v="2022-04-20T00:00:00"/>
    <m/>
    <d v="2022-05-03T00:00:00"/>
    <m/>
    <x v="0"/>
    <x v="0"/>
    <m/>
    <m/>
  </r>
  <r>
    <n v="1138"/>
    <s v="On Due"/>
    <x v="4"/>
    <x v="125"/>
    <d v="2022-03-24T00:00:00"/>
    <x v="164"/>
    <x v="556"/>
    <s v="Ms.Saithong P."/>
    <s v="AE"/>
    <n v="3020"/>
    <s v="# 3020 T-57166GD077H-T-A DN"/>
    <s v="Gentex"/>
    <s v="TFT7.7&quot;"/>
    <x v="0"/>
    <x v="3"/>
    <x v="250"/>
    <s v="FCT + App + Optical"/>
    <s v="Final"/>
    <m/>
    <s v="Low temperature"/>
    <x v="3"/>
    <x v="12"/>
    <s v="Non Operate"/>
    <n v="3"/>
    <x v="3"/>
    <m/>
    <m/>
    <m/>
    <m/>
    <n v="500"/>
    <x v="220"/>
    <d v="2022-04-10T00:00:00"/>
    <x v="0"/>
    <x v="0"/>
    <m/>
    <m/>
    <x v="0"/>
    <x v="0"/>
    <x v="0"/>
    <x v="2"/>
    <x v="2"/>
    <x v="4"/>
    <m/>
    <m/>
    <m/>
    <m/>
    <x v="0"/>
    <d v="2022-04-20T00:00:00"/>
    <m/>
    <d v="2022-05-03T00:00:00"/>
    <m/>
    <x v="0"/>
    <x v="0"/>
    <m/>
    <m/>
  </r>
  <r>
    <n v="1139"/>
    <s v="On Due"/>
    <x v="4"/>
    <x v="125"/>
    <d v="2022-03-24T00:00:00"/>
    <x v="164"/>
    <x v="556"/>
    <s v="Ms.Saithong P."/>
    <s v="AE"/>
    <n v="3020"/>
    <s v="# 3020 T-57166GD077H-T-A DN"/>
    <s v="Gentex"/>
    <s v="TFT7.7&quot;"/>
    <x v="0"/>
    <x v="3"/>
    <x v="250"/>
    <s v="FCT + App + Optical"/>
    <s v="Final"/>
    <m/>
    <s v="Hi temp,Hi Humid "/>
    <x v="1"/>
    <x v="1"/>
    <s v="Non Operate"/>
    <n v="3"/>
    <x v="9"/>
    <m/>
    <m/>
    <m/>
    <m/>
    <n v="500"/>
    <x v="220"/>
    <d v="2022-04-10T00:00:00"/>
    <x v="0"/>
    <x v="0"/>
    <m/>
    <m/>
    <x v="0"/>
    <x v="0"/>
    <x v="0"/>
    <x v="2"/>
    <x v="2"/>
    <x v="4"/>
    <m/>
    <m/>
    <m/>
    <m/>
    <x v="0"/>
    <d v="2022-04-20T00:00:00"/>
    <m/>
    <d v="2022-05-03T00:00:00"/>
    <m/>
    <x v="0"/>
    <x v="0"/>
    <m/>
    <m/>
  </r>
  <r>
    <n v="1140"/>
    <s v="On Due"/>
    <x v="4"/>
    <x v="125"/>
    <d v="2022-03-24T00:00:00"/>
    <x v="164"/>
    <x v="556"/>
    <s v="Ms.Saithong P."/>
    <s v="AE"/>
    <n v="3020"/>
    <s v="# 3020 T-57166GD077H-T-A DN"/>
    <s v="Gentex"/>
    <s v="TFT7.7&quot;"/>
    <x v="0"/>
    <x v="3"/>
    <x v="250"/>
    <s v="FCT + App + Optical"/>
    <s v="Final"/>
    <m/>
    <s v="Heat shock"/>
    <x v="4"/>
    <x v="19"/>
    <s v="Non Operate"/>
    <n v="3"/>
    <x v="6"/>
    <m/>
    <m/>
    <m/>
    <m/>
    <n v="500"/>
    <x v="220"/>
    <d v="2022-04-10T00:00:00"/>
    <x v="0"/>
    <x v="0"/>
    <m/>
    <m/>
    <x v="0"/>
    <x v="0"/>
    <x v="0"/>
    <x v="2"/>
    <x v="2"/>
    <x v="4"/>
    <m/>
    <m/>
    <m/>
    <m/>
    <x v="0"/>
    <d v="2022-04-20T00:00:00"/>
    <m/>
    <d v="2022-05-03T00:00:00"/>
    <m/>
    <x v="0"/>
    <x v="0"/>
    <m/>
    <m/>
  </r>
  <r>
    <n v="1141"/>
    <s v=""/>
    <x v="4"/>
    <x v="125"/>
    <d v="2022-03-24T00:00:00"/>
    <x v="160"/>
    <x v="557"/>
    <s v="Mr.Watcharapan P."/>
    <s v="MDL-CL-T1L"/>
    <s v="B022"/>
    <s v="#B022 T-57184GD103H-LW-AMN"/>
    <s v="BMW"/>
    <s v="TFT10.25&quot;"/>
    <x v="0"/>
    <x v="0"/>
    <x v="251"/>
    <s v="FCT + App + Optical"/>
    <s v="Final"/>
    <m/>
    <s v="K-01 : High / Low temp storage"/>
    <x v="21"/>
    <x v="19"/>
    <s v="Non Operate"/>
    <n v="3"/>
    <x v="6"/>
    <m/>
    <m/>
    <m/>
    <m/>
    <m/>
    <x v="221"/>
    <d v="2022-03-12T00:00:00"/>
    <x v="0"/>
    <x v="0"/>
    <m/>
    <m/>
    <x v="0"/>
    <x v="0"/>
    <x v="0"/>
    <x v="2"/>
    <x v="2"/>
    <x v="4"/>
    <m/>
    <m/>
    <m/>
    <m/>
    <x v="0"/>
    <m/>
    <m/>
    <m/>
    <m/>
    <x v="0"/>
    <x v="0"/>
    <m/>
    <m/>
  </r>
  <r>
    <n v="1142"/>
    <s v=""/>
    <x v="4"/>
    <x v="125"/>
    <d v="2022-03-24T00:00:00"/>
    <x v="160"/>
    <x v="557"/>
    <s v="Mr.Watcharapan P."/>
    <s v="MDL-CL-T1L"/>
    <s v="B022"/>
    <s v="#B022 T-57184GD103H-LW-AMN"/>
    <s v="BMW"/>
    <s v="TFT10.25&quot;"/>
    <x v="0"/>
    <x v="0"/>
    <x v="251"/>
    <s v="FCT + App + Optical"/>
    <s v="Final"/>
    <m/>
    <s v="K-02 : Temp step test (Increment temp test)"/>
    <x v="21"/>
    <x v="60"/>
    <s v="Non Operate"/>
    <n v="3"/>
    <x v="3"/>
    <m/>
    <m/>
    <m/>
    <m/>
    <m/>
    <x v="221"/>
    <d v="2022-03-12T00:00:00"/>
    <x v="0"/>
    <x v="0"/>
    <m/>
    <m/>
    <x v="0"/>
    <x v="0"/>
    <x v="0"/>
    <x v="2"/>
    <x v="2"/>
    <x v="4"/>
    <m/>
    <m/>
    <m/>
    <m/>
    <x v="0"/>
    <m/>
    <m/>
    <m/>
    <m/>
    <x v="0"/>
    <x v="0"/>
    <m/>
    <m/>
  </r>
  <r>
    <n v="1143"/>
    <s v=""/>
    <x v="4"/>
    <x v="125"/>
    <d v="2022-03-24T00:00:00"/>
    <x v="160"/>
    <x v="557"/>
    <s v="Mr.Watcharapan P."/>
    <s v="MDL-CL-T1L"/>
    <s v="B022"/>
    <s v="#B022 T-57184GD103H-LW-AMN"/>
    <s v="BMW"/>
    <s v="TFT10.25&quot;"/>
    <x v="0"/>
    <x v="0"/>
    <x v="251"/>
    <s v="FCT + App + Optical"/>
    <s v="Final"/>
    <m/>
    <s v="K-03 : Low temp (operation)"/>
    <x v="3"/>
    <x v="3"/>
    <s v="Non Operate"/>
    <n v="3"/>
    <x v="11"/>
    <m/>
    <m/>
    <m/>
    <m/>
    <m/>
    <x v="221"/>
    <d v="2022-03-12T00:00:00"/>
    <x v="0"/>
    <x v="0"/>
    <m/>
    <m/>
    <x v="0"/>
    <x v="0"/>
    <x v="0"/>
    <x v="2"/>
    <x v="2"/>
    <x v="4"/>
    <m/>
    <m/>
    <m/>
    <m/>
    <x v="0"/>
    <m/>
    <m/>
    <m/>
    <m/>
    <x v="0"/>
    <x v="0"/>
    <m/>
    <m/>
  </r>
  <r>
    <n v="1144"/>
    <s v=""/>
    <x v="4"/>
    <x v="125"/>
    <d v="2022-03-24T00:00:00"/>
    <x v="160"/>
    <x v="557"/>
    <s v="Mr.Watcharapan P."/>
    <s v="MDL-CL-T1L"/>
    <s v="B022"/>
    <s v="#B022 T-57184GD103H-LW-AMN"/>
    <s v="BMW"/>
    <s v="TFT10.25&quot;"/>
    <x v="0"/>
    <x v="0"/>
    <x v="251"/>
    <s v="FCT + App + Optical"/>
    <s v="Final"/>
    <m/>
    <s v="K-05 : Thermal shock (Component)"/>
    <x v="4"/>
    <x v="19"/>
    <s v="Non Operate"/>
    <n v="3"/>
    <x v="6"/>
    <m/>
    <m/>
    <m/>
    <m/>
    <m/>
    <x v="221"/>
    <d v="2022-03-12T00:00:00"/>
    <x v="0"/>
    <x v="0"/>
    <m/>
    <m/>
    <x v="0"/>
    <x v="0"/>
    <x v="0"/>
    <x v="2"/>
    <x v="2"/>
    <x v="4"/>
    <m/>
    <m/>
    <m/>
    <m/>
    <x v="0"/>
    <m/>
    <m/>
    <m/>
    <m/>
    <x v="0"/>
    <x v="0"/>
    <m/>
    <m/>
  </r>
  <r>
    <n v="1145"/>
    <s v=""/>
    <x v="4"/>
    <x v="125"/>
    <d v="2022-03-24T00:00:00"/>
    <x v="160"/>
    <x v="557"/>
    <s v="Mr.Watcharapan P."/>
    <s v="MDL-CL-T1L"/>
    <s v="B022"/>
    <s v="#B022 T-57184GD103H-LW-AMN"/>
    <s v="BMW"/>
    <s v="TFT10.25&quot;"/>
    <x v="0"/>
    <x v="0"/>
    <x v="251"/>
    <s v="FCT + App + Optical"/>
    <s v="Final"/>
    <m/>
    <s v="M-04 : Vibration test"/>
    <x v="17"/>
    <x v="19"/>
    <s v="Non Operate"/>
    <n v="3"/>
    <x v="20"/>
    <m/>
    <m/>
    <m/>
    <m/>
    <m/>
    <x v="221"/>
    <d v="2022-03-12T00:00:00"/>
    <x v="0"/>
    <x v="0"/>
    <m/>
    <m/>
    <x v="0"/>
    <x v="0"/>
    <x v="0"/>
    <x v="2"/>
    <x v="2"/>
    <x v="4"/>
    <m/>
    <m/>
    <m/>
    <m/>
    <x v="0"/>
    <m/>
    <m/>
    <m/>
    <m/>
    <x v="0"/>
    <x v="0"/>
    <m/>
    <m/>
  </r>
  <r>
    <n v="1146"/>
    <s v=""/>
    <x v="4"/>
    <x v="125"/>
    <d v="2022-03-24T00:00:00"/>
    <x v="160"/>
    <x v="557"/>
    <s v="Mr.Watcharapan P."/>
    <s v="MDL-CL-T1L"/>
    <s v="B022"/>
    <s v="#B022 T-57184GD103H-LW-AMN"/>
    <s v="BMW"/>
    <s v="TFT10.25&quot;"/>
    <x v="0"/>
    <x v="0"/>
    <x v="251"/>
    <s v="FCT + App + Optical"/>
    <s v="Final"/>
    <m/>
    <s v="K-14 Damp hear steady state Humid test"/>
    <x v="1"/>
    <x v="35"/>
    <s v="Operate"/>
    <n v="3"/>
    <x v="9"/>
    <s v="TS-5000"/>
    <s v="Apix"/>
    <m/>
    <m/>
    <n v="1593"/>
    <x v="221"/>
    <d v="2022-03-12T00:00:00"/>
    <x v="0"/>
    <x v="0"/>
    <m/>
    <m/>
    <x v="0"/>
    <x v="0"/>
    <x v="0"/>
    <x v="2"/>
    <x v="2"/>
    <x v="4"/>
    <m/>
    <m/>
    <m/>
    <m/>
    <x v="0"/>
    <m/>
    <m/>
    <m/>
    <m/>
    <x v="0"/>
    <x v="0"/>
    <m/>
    <m/>
  </r>
  <r>
    <n v="1147"/>
    <s v="Closed"/>
    <x v="0"/>
    <x v="125"/>
    <d v="2022-03-24T00:00:00"/>
    <x v="165"/>
    <x v="558"/>
    <s v="Mr.Kullachart K"/>
    <s v="MDL-ES"/>
    <n v="3061"/>
    <s v="# 3061 T-57568GD018HU-T-ACN"/>
    <s v="NS"/>
    <s v="TFT1.8&quot;"/>
    <x v="0"/>
    <x v="0"/>
    <x v="252"/>
    <s v="App check by Requestor"/>
    <s v="Final"/>
    <m/>
    <s v="High temp"/>
    <x v="2"/>
    <x v="9"/>
    <s v="Non Operate"/>
    <n v="5"/>
    <x v="2"/>
    <m/>
    <m/>
    <m/>
    <m/>
    <n v="100"/>
    <x v="222"/>
    <m/>
    <x v="0"/>
    <x v="0"/>
    <m/>
    <m/>
    <x v="0"/>
    <x v="0"/>
    <x v="0"/>
    <x v="2"/>
    <x v="45"/>
    <x v="4"/>
    <m/>
    <m/>
    <m/>
    <m/>
    <x v="0"/>
    <m/>
    <m/>
    <m/>
    <m/>
    <x v="0"/>
    <x v="0"/>
    <m/>
    <m/>
  </r>
  <r>
    <n v="1148"/>
    <s v="Closed"/>
    <x v="0"/>
    <x v="125"/>
    <d v="2022-03-24T00:00:00"/>
    <x v="165"/>
    <x v="558"/>
    <s v="Mr.Kullachart K"/>
    <s v="MDL-ES"/>
    <n v="3061"/>
    <s v="# 3061 T-57568GD018HU-T-ACN"/>
    <s v="NS"/>
    <s v="TFT1.8&quot;"/>
    <x v="0"/>
    <x v="0"/>
    <x v="252"/>
    <s v="App check by Requestor"/>
    <s v="Final"/>
    <m/>
    <s v="Low temperature"/>
    <x v="3"/>
    <x v="17"/>
    <s v="Non Operate"/>
    <n v="5"/>
    <x v="12"/>
    <m/>
    <m/>
    <m/>
    <m/>
    <n v="100"/>
    <x v="222"/>
    <m/>
    <x v="0"/>
    <x v="0"/>
    <m/>
    <m/>
    <x v="0"/>
    <x v="0"/>
    <x v="0"/>
    <x v="2"/>
    <x v="45"/>
    <x v="4"/>
    <m/>
    <m/>
    <m/>
    <m/>
    <x v="0"/>
    <m/>
    <m/>
    <m/>
    <m/>
    <x v="0"/>
    <x v="0"/>
    <m/>
    <m/>
  </r>
  <r>
    <n v="1149"/>
    <s v="Closed"/>
    <x v="0"/>
    <x v="125"/>
    <d v="2022-03-24T00:00:00"/>
    <x v="165"/>
    <x v="558"/>
    <s v="Mr.Kullachart K"/>
    <s v="MDL-ES"/>
    <n v="3061"/>
    <s v="# 3061 T-57568GD018HU-T-ACN"/>
    <s v="NS"/>
    <s v="TFT1.8&quot;"/>
    <x v="0"/>
    <x v="0"/>
    <x v="252"/>
    <s v="App check by Requestor"/>
    <s v="Final"/>
    <m/>
    <s v="Heat shock"/>
    <x v="4"/>
    <x v="59"/>
    <s v="Non Operate"/>
    <n v="5"/>
    <x v="10"/>
    <m/>
    <m/>
    <m/>
    <m/>
    <n v="100"/>
    <x v="222"/>
    <m/>
    <x v="0"/>
    <x v="0"/>
    <m/>
    <m/>
    <x v="0"/>
    <x v="0"/>
    <x v="0"/>
    <x v="2"/>
    <x v="45"/>
    <x v="4"/>
    <m/>
    <m/>
    <m/>
    <m/>
    <x v="0"/>
    <m/>
    <m/>
    <m/>
    <m/>
    <x v="0"/>
    <x v="0"/>
    <m/>
    <m/>
  </r>
  <r>
    <n v="1150"/>
    <s v="Closed"/>
    <x v="0"/>
    <x v="125"/>
    <d v="2022-03-24T00:00:00"/>
    <x v="165"/>
    <x v="558"/>
    <s v="Mr.Kullachart K"/>
    <s v="MDL-ES"/>
    <n v="3061"/>
    <s v="# 3061 T-57568GD018HU-T-ACN"/>
    <s v="NS"/>
    <s v="TFT1.8&quot;"/>
    <x v="0"/>
    <x v="0"/>
    <x v="252"/>
    <s v="App check by Requestor"/>
    <s v="Final"/>
    <m/>
    <s v="Hi temp,Hi Humid "/>
    <x v="1"/>
    <x v="1"/>
    <s v="Non Operate"/>
    <n v="5"/>
    <x v="9"/>
    <m/>
    <m/>
    <m/>
    <m/>
    <n v="100"/>
    <x v="222"/>
    <m/>
    <x v="0"/>
    <x v="0"/>
    <m/>
    <m/>
    <x v="0"/>
    <x v="0"/>
    <x v="0"/>
    <x v="2"/>
    <x v="45"/>
    <x v="4"/>
    <m/>
    <m/>
    <m/>
    <m/>
    <x v="0"/>
    <m/>
    <m/>
    <m/>
    <m/>
    <x v="0"/>
    <x v="0"/>
    <m/>
    <m/>
  </r>
  <r>
    <n v="1151"/>
    <s v="Closed"/>
    <x v="0"/>
    <x v="129"/>
    <d v="2022-03-24T00:00:00"/>
    <x v="163"/>
    <x v="559"/>
    <s v="Mr.Chawarak "/>
    <s v="CQA"/>
    <n v="3014"/>
    <s v="# 3014 T-57010GD042H-LW-ABN"/>
    <s v="NS"/>
    <s v="TFT4.2&quot;"/>
    <x v="0"/>
    <x v="5"/>
    <x v="253"/>
    <s v="FCT + App"/>
    <s v="Final"/>
    <m/>
    <s v="High temp"/>
    <x v="2"/>
    <x v="5"/>
    <s v="Operate"/>
    <n v="1"/>
    <x v="12"/>
    <s v="E-Checker CQA"/>
    <s v="Attachment"/>
    <m/>
    <m/>
    <n v="2"/>
    <x v="223"/>
    <m/>
    <x v="0"/>
    <x v="71"/>
    <m/>
    <m/>
    <x v="0"/>
    <x v="0"/>
    <x v="0"/>
    <x v="2"/>
    <x v="2"/>
    <x v="4"/>
    <m/>
    <m/>
    <m/>
    <m/>
    <x v="0"/>
    <m/>
    <m/>
    <m/>
    <m/>
    <x v="0"/>
    <x v="0"/>
    <m/>
    <m/>
  </r>
  <r>
    <n v="1152"/>
    <s v="Closed"/>
    <x v="0"/>
    <x v="129"/>
    <d v="2022-03-24T00:00:00"/>
    <x v="163"/>
    <x v="559"/>
    <s v="Mr.Chawarak"/>
    <s v="CQA"/>
    <n v="3014"/>
    <s v="# 3014 T-57010GD042H-LW-ABN"/>
    <s v="NS"/>
    <s v="TFT4.2&quot;"/>
    <x v="0"/>
    <x v="5"/>
    <x v="253"/>
    <s v="FCT + App"/>
    <s v="Final"/>
    <m/>
    <s v="Low temperature"/>
    <x v="3"/>
    <x v="12"/>
    <s v="Operate"/>
    <n v="1"/>
    <x v="12"/>
    <s v="E-Checker CQA"/>
    <s v="Attachment"/>
    <m/>
    <m/>
    <n v="2"/>
    <x v="223"/>
    <m/>
    <x v="0"/>
    <x v="71"/>
    <m/>
    <m/>
    <x v="0"/>
    <x v="0"/>
    <x v="0"/>
    <x v="2"/>
    <x v="2"/>
    <x v="4"/>
    <m/>
    <m/>
    <m/>
    <m/>
    <x v="0"/>
    <m/>
    <m/>
    <m/>
    <m/>
    <x v="0"/>
    <x v="0"/>
    <m/>
    <m/>
  </r>
  <r>
    <n v="1153"/>
    <s v="Closed"/>
    <x v="0"/>
    <x v="129"/>
    <d v="2022-03-24T00:00:00"/>
    <x v="163"/>
    <x v="559"/>
    <s v="Mr.Chawarak "/>
    <s v="CQA"/>
    <n v="3014"/>
    <s v="# 3014 T-57010GD042H-LW-ABN"/>
    <s v="NS"/>
    <s v="TFT4.2&quot;"/>
    <x v="0"/>
    <x v="5"/>
    <x v="253"/>
    <s v="FCT + App"/>
    <s v="Final"/>
    <m/>
    <s v="ON-OFF 200 times"/>
    <x v="22"/>
    <x v="67"/>
    <s v="Operate"/>
    <n v="1"/>
    <x v="29"/>
    <s v="E-Checker CQA"/>
    <s v="Jig AE"/>
    <m/>
    <m/>
    <n v="4"/>
    <x v="223"/>
    <d v="2022-03-26T00:00:00"/>
    <x v="0"/>
    <x v="0"/>
    <m/>
    <m/>
    <x v="0"/>
    <x v="0"/>
    <x v="0"/>
    <x v="2"/>
    <x v="2"/>
    <x v="4"/>
    <m/>
    <m/>
    <m/>
    <m/>
    <x v="0"/>
    <m/>
    <m/>
    <m/>
    <m/>
    <x v="0"/>
    <x v="0"/>
    <m/>
    <m/>
  </r>
  <r>
    <n v="1154"/>
    <s v=""/>
    <x v="4"/>
    <x v="129"/>
    <d v="2022-03-24T00:00:00"/>
    <x v="166"/>
    <x v="560"/>
    <s v="Ms.Wijitra"/>
    <s v="AE"/>
    <n v="7125"/>
    <s v="# 7125 T-55669GD027Z-LW-AIN"/>
    <s v="Visteon"/>
    <s v="TFT2.7&quot;"/>
    <x v="0"/>
    <x v="3"/>
    <x v="254"/>
    <s v="FCT +  App "/>
    <s v="Final"/>
    <m/>
    <s v="High temp"/>
    <x v="2"/>
    <x v="5"/>
    <s v="Operate"/>
    <n v="3"/>
    <x v="27"/>
    <s v="QE-B3-006"/>
    <m/>
    <m/>
    <m/>
    <n v="1000"/>
    <x v="224"/>
    <m/>
    <x v="0"/>
    <x v="0"/>
    <m/>
    <m/>
    <x v="0"/>
    <x v="0"/>
    <x v="0"/>
    <x v="2"/>
    <x v="2"/>
    <x v="4"/>
    <m/>
    <m/>
    <m/>
    <m/>
    <x v="116"/>
    <m/>
    <m/>
    <d v="2022-05-12T00:00:00"/>
    <m/>
    <x v="0"/>
    <x v="38"/>
    <m/>
    <m/>
  </r>
  <r>
    <n v="1155"/>
    <s v=""/>
    <x v="4"/>
    <x v="129"/>
    <d v="2022-03-24T00:00:00"/>
    <x v="166"/>
    <x v="560"/>
    <s v="Ms.Wijitra"/>
    <s v="AE"/>
    <n v="7125"/>
    <s v="# 7125 T-55669GD027Z-LW-AIN"/>
    <s v="Visteon"/>
    <s v="TFT2.7&quot;"/>
    <x v="0"/>
    <x v="3"/>
    <x v="254"/>
    <s v="FCT +  App "/>
    <s v="Final"/>
    <m/>
    <s v="Low temperature"/>
    <x v="3"/>
    <x v="3"/>
    <s v="Operate"/>
    <n v="3"/>
    <x v="29"/>
    <m/>
    <m/>
    <m/>
    <m/>
    <n v="1000"/>
    <x v="224"/>
    <m/>
    <x v="0"/>
    <x v="0"/>
    <m/>
    <m/>
    <x v="0"/>
    <x v="0"/>
    <x v="0"/>
    <x v="2"/>
    <x v="2"/>
    <x v="4"/>
    <m/>
    <m/>
    <m/>
    <m/>
    <x v="0"/>
    <m/>
    <m/>
    <m/>
    <m/>
    <x v="0"/>
    <x v="0"/>
    <m/>
    <m/>
  </r>
  <r>
    <n v="1156"/>
    <s v=""/>
    <x v="4"/>
    <x v="129"/>
    <d v="2022-03-24T00:00:00"/>
    <x v="166"/>
    <x v="560"/>
    <s v="Ms.Wijitra"/>
    <s v="AE"/>
    <n v="7125"/>
    <s v="# 7125 T-55669GD027Z-LW-AIN"/>
    <s v="Visteon"/>
    <s v="TFT2.7&quot;"/>
    <x v="0"/>
    <x v="3"/>
    <x v="254"/>
    <s v="FCT +  App "/>
    <s v="Final"/>
    <m/>
    <s v="Hi temp,Hi Humid "/>
    <x v="1"/>
    <x v="1"/>
    <s v="Operate"/>
    <n v="3"/>
    <x v="9"/>
    <s v="AEIE-IN19-1"/>
    <m/>
    <m/>
    <m/>
    <n v="1000"/>
    <x v="224"/>
    <m/>
    <x v="0"/>
    <x v="0"/>
    <m/>
    <m/>
    <x v="0"/>
    <x v="0"/>
    <x v="0"/>
    <x v="2"/>
    <x v="2"/>
    <x v="4"/>
    <m/>
    <m/>
    <m/>
    <m/>
    <x v="116"/>
    <m/>
    <m/>
    <d v="2022-05-12T00:00:00"/>
    <m/>
    <x v="0"/>
    <x v="38"/>
    <m/>
    <m/>
  </r>
  <r>
    <n v="1157"/>
    <s v=""/>
    <x v="4"/>
    <x v="129"/>
    <d v="2022-03-24T00:00:00"/>
    <x v="166"/>
    <x v="560"/>
    <s v="Ms.Wijitra"/>
    <s v="AE"/>
    <n v="7125"/>
    <s v="# 7125 T-55669GD027Z-LW-AIN"/>
    <s v="Visteon"/>
    <s v="TFT2.7&quot;"/>
    <x v="0"/>
    <x v="3"/>
    <x v="254"/>
    <s v="FCT +  App "/>
    <s v="Final"/>
    <m/>
    <s v="Heat shock"/>
    <x v="4"/>
    <x v="19"/>
    <s v="Non Operate"/>
    <n v="3"/>
    <x v="6"/>
    <m/>
    <m/>
    <m/>
    <m/>
    <n v="1000"/>
    <x v="224"/>
    <m/>
    <x v="0"/>
    <x v="0"/>
    <m/>
    <m/>
    <x v="0"/>
    <x v="0"/>
    <x v="0"/>
    <x v="2"/>
    <x v="2"/>
    <x v="4"/>
    <m/>
    <m/>
    <m/>
    <m/>
    <x v="116"/>
    <m/>
    <m/>
    <d v="2022-05-12T00:00:00"/>
    <m/>
    <x v="0"/>
    <x v="38"/>
    <m/>
    <m/>
  </r>
  <r>
    <n v="1158"/>
    <s v=""/>
    <x v="3"/>
    <x v="129"/>
    <d v="2022-03-24T00:00:00"/>
    <x v="166"/>
    <x v="561"/>
    <s v="Ms.Wijitra"/>
    <s v="AE"/>
    <n v="3032"/>
    <s v="# 3032 T-55619GD065J-LW-ABN"/>
    <s v="STD"/>
    <s v="TFT6.5&quot;"/>
    <x v="0"/>
    <x v="3"/>
    <x v="255"/>
    <s v="FCT +  App "/>
    <s v="Final"/>
    <m/>
    <s v="High temp"/>
    <x v="2"/>
    <x v="9"/>
    <s v="Operate"/>
    <n v="3"/>
    <x v="29"/>
    <m/>
    <m/>
    <m/>
    <m/>
    <n v="500"/>
    <x v="98"/>
    <m/>
    <x v="0"/>
    <x v="0"/>
    <m/>
    <m/>
    <x v="0"/>
    <x v="0"/>
    <x v="0"/>
    <x v="2"/>
    <x v="2"/>
    <x v="4"/>
    <m/>
    <m/>
    <m/>
    <m/>
    <x v="0"/>
    <m/>
    <m/>
    <m/>
    <m/>
    <x v="0"/>
    <x v="0"/>
    <m/>
    <m/>
  </r>
  <r>
    <n v="1159"/>
    <s v=""/>
    <x v="3"/>
    <x v="129"/>
    <d v="2022-03-24T00:00:00"/>
    <x v="166"/>
    <x v="561"/>
    <s v="Ms.Wijitra"/>
    <s v="AE"/>
    <n v="3032"/>
    <s v="# 3032 T-55619GD065J-LW-ABN"/>
    <s v="STD"/>
    <s v="TFT6.5&quot;"/>
    <x v="0"/>
    <x v="3"/>
    <x v="255"/>
    <s v="FCT +  App "/>
    <s v="Final"/>
    <m/>
    <s v="Low temperature"/>
    <x v="3"/>
    <x v="10"/>
    <s v="Operate"/>
    <n v="3"/>
    <x v="29"/>
    <m/>
    <m/>
    <m/>
    <m/>
    <n v="500"/>
    <x v="98"/>
    <m/>
    <x v="0"/>
    <x v="0"/>
    <m/>
    <m/>
    <x v="0"/>
    <x v="0"/>
    <x v="0"/>
    <x v="2"/>
    <x v="2"/>
    <x v="4"/>
    <m/>
    <m/>
    <m/>
    <m/>
    <x v="0"/>
    <m/>
    <m/>
    <m/>
    <m/>
    <x v="0"/>
    <x v="0"/>
    <m/>
    <m/>
  </r>
  <r>
    <n v="1160"/>
    <s v=""/>
    <x v="3"/>
    <x v="129"/>
    <d v="2022-03-24T00:00:00"/>
    <x v="166"/>
    <x v="561"/>
    <s v="Ms.Wijitra"/>
    <s v="AE"/>
    <n v="3032"/>
    <s v="# 3032 T-55619GD065J-LW-ABN"/>
    <s v="STD"/>
    <s v="TFT6.5&quot;"/>
    <x v="0"/>
    <x v="3"/>
    <x v="255"/>
    <s v="FCT +  App "/>
    <s v="Final"/>
    <m/>
    <s v="Hi temp,Hi Humid "/>
    <x v="1"/>
    <x v="68"/>
    <s v="Operate"/>
    <n v="3"/>
    <x v="29"/>
    <m/>
    <m/>
    <m/>
    <m/>
    <n v="500"/>
    <x v="98"/>
    <m/>
    <x v="0"/>
    <x v="0"/>
    <m/>
    <m/>
    <x v="0"/>
    <x v="0"/>
    <x v="0"/>
    <x v="2"/>
    <x v="2"/>
    <x v="4"/>
    <m/>
    <m/>
    <m/>
    <m/>
    <x v="0"/>
    <m/>
    <m/>
    <m/>
    <m/>
    <x v="0"/>
    <x v="0"/>
    <m/>
    <m/>
  </r>
  <r>
    <n v="1161"/>
    <s v=""/>
    <x v="3"/>
    <x v="129"/>
    <d v="2022-03-24T00:00:00"/>
    <x v="166"/>
    <x v="561"/>
    <s v="Ms.Wijitra"/>
    <s v="AE"/>
    <n v="3032"/>
    <s v="# 3032 T-55619GD065J-LW-ABN"/>
    <s v="STD"/>
    <s v="TFT6.5&quot;"/>
    <x v="0"/>
    <x v="3"/>
    <x v="255"/>
    <s v="FCT +  App "/>
    <s v="Final"/>
    <m/>
    <s v="Heat shock"/>
    <x v="4"/>
    <x v="19"/>
    <s v="Non Operate"/>
    <n v="3"/>
    <x v="29"/>
    <m/>
    <m/>
    <m/>
    <m/>
    <n v="500"/>
    <x v="98"/>
    <m/>
    <x v="0"/>
    <x v="0"/>
    <m/>
    <m/>
    <x v="0"/>
    <x v="0"/>
    <x v="0"/>
    <x v="2"/>
    <x v="2"/>
    <x v="4"/>
    <m/>
    <m/>
    <m/>
    <m/>
    <x v="0"/>
    <m/>
    <m/>
    <m/>
    <m/>
    <x v="0"/>
    <x v="0"/>
    <m/>
    <m/>
  </r>
  <r>
    <n v="1162"/>
    <s v=""/>
    <x v="4"/>
    <x v="129"/>
    <d v="2022-03-24T00:00:00"/>
    <x v="166"/>
    <x v="562"/>
    <s v="Ms.Wijitra"/>
    <s v="AE"/>
    <n v="3026"/>
    <s v="# 3026 T-51750GD065J-LW-BIN"/>
    <s v="STD"/>
    <s v="TFT6.5&quot;"/>
    <x v="0"/>
    <x v="3"/>
    <x v="256"/>
    <s v="FCT +  App "/>
    <s v="Final"/>
    <m/>
    <s v="High temp"/>
    <x v="2"/>
    <x v="9"/>
    <s v="Operate"/>
    <n v="3"/>
    <x v="5"/>
    <s v="M4"/>
    <s v="Attachment"/>
    <m/>
    <m/>
    <n v="500"/>
    <x v="225"/>
    <m/>
    <x v="0"/>
    <x v="0"/>
    <m/>
    <m/>
    <x v="0"/>
    <x v="0"/>
    <x v="0"/>
    <x v="2"/>
    <x v="2"/>
    <x v="4"/>
    <m/>
    <m/>
    <m/>
    <m/>
    <x v="117"/>
    <m/>
    <m/>
    <d v="2022-03-05T00:00:00"/>
    <m/>
    <x v="0"/>
    <x v="0"/>
    <m/>
    <m/>
  </r>
  <r>
    <n v="1163"/>
    <s v=""/>
    <x v="4"/>
    <x v="129"/>
    <d v="2022-03-24T00:00:00"/>
    <x v="166"/>
    <x v="562"/>
    <s v="Ms.Wijitra"/>
    <s v="AE"/>
    <n v="3026"/>
    <s v="# 3026 T-51750GD065J-LW-BIN"/>
    <s v="STD"/>
    <s v="TFT6.5&quot;"/>
    <x v="0"/>
    <x v="3"/>
    <x v="256"/>
    <s v="FCT +  App "/>
    <s v="Final"/>
    <m/>
    <s v="Low temperature"/>
    <x v="3"/>
    <x v="10"/>
    <s v="Operate"/>
    <n v="3"/>
    <x v="3"/>
    <s v="M4"/>
    <s v="Attachment"/>
    <m/>
    <m/>
    <n v="500"/>
    <x v="225"/>
    <m/>
    <x v="0"/>
    <x v="0"/>
    <m/>
    <m/>
    <x v="0"/>
    <x v="0"/>
    <x v="0"/>
    <x v="2"/>
    <x v="2"/>
    <x v="4"/>
    <m/>
    <m/>
    <m/>
    <m/>
    <x v="117"/>
    <m/>
    <m/>
    <d v="2022-03-05T00:00:00"/>
    <m/>
    <x v="0"/>
    <x v="0"/>
    <m/>
    <m/>
  </r>
  <r>
    <n v="1164"/>
    <s v=""/>
    <x v="4"/>
    <x v="129"/>
    <d v="2022-03-24T00:00:00"/>
    <x v="166"/>
    <x v="562"/>
    <s v="Ms.Wijitra"/>
    <s v="AE"/>
    <n v="3026"/>
    <s v="# 3026 T-51750GD065J-LW-BIN"/>
    <s v="STD"/>
    <s v="TFT6.5&quot;"/>
    <x v="0"/>
    <x v="3"/>
    <x v="256"/>
    <s v="FCT +  App "/>
    <s v="Final"/>
    <m/>
    <s v="Hi temp,Hi Humid "/>
    <x v="1"/>
    <x v="68"/>
    <s v="Operate"/>
    <n v="3"/>
    <x v="14"/>
    <s v="M4"/>
    <s v="Attachment"/>
    <m/>
    <m/>
    <n v="500"/>
    <x v="225"/>
    <m/>
    <x v="0"/>
    <x v="0"/>
    <m/>
    <m/>
    <x v="0"/>
    <x v="0"/>
    <x v="0"/>
    <x v="2"/>
    <x v="2"/>
    <x v="4"/>
    <m/>
    <m/>
    <m/>
    <m/>
    <x v="118"/>
    <m/>
    <m/>
    <d v="2022-05-17T00:00:00"/>
    <m/>
    <x v="0"/>
    <x v="0"/>
    <m/>
    <m/>
  </r>
  <r>
    <n v="1165"/>
    <s v=""/>
    <x v="4"/>
    <x v="129"/>
    <d v="2022-03-24T00:00:00"/>
    <x v="166"/>
    <x v="562"/>
    <s v="Ms.Wijitra"/>
    <s v="AE"/>
    <n v="3026"/>
    <s v="# 3026 T-51750GD065J-LW-BIN"/>
    <s v="STD"/>
    <s v="TFT6.5&quot;"/>
    <x v="0"/>
    <x v="3"/>
    <x v="256"/>
    <s v="FCT +  App "/>
    <s v="Final"/>
    <m/>
    <s v="Heat shock"/>
    <x v="4"/>
    <x v="19"/>
    <s v="Non Operate"/>
    <n v="3"/>
    <x v="6"/>
    <m/>
    <m/>
    <m/>
    <m/>
    <n v="500"/>
    <x v="225"/>
    <m/>
    <x v="0"/>
    <x v="0"/>
    <m/>
    <m/>
    <x v="0"/>
    <x v="0"/>
    <x v="0"/>
    <x v="2"/>
    <x v="2"/>
    <x v="4"/>
    <m/>
    <m/>
    <m/>
    <m/>
    <x v="117"/>
    <m/>
    <m/>
    <d v="2022-05-05T00:00:00"/>
    <m/>
    <x v="0"/>
    <x v="0"/>
    <m/>
    <m/>
  </r>
  <r>
    <n v="1166"/>
    <s v="Closed"/>
    <x v="0"/>
    <x v="130"/>
    <d v="2022-03-25T00:00:00"/>
    <x v="167"/>
    <x v="563"/>
    <s v="Mr.Watcharapan P."/>
    <s v="MDL-CL-T1L"/>
    <s v="B025"/>
    <s v="# B025 T-55860GD103H-LW-ANN"/>
    <s v="BMW"/>
    <s v="TFT10.25&quot;"/>
    <x v="0"/>
    <x v="1"/>
    <x v="257"/>
    <s v="FCT +  App "/>
    <s v="Final"/>
    <m/>
    <s v="High temp"/>
    <x v="2"/>
    <x v="21"/>
    <s v="Operate"/>
    <n v="2"/>
    <x v="12"/>
    <s v="TS-5000"/>
    <s v="A-PIX"/>
    <m/>
    <m/>
    <n v="2"/>
    <x v="226"/>
    <m/>
    <x v="0"/>
    <x v="72"/>
    <m/>
    <m/>
    <x v="0"/>
    <x v="0"/>
    <x v="0"/>
    <x v="2"/>
    <x v="2"/>
    <x v="4"/>
    <m/>
    <m/>
    <m/>
    <m/>
    <x v="0"/>
    <m/>
    <m/>
    <m/>
    <m/>
    <x v="0"/>
    <x v="0"/>
    <m/>
    <m/>
  </r>
  <r>
    <n v="1167"/>
    <s v="Closed"/>
    <x v="0"/>
    <x v="130"/>
    <d v="2022-03-25T00:00:00"/>
    <x v="167"/>
    <x v="563"/>
    <s v="Mr.Watcharapan P."/>
    <s v="MDL-CL-T1L"/>
    <s v="B025"/>
    <s v="# B025 T-55860GD103H-LW-ANN"/>
    <s v="BMW"/>
    <s v="TFT10.25&quot;"/>
    <x v="0"/>
    <x v="1"/>
    <x v="257"/>
    <s v="FCT +  App "/>
    <s v="Final"/>
    <m/>
    <s v="Room temp :  25oC"/>
    <x v="9"/>
    <x v="22"/>
    <s v="Operate"/>
    <n v="2"/>
    <x v="13"/>
    <s v="TS-5000"/>
    <s v="A-PIX"/>
    <m/>
    <m/>
    <n v="2"/>
    <x v="226"/>
    <m/>
    <x v="0"/>
    <x v="72"/>
    <m/>
    <m/>
    <x v="0"/>
    <x v="0"/>
    <x v="0"/>
    <x v="2"/>
    <x v="2"/>
    <x v="4"/>
    <m/>
    <m/>
    <m/>
    <m/>
    <x v="0"/>
    <m/>
    <m/>
    <m/>
    <m/>
    <x v="0"/>
    <x v="0"/>
    <m/>
    <m/>
  </r>
  <r>
    <n v="1168"/>
    <s v=""/>
    <x v="4"/>
    <x v="130"/>
    <d v="2022-03-25T00:00:00"/>
    <x v="168"/>
    <x v="564"/>
    <s v="Ms.Supawinee"/>
    <s v="CQA"/>
    <s v="B026"/>
    <s v="# B026 T-55862GD103H-LW-AUN"/>
    <s v="BMW"/>
    <s v="TFT10.25&quot;"/>
    <x v="0"/>
    <x v="5"/>
    <x v="258"/>
    <s v="FCT by AE"/>
    <s v="Final"/>
    <m/>
    <s v="High temperature at +85oC,Low temperatureat at -40 oC_x000a_(stage 2 condition No vibration)"/>
    <x v="12"/>
    <x v="39"/>
    <s v="Non Operate"/>
    <n v="1"/>
    <x v="14"/>
    <m/>
    <m/>
    <m/>
    <m/>
    <n v="6"/>
    <x v="98"/>
    <m/>
    <x v="0"/>
    <x v="0"/>
    <m/>
    <m/>
    <x v="0"/>
    <x v="0"/>
    <x v="0"/>
    <x v="2"/>
    <x v="2"/>
    <x v="4"/>
    <m/>
    <m/>
    <m/>
    <m/>
    <x v="0"/>
    <m/>
    <m/>
    <m/>
    <m/>
    <x v="0"/>
    <x v="0"/>
    <m/>
    <m/>
  </r>
  <r>
    <n v="1169"/>
    <s v=""/>
    <x v="4"/>
    <x v="130"/>
    <d v="2022-03-25T00:00:00"/>
    <x v="167"/>
    <x v="565"/>
    <s v="Ms.Suwaphit"/>
    <s v="CQA"/>
    <n v="7066"/>
    <s v="# 7066 T-55265GD057J-LW-ACN"/>
    <s v="STD"/>
    <s v="TFT5.7&quot;"/>
    <x v="0"/>
    <x v="5"/>
    <x v="249"/>
    <s v="FCT + App + Optical"/>
    <s v="Final"/>
    <m/>
    <s v="Optical characteristic"/>
    <x v="0"/>
    <x v="0"/>
    <s v="Operate"/>
    <n v="2"/>
    <x v="26"/>
    <s v="M4"/>
    <m/>
    <m/>
    <m/>
    <n v="2"/>
    <x v="98"/>
    <m/>
    <x v="0"/>
    <x v="0"/>
    <m/>
    <m/>
    <x v="0"/>
    <x v="0"/>
    <x v="0"/>
    <x v="2"/>
    <x v="2"/>
    <x v="4"/>
    <m/>
    <m/>
    <m/>
    <m/>
    <x v="0"/>
    <m/>
    <m/>
    <m/>
    <m/>
    <x v="0"/>
    <x v="0"/>
    <m/>
    <m/>
  </r>
  <r>
    <n v="1170"/>
    <s v=""/>
    <x v="4"/>
    <x v="125"/>
    <d v="2022-03-31T00:00:00"/>
    <x v="18"/>
    <x v="566"/>
    <s v="Mr.Kullachart K"/>
    <s v="MDL-ES"/>
    <n v="3061"/>
    <s v="# 3061 T-57568GD018HU-T-ACN"/>
    <s v="NS"/>
    <s v="TFT1.8&quot;"/>
    <x v="0"/>
    <x v="0"/>
    <x v="259"/>
    <s v="App check by Requestor"/>
    <s v="Final"/>
    <m/>
    <s v="High temp"/>
    <x v="2"/>
    <x v="9"/>
    <s v="Non Operate"/>
    <n v="100"/>
    <x v="29"/>
    <m/>
    <m/>
    <m/>
    <m/>
    <m/>
    <x v="98"/>
    <m/>
    <x v="0"/>
    <x v="0"/>
    <m/>
    <m/>
    <x v="0"/>
    <x v="0"/>
    <x v="0"/>
    <x v="2"/>
    <x v="2"/>
    <x v="4"/>
    <m/>
    <m/>
    <m/>
    <m/>
    <x v="0"/>
    <m/>
    <m/>
    <m/>
    <m/>
    <x v="0"/>
    <x v="0"/>
    <m/>
    <m/>
  </r>
  <r>
    <n v="1171"/>
    <s v=""/>
    <x v="4"/>
    <x v="131"/>
    <d v="2022-03-31T00:00:00"/>
    <x v="18"/>
    <x v="566"/>
    <s v="Mr.Kullachart K"/>
    <s v="MDL-ES"/>
    <n v="3061"/>
    <s v="# 3061 T-57568GD018HU-T-ACN"/>
    <s v="NS"/>
    <s v="TFT1.8&quot;"/>
    <x v="0"/>
    <x v="0"/>
    <x v="259"/>
    <s v="App check by Requestor"/>
    <s v="Final"/>
    <m/>
    <s v="Low temperature"/>
    <x v="3"/>
    <x v="17"/>
    <s v="Non Operate"/>
    <n v="100"/>
    <x v="29"/>
    <m/>
    <m/>
    <m/>
    <m/>
    <m/>
    <x v="98"/>
    <m/>
    <x v="0"/>
    <x v="0"/>
    <m/>
    <m/>
    <x v="0"/>
    <x v="0"/>
    <x v="0"/>
    <x v="2"/>
    <x v="2"/>
    <x v="4"/>
    <m/>
    <m/>
    <m/>
    <m/>
    <x v="0"/>
    <m/>
    <m/>
    <m/>
    <m/>
    <x v="0"/>
    <x v="0"/>
    <m/>
    <m/>
  </r>
  <r>
    <n v="1172"/>
    <s v=""/>
    <x v="4"/>
    <x v="125"/>
    <d v="2022-03-31T00:00:00"/>
    <x v="18"/>
    <x v="567"/>
    <s v="Mr.Kullachart K"/>
    <s v="MDL-ES"/>
    <n v="3061"/>
    <s v="# 3061 T-57568GD018HU-T-ACN"/>
    <s v="NS"/>
    <s v="TFT1.8&quot;"/>
    <x v="0"/>
    <x v="0"/>
    <x v="259"/>
    <s v="App check by Requestor"/>
    <s v="Final"/>
    <m/>
    <s v="High temp"/>
    <x v="1"/>
    <x v="1"/>
    <s v="Non Operate"/>
    <n v="100"/>
    <x v="29"/>
    <m/>
    <m/>
    <m/>
    <m/>
    <m/>
    <x v="98"/>
    <m/>
    <x v="0"/>
    <x v="0"/>
    <m/>
    <m/>
    <x v="0"/>
    <x v="0"/>
    <x v="0"/>
    <x v="2"/>
    <x v="2"/>
    <x v="4"/>
    <m/>
    <m/>
    <m/>
    <m/>
    <x v="0"/>
    <m/>
    <m/>
    <m/>
    <m/>
    <x v="0"/>
    <x v="0"/>
    <m/>
    <m/>
  </r>
  <r>
    <n v="1173"/>
    <s v=""/>
    <x v="4"/>
    <x v="131"/>
    <d v="2022-03-31T00:00:00"/>
    <x v="18"/>
    <x v="567"/>
    <s v="Mr.Kullachart K"/>
    <s v="MDL-ES"/>
    <n v="3061"/>
    <s v="# 3061 T-57568GD018HU-T-ACN"/>
    <s v="NS"/>
    <s v="TFT1.8&quot;"/>
    <x v="0"/>
    <x v="0"/>
    <x v="259"/>
    <s v="App check by Requestor"/>
    <s v="Final"/>
    <m/>
    <s v="Low temperature"/>
    <x v="4"/>
    <x v="59"/>
    <s v="Non Operate"/>
    <n v="100"/>
    <x v="29"/>
    <m/>
    <m/>
    <m/>
    <m/>
    <m/>
    <x v="98"/>
    <m/>
    <x v="0"/>
    <x v="0"/>
    <m/>
    <m/>
    <x v="0"/>
    <x v="0"/>
    <x v="0"/>
    <x v="2"/>
    <x v="2"/>
    <x v="4"/>
    <m/>
    <m/>
    <m/>
    <m/>
    <x v="0"/>
    <m/>
    <m/>
    <m/>
    <m/>
    <x v="0"/>
    <x v="0"/>
    <m/>
    <m/>
  </r>
  <r>
    <n v="1174"/>
    <s v=""/>
    <x v="4"/>
    <x v="131"/>
    <d v="2022-03-31T00:00:00"/>
    <x v="18"/>
    <x v="568"/>
    <s v="Mr.Kullachart K"/>
    <s v="MDL-ES"/>
    <n v="3061"/>
    <s v="# 3061 T-57568GD018HU-T-ACN"/>
    <s v="NS"/>
    <s v="TFT1.8&quot;"/>
    <x v="0"/>
    <x v="0"/>
    <x v="260"/>
    <s v="App check by Requestor"/>
    <s v="Final"/>
    <m/>
    <s v="B-10 life"/>
    <x v="10"/>
    <x v="27"/>
    <s v="Non Operate"/>
    <n v="90"/>
    <x v="29"/>
    <m/>
    <m/>
    <m/>
    <m/>
    <m/>
    <x v="98"/>
    <m/>
    <x v="0"/>
    <x v="0"/>
    <m/>
    <m/>
    <x v="0"/>
    <x v="0"/>
    <x v="0"/>
    <x v="2"/>
    <x v="2"/>
    <x v="4"/>
    <m/>
    <m/>
    <m/>
    <m/>
    <x v="0"/>
    <m/>
    <m/>
    <m/>
    <m/>
    <x v="0"/>
    <x v="0"/>
    <m/>
    <m/>
  </r>
  <r>
    <n v="1175"/>
    <s v="On Due"/>
    <x v="4"/>
    <x v="126"/>
    <d v="2022-04-05T00:00:00"/>
    <x v="169"/>
    <x v="569"/>
    <s v="Ms.Panisara "/>
    <s v="PE-MPT"/>
    <n v="3061"/>
    <s v="# 3061 T-57568GD018HU-T-XLN"/>
    <s v="NS"/>
    <s v="TFT1.8&quot;"/>
    <x v="0"/>
    <x v="2"/>
    <x v="261"/>
    <s v="FCT +  App + Optical"/>
    <s v="Final"/>
    <m/>
    <s v="High temp"/>
    <x v="2"/>
    <x v="7"/>
    <s v="Non Operate"/>
    <n v="6"/>
    <x v="29"/>
    <m/>
    <m/>
    <m/>
    <m/>
    <n v="1000"/>
    <x v="227"/>
    <m/>
    <x v="0"/>
    <x v="0"/>
    <m/>
    <m/>
    <x v="0"/>
    <x v="0"/>
    <x v="0"/>
    <x v="2"/>
    <x v="2"/>
    <x v="4"/>
    <m/>
    <m/>
    <m/>
    <m/>
    <x v="118"/>
    <m/>
    <m/>
    <d v="2022-05-20T00:00:00"/>
    <m/>
    <x v="0"/>
    <x v="39"/>
    <m/>
    <m/>
  </r>
  <r>
    <n v="1176"/>
    <s v="On Due"/>
    <x v="4"/>
    <x v="126"/>
    <d v="2022-04-05T00:00:00"/>
    <x v="169"/>
    <x v="569"/>
    <s v="Ms.Panisara "/>
    <s v="PE-MPT"/>
    <n v="3061"/>
    <s v="# 3061 T-57568GD018HU-T-XLN"/>
    <s v="NS"/>
    <s v="TFT1.8&quot;"/>
    <x v="0"/>
    <x v="2"/>
    <x v="261"/>
    <s v="FCT +  App + Optical"/>
    <s v="Final"/>
    <m/>
    <s v="Low temperature"/>
    <x v="3"/>
    <x v="3"/>
    <s v="Non Operate"/>
    <n v="6"/>
    <x v="29"/>
    <m/>
    <m/>
    <m/>
    <m/>
    <n v="1000"/>
    <x v="227"/>
    <m/>
    <x v="0"/>
    <x v="0"/>
    <m/>
    <m/>
    <x v="0"/>
    <x v="0"/>
    <x v="0"/>
    <x v="2"/>
    <x v="2"/>
    <x v="4"/>
    <m/>
    <m/>
    <m/>
    <m/>
    <x v="118"/>
    <m/>
    <m/>
    <d v="2022-05-20T00:00:00"/>
    <m/>
    <x v="0"/>
    <x v="39"/>
    <m/>
    <m/>
  </r>
  <r>
    <n v="1177"/>
    <s v="On Due"/>
    <x v="4"/>
    <x v="126"/>
    <d v="2022-04-05T00:00:00"/>
    <x v="169"/>
    <x v="569"/>
    <s v="Ms.Panisara "/>
    <s v="PE-MPT"/>
    <n v="3061"/>
    <s v="# 3061 T-57568GD018HU-T-XLN"/>
    <s v="NS"/>
    <s v="TFT1.8&quot;"/>
    <x v="0"/>
    <x v="2"/>
    <x v="261"/>
    <s v="FCT +  App + Optical"/>
    <s v="Final"/>
    <m/>
    <s v="Hi temp,Hi Humid "/>
    <x v="1"/>
    <x v="1"/>
    <s v="Non Operate"/>
    <n v="6"/>
    <x v="29"/>
    <m/>
    <m/>
    <m/>
    <m/>
    <n v="1000"/>
    <x v="227"/>
    <m/>
    <x v="0"/>
    <x v="0"/>
    <m/>
    <m/>
    <x v="0"/>
    <x v="0"/>
    <x v="0"/>
    <x v="2"/>
    <x v="2"/>
    <x v="4"/>
    <m/>
    <m/>
    <m/>
    <m/>
    <x v="118"/>
    <m/>
    <m/>
    <d v="2022-05-20T00:00:00"/>
    <m/>
    <x v="0"/>
    <x v="39"/>
    <m/>
    <m/>
  </r>
  <r>
    <n v="1178"/>
    <s v="On Due"/>
    <x v="4"/>
    <x v="126"/>
    <d v="2022-04-05T00:00:00"/>
    <x v="169"/>
    <x v="569"/>
    <s v="Ms.Panisara "/>
    <s v="PE-MPT"/>
    <n v="3061"/>
    <s v="# 3061 T-57568GD018HU-T-XLN"/>
    <s v="NS"/>
    <s v="TFT1.8&quot;"/>
    <x v="0"/>
    <x v="2"/>
    <x v="261"/>
    <s v="FCT +  App + Optical"/>
    <s v="Final"/>
    <m/>
    <s v="Heat shock"/>
    <x v="4"/>
    <x v="58"/>
    <s v="Non Operate"/>
    <n v="6"/>
    <x v="29"/>
    <m/>
    <m/>
    <m/>
    <m/>
    <n v="500"/>
    <x v="227"/>
    <m/>
    <x v="0"/>
    <x v="0"/>
    <m/>
    <m/>
    <x v="0"/>
    <x v="0"/>
    <x v="0"/>
    <x v="2"/>
    <x v="2"/>
    <x v="4"/>
    <m/>
    <m/>
    <m/>
    <m/>
    <x v="118"/>
    <m/>
    <m/>
    <d v="2022-05-20T00:00:00"/>
    <m/>
    <x v="0"/>
    <x v="0"/>
    <m/>
    <m/>
  </r>
  <r>
    <n v="1179"/>
    <s v="Closed"/>
    <x v="0"/>
    <x v="126"/>
    <d v="2022-04-08T00:00:00"/>
    <x v="169"/>
    <x v="570"/>
    <s v="Mr.Watcharapan P."/>
    <s v="MDL-CL-T1L"/>
    <s v="B022"/>
    <s v="# B022 T-57184GD103H-LW-AMN"/>
    <s v="BMW"/>
    <s v="TFT10.25&quot;"/>
    <x v="0"/>
    <x v="1"/>
    <x v="262"/>
    <s v="FCT +  App "/>
    <s v="Final"/>
    <m/>
    <s v="High temp"/>
    <x v="2"/>
    <x v="21"/>
    <s v="Operate"/>
    <n v="2"/>
    <x v="12"/>
    <s v="TS-5000"/>
    <s v="A-PIX"/>
    <m/>
    <m/>
    <n v="2"/>
    <x v="225"/>
    <m/>
    <x v="0"/>
    <x v="73"/>
    <m/>
    <m/>
    <x v="0"/>
    <x v="0"/>
    <x v="0"/>
    <x v="2"/>
    <x v="2"/>
    <x v="4"/>
    <m/>
    <m/>
    <m/>
    <m/>
    <x v="0"/>
    <m/>
    <m/>
    <m/>
    <m/>
    <x v="0"/>
    <x v="0"/>
    <m/>
    <m/>
  </r>
  <r>
    <n v="1180"/>
    <s v="Closed"/>
    <x v="0"/>
    <x v="126"/>
    <d v="2022-04-08T00:00:00"/>
    <x v="169"/>
    <x v="570"/>
    <s v="Mr.Watcharapan P."/>
    <s v="MDL-CL-T1L"/>
    <s v="B022"/>
    <s v="# B022 T-57184GD103H-LW-AMN"/>
    <s v="BMW"/>
    <s v="TFT10.25&quot;"/>
    <x v="0"/>
    <x v="1"/>
    <x v="262"/>
    <s v="FCT +  App "/>
    <s v="Final"/>
    <m/>
    <s v="Room temp :  25oC"/>
    <x v="9"/>
    <x v="22"/>
    <s v="Operate"/>
    <n v="2"/>
    <x v="13"/>
    <s v="TS-5000"/>
    <s v="A-PIX"/>
    <m/>
    <m/>
    <n v="2"/>
    <x v="225"/>
    <m/>
    <x v="0"/>
    <x v="73"/>
    <m/>
    <m/>
    <x v="0"/>
    <x v="0"/>
    <x v="0"/>
    <x v="2"/>
    <x v="2"/>
    <x v="4"/>
    <m/>
    <m/>
    <m/>
    <m/>
    <x v="0"/>
    <m/>
    <m/>
    <m/>
    <m/>
    <x v="0"/>
    <x v="0"/>
    <m/>
    <m/>
  </r>
  <r>
    <n v="1181"/>
    <s v=""/>
    <x v="4"/>
    <x v="126"/>
    <d v="2022-04-08T00:00:00"/>
    <x v="169"/>
    <x v="571"/>
    <s v="Ms.Nisarat "/>
    <s v="SQC"/>
    <n v="3087"/>
    <s v="# 3087 T-57273GD086H-T-AHN"/>
    <s v="Gentex"/>
    <s v="TFT8.6&quot;"/>
    <x v="0"/>
    <x v="4"/>
    <x v="263"/>
    <s v="FCT +App check"/>
    <s v="Final"/>
    <m/>
    <s v="High temp"/>
    <x v="2"/>
    <x v="5"/>
    <s v="Operate"/>
    <n v="8"/>
    <x v="27"/>
    <s v="Control board-1,2"/>
    <s v="Attachment"/>
    <s v="QE-DC30V-003"/>
    <m/>
    <n v="500"/>
    <x v="228"/>
    <m/>
    <x v="0"/>
    <x v="0"/>
    <m/>
    <m/>
    <x v="32"/>
    <x v="0"/>
    <x v="16"/>
    <x v="2"/>
    <x v="2"/>
    <x v="42"/>
    <m/>
    <m/>
    <m/>
    <m/>
    <x v="96"/>
    <m/>
    <m/>
    <d v="2022-04-29T00:00:00"/>
    <m/>
    <x v="0"/>
    <x v="0"/>
    <m/>
    <m/>
  </r>
  <r>
    <n v="1182"/>
    <s v=""/>
    <x v="4"/>
    <x v="126"/>
    <d v="2022-04-08T00:00:00"/>
    <x v="170"/>
    <x v="572"/>
    <s v="Ms.Tanunya N."/>
    <s v="AE"/>
    <n v="3037"/>
    <s v="# 3037 T-55742GD042H-LW-ALN"/>
    <s v="YZK"/>
    <s v="TFT4.2&quot;"/>
    <x v="0"/>
    <x v="3"/>
    <x v="264"/>
    <s v="FCT +  App + Optical"/>
    <s v="Final"/>
    <m/>
    <s v="High temp"/>
    <x v="2"/>
    <x v="5"/>
    <s v="Operate"/>
    <n v="3"/>
    <x v="34"/>
    <s v="QE-CB-001"/>
    <s v="Attachment"/>
    <m/>
    <m/>
    <n v="1000"/>
    <x v="229"/>
    <m/>
    <x v="0"/>
    <x v="0"/>
    <m/>
    <m/>
    <x v="0"/>
    <x v="0"/>
    <x v="0"/>
    <x v="2"/>
    <x v="2"/>
    <x v="4"/>
    <m/>
    <m/>
    <m/>
    <m/>
    <x v="119"/>
    <m/>
    <m/>
    <d v="2022-05-21T00:00:00"/>
    <m/>
    <x v="0"/>
    <x v="0"/>
    <m/>
    <m/>
  </r>
  <r>
    <n v="1183"/>
    <s v=""/>
    <x v="4"/>
    <x v="126"/>
    <d v="2022-04-08T00:00:00"/>
    <x v="170"/>
    <x v="572"/>
    <s v="Ms.Tanunya N."/>
    <s v="AE"/>
    <n v="3037"/>
    <s v="# 3037 T-55742GD042H-LW-ALN"/>
    <s v="YZK"/>
    <s v="TFT4.2&quot;"/>
    <x v="0"/>
    <x v="3"/>
    <x v="264"/>
    <s v="FCT +  App + Optical"/>
    <s v="Final"/>
    <m/>
    <s v="Low temperature"/>
    <x v="3"/>
    <x v="12"/>
    <s v="Operate"/>
    <n v="3"/>
    <x v="35"/>
    <s v="Control box"/>
    <s v="Attachment"/>
    <m/>
    <m/>
    <n v="1000"/>
    <x v="229"/>
    <m/>
    <x v="0"/>
    <x v="0"/>
    <m/>
    <m/>
    <x v="0"/>
    <x v="0"/>
    <x v="0"/>
    <x v="2"/>
    <x v="2"/>
    <x v="4"/>
    <m/>
    <m/>
    <m/>
    <m/>
    <x v="119"/>
    <m/>
    <m/>
    <d v="2022-05-21T00:00:00"/>
    <m/>
    <x v="0"/>
    <x v="0"/>
    <m/>
    <m/>
  </r>
  <r>
    <n v="1184"/>
    <s v=""/>
    <x v="4"/>
    <x v="126"/>
    <d v="2022-04-08T00:00:00"/>
    <x v="170"/>
    <x v="572"/>
    <s v="Ms.Tanunya N."/>
    <s v="AE"/>
    <n v="3037"/>
    <s v="# 3037 T-55742GD042H-LW-ALN"/>
    <s v="YZK"/>
    <s v="TFT4.2&quot;"/>
    <x v="0"/>
    <x v="3"/>
    <x v="264"/>
    <s v="FCT +  App + Optical"/>
    <s v="Final"/>
    <m/>
    <s v="Hi temp,Hi Humid "/>
    <x v="1"/>
    <x v="1"/>
    <s v="Operate"/>
    <n v="3"/>
    <x v="36"/>
    <s v="QE-CB-002"/>
    <s v="Attachment"/>
    <m/>
    <m/>
    <n v="1000"/>
    <x v="229"/>
    <m/>
    <x v="0"/>
    <x v="0"/>
    <m/>
    <m/>
    <x v="0"/>
    <x v="0"/>
    <x v="0"/>
    <x v="2"/>
    <x v="2"/>
    <x v="4"/>
    <m/>
    <m/>
    <m/>
    <m/>
    <x v="119"/>
    <m/>
    <m/>
    <d v="2022-05-21T00:00:00"/>
    <m/>
    <x v="0"/>
    <x v="0"/>
    <m/>
    <m/>
  </r>
  <r>
    <n v="1185"/>
    <s v=""/>
    <x v="4"/>
    <x v="126"/>
    <d v="2022-04-08T00:00:00"/>
    <x v="170"/>
    <x v="572"/>
    <s v="Ms.Tanunya N."/>
    <s v="AE"/>
    <n v="3037"/>
    <s v="# 3037 T-55742GD042H-LW-ALN"/>
    <s v="YZK"/>
    <s v="TFT4.2&quot;"/>
    <x v="0"/>
    <x v="3"/>
    <x v="264"/>
    <s v="FCT +  App + Optical"/>
    <s v="Final"/>
    <m/>
    <s v="Heat shock"/>
    <x v="4"/>
    <x v="19"/>
    <s v="Non Operate"/>
    <n v="3"/>
    <x v="37"/>
    <m/>
    <m/>
    <m/>
    <m/>
    <n v="1000"/>
    <x v="229"/>
    <m/>
    <x v="0"/>
    <x v="0"/>
    <m/>
    <m/>
    <x v="0"/>
    <x v="0"/>
    <x v="0"/>
    <x v="2"/>
    <x v="2"/>
    <x v="4"/>
    <m/>
    <m/>
    <m/>
    <m/>
    <x v="119"/>
    <m/>
    <m/>
    <d v="2022-05-21T00:00:00"/>
    <m/>
    <x v="0"/>
    <x v="0"/>
    <m/>
    <m/>
  </r>
  <r>
    <n v="1186"/>
    <s v=""/>
    <x v="4"/>
    <x v="126"/>
    <d v="2022-04-08T00:00:00"/>
    <x v="170"/>
    <x v="572"/>
    <s v="Ms.Tanunya N."/>
    <s v="AE"/>
    <n v="3037"/>
    <s v="# 3037 T-55742GD042H-LW-ALN"/>
    <s v="YZK"/>
    <s v="TFT4.2&quot;"/>
    <x v="0"/>
    <x v="3"/>
    <x v="264"/>
    <s v="FCT +  App + Optical"/>
    <s v="Final"/>
    <m/>
    <s v="Brightness refer drawing spec"/>
    <x v="15"/>
    <x v="51"/>
    <s v="Operate"/>
    <n v="10"/>
    <x v="29"/>
    <m/>
    <m/>
    <m/>
    <m/>
    <n v="48"/>
    <x v="229"/>
    <m/>
    <x v="0"/>
    <x v="0"/>
    <m/>
    <m/>
    <x v="0"/>
    <x v="14"/>
    <x v="0"/>
    <x v="2"/>
    <x v="2"/>
    <x v="4"/>
    <m/>
    <m/>
    <m/>
    <m/>
    <x v="0"/>
    <m/>
    <m/>
    <m/>
    <m/>
    <x v="0"/>
    <x v="0"/>
    <m/>
    <m/>
  </r>
  <r>
    <n v="1187"/>
    <s v="Closed"/>
    <x v="0"/>
    <x v="126"/>
    <d v="2022-04-17T00:00:00"/>
    <x v="171"/>
    <x v="573"/>
    <s v="Ms.Sirintip "/>
    <s v="IQC"/>
    <n v="3061"/>
    <s v="# 3061 T-57568GD018HU-T-ACN"/>
    <s v="NS"/>
    <s v="TFT1.8&quot;"/>
    <x v="1"/>
    <x v="7"/>
    <x v="23"/>
    <s v="FCT +  App "/>
    <s v="Final"/>
    <m/>
    <s v="Optical characteristic"/>
    <x v="0"/>
    <x v="0"/>
    <s v="Operate"/>
    <n v="2"/>
    <x v="0"/>
    <s v="QE-CK-001"/>
    <s v="Attachment"/>
    <s v=" -"/>
    <m/>
    <n v="2"/>
    <x v="230"/>
    <m/>
    <x v="0"/>
    <x v="56"/>
    <m/>
    <m/>
    <x v="0"/>
    <x v="0"/>
    <x v="0"/>
    <x v="2"/>
    <x v="2"/>
    <x v="4"/>
    <m/>
    <m/>
    <m/>
    <m/>
    <x v="0"/>
    <m/>
    <m/>
    <m/>
    <m/>
    <x v="0"/>
    <x v="0"/>
    <m/>
    <m/>
  </r>
  <r>
    <n v="1188"/>
    <s v="Closed"/>
    <x v="0"/>
    <x v="126"/>
    <d v="2022-04-17T00:00:00"/>
    <x v="164"/>
    <x v="574"/>
    <s v="Ms.Sirintip "/>
    <s v="IQC"/>
    <n v="3061"/>
    <s v="# 3061 T-57568GD018HU-T-ACN"/>
    <s v="NS"/>
    <s v="TFT1.8&quot;"/>
    <x v="1"/>
    <x v="7"/>
    <x v="23"/>
    <s v="FCT +  App "/>
    <s v="Final"/>
    <m/>
    <s v="Optical characteristic"/>
    <x v="0"/>
    <x v="0"/>
    <s v="Operate"/>
    <n v="3"/>
    <x v="0"/>
    <s v="QE-CK-001"/>
    <s v="Attachment"/>
    <s v=" -"/>
    <m/>
    <n v="2"/>
    <x v="230"/>
    <m/>
    <x v="0"/>
    <x v="56"/>
    <m/>
    <m/>
    <x v="0"/>
    <x v="0"/>
    <x v="0"/>
    <x v="2"/>
    <x v="2"/>
    <x v="4"/>
    <m/>
    <m/>
    <m/>
    <m/>
    <x v="0"/>
    <m/>
    <m/>
    <m/>
    <m/>
    <x v="0"/>
    <x v="0"/>
    <m/>
    <m/>
  </r>
  <r>
    <n v="1189"/>
    <s v="Closed"/>
    <x v="0"/>
    <x v="126"/>
    <d v="2022-04-17T00:00:00"/>
    <x v="164"/>
    <x v="575"/>
    <s v="Ms.Sirintip "/>
    <s v="IQC"/>
    <n v="3061"/>
    <s v="# 3061 T-57568GD018HU-T-ACN"/>
    <s v="NS"/>
    <s v="TFT1.8&quot;"/>
    <x v="1"/>
    <x v="7"/>
    <x v="23"/>
    <s v="FCT +  App "/>
    <s v="Final"/>
    <m/>
    <s v="Optical characteristic"/>
    <x v="0"/>
    <x v="0"/>
    <s v="Operate"/>
    <n v="4"/>
    <x v="0"/>
    <s v="QE-CK-001"/>
    <s v="Attachment"/>
    <s v=" -"/>
    <m/>
    <n v="2"/>
    <x v="230"/>
    <m/>
    <x v="0"/>
    <x v="56"/>
    <m/>
    <m/>
    <x v="0"/>
    <x v="0"/>
    <x v="0"/>
    <x v="2"/>
    <x v="2"/>
    <x v="4"/>
    <m/>
    <m/>
    <m/>
    <m/>
    <x v="0"/>
    <m/>
    <m/>
    <m/>
    <m/>
    <x v="0"/>
    <x v="0"/>
    <m/>
    <m/>
  </r>
  <r>
    <n v="1190"/>
    <s v="Closed"/>
    <x v="0"/>
    <x v="126"/>
    <d v="2022-04-17T00:00:00"/>
    <x v="164"/>
    <x v="576"/>
    <s v="Ms.Sirintip "/>
    <s v="IQC"/>
    <n v="3049"/>
    <s v="# 3049 T-55931GD018HU-T-AKN"/>
    <s v="DS"/>
    <s v="TFT1.8&quot;"/>
    <x v="1"/>
    <x v="7"/>
    <x v="23"/>
    <s v="FCT +  App "/>
    <s v="Final"/>
    <m/>
    <s v="Optical characteristic"/>
    <x v="0"/>
    <x v="0"/>
    <s v="Operate"/>
    <n v="1"/>
    <x v="0"/>
    <s v="QE-CK-001"/>
    <s v="Attachment"/>
    <s v=" -"/>
    <m/>
    <n v="2"/>
    <x v="225"/>
    <m/>
    <x v="0"/>
    <x v="73"/>
    <m/>
    <m/>
    <x v="0"/>
    <x v="0"/>
    <x v="0"/>
    <x v="2"/>
    <x v="2"/>
    <x v="4"/>
    <m/>
    <m/>
    <m/>
    <m/>
    <x v="0"/>
    <m/>
    <m/>
    <m/>
    <m/>
    <x v="0"/>
    <x v="0"/>
    <m/>
    <m/>
  </r>
  <r>
    <n v="1191"/>
    <s v="Closed"/>
    <x v="0"/>
    <x v="126"/>
    <d v="2022-04-20T00:00:00"/>
    <x v="172"/>
    <x v="577"/>
    <s v="Mr.Watcharapan P."/>
    <s v="MDL-CL-T1L"/>
    <s v="B023"/>
    <s v="355865AH"/>
    <s v="BMW"/>
    <s v="TFT10.25&quot;"/>
    <x v="0"/>
    <x v="1"/>
    <x v="265"/>
    <s v="FCT +  App "/>
    <s v="Final"/>
    <m/>
    <s v="High temp"/>
    <x v="2"/>
    <x v="21"/>
    <s v="Operate"/>
    <n v="1"/>
    <x v="12"/>
    <s v="TS-5000"/>
    <s v="A-PIX"/>
    <m/>
    <m/>
    <n v="2"/>
    <x v="231"/>
    <m/>
    <x v="0"/>
    <x v="74"/>
    <m/>
    <m/>
    <x v="0"/>
    <x v="0"/>
    <x v="0"/>
    <x v="2"/>
    <x v="2"/>
    <x v="4"/>
    <m/>
    <m/>
    <m/>
    <m/>
    <x v="0"/>
    <m/>
    <m/>
    <m/>
    <m/>
    <x v="0"/>
    <x v="0"/>
    <m/>
    <m/>
  </r>
  <r>
    <n v="1192"/>
    <s v="Closed"/>
    <x v="0"/>
    <x v="126"/>
    <d v="2022-04-20T00:00:00"/>
    <x v="172"/>
    <x v="577"/>
    <s v="Mr.Watcharapan P."/>
    <s v="MDL-CL-T1L"/>
    <s v="B023"/>
    <s v="355865AH"/>
    <s v="BMW"/>
    <s v="TFT10.25&quot;"/>
    <x v="0"/>
    <x v="1"/>
    <x v="265"/>
    <s v="FCT +  App "/>
    <s v="Final"/>
    <m/>
    <s v="Room temp :  25oC"/>
    <x v="9"/>
    <x v="22"/>
    <s v="Operate"/>
    <n v="1"/>
    <x v="13"/>
    <s v="TS-5000"/>
    <s v="A-PIX"/>
    <m/>
    <m/>
    <n v="2"/>
    <x v="231"/>
    <m/>
    <x v="0"/>
    <x v="74"/>
    <m/>
    <m/>
    <x v="0"/>
    <x v="0"/>
    <x v="0"/>
    <x v="2"/>
    <x v="2"/>
    <x v="4"/>
    <m/>
    <m/>
    <m/>
    <m/>
    <x v="0"/>
    <m/>
    <m/>
    <m/>
    <m/>
    <x v="0"/>
    <x v="0"/>
    <m/>
    <m/>
  </r>
  <r>
    <n v="1193"/>
    <s v=""/>
    <x v="4"/>
    <x v="126"/>
    <d v="2022-04-21T00:00:00"/>
    <x v="173"/>
    <x v="578"/>
    <s v="Ms.Nisarat "/>
    <s v="SQC"/>
    <n v="5434"/>
    <s v="WTD-27834ABPNZ-CD"/>
    <s v="TAP"/>
    <s v="STN"/>
    <x v="0"/>
    <x v="4"/>
    <x v="266"/>
    <s v="FCT +  App "/>
    <s v="Final"/>
    <m/>
    <s v="High temp"/>
    <x v="2"/>
    <x v="36"/>
    <s v="Operate"/>
    <n v="5"/>
    <x v="7"/>
    <s v="CR"/>
    <m/>
    <m/>
    <m/>
    <n v="500"/>
    <x v="227"/>
    <m/>
    <x v="0"/>
    <x v="0"/>
    <m/>
    <m/>
    <x v="0"/>
    <x v="0"/>
    <x v="0"/>
    <x v="2"/>
    <x v="2"/>
    <x v="4"/>
    <m/>
    <m/>
    <m/>
    <m/>
    <x v="118"/>
    <m/>
    <m/>
    <d v="2022-05-16T00:00:00"/>
    <m/>
    <x v="0"/>
    <x v="0"/>
    <m/>
    <m/>
  </r>
  <r>
    <n v="1194"/>
    <s v=""/>
    <x v="4"/>
    <x v="126"/>
    <d v="2022-04-21T00:00:00"/>
    <x v="173"/>
    <x v="578"/>
    <s v="Ms.Nisarat "/>
    <s v="SQC"/>
    <n v="5434"/>
    <s v="WTD-27834ABPNZ-CD"/>
    <s v="TAP"/>
    <s v="STN"/>
    <x v="0"/>
    <x v="4"/>
    <x v="266"/>
    <s v="FCT +  App "/>
    <s v="Final"/>
    <m/>
    <s v="Low temperature"/>
    <x v="3"/>
    <x v="12"/>
    <s v="Operate"/>
    <n v="5"/>
    <x v="3"/>
    <s v="CR"/>
    <m/>
    <m/>
    <m/>
    <n v="500"/>
    <x v="227"/>
    <m/>
    <x v="0"/>
    <x v="0"/>
    <m/>
    <m/>
    <x v="0"/>
    <x v="0"/>
    <x v="0"/>
    <x v="2"/>
    <x v="2"/>
    <x v="4"/>
    <m/>
    <m/>
    <m/>
    <m/>
    <x v="118"/>
    <m/>
    <m/>
    <d v="2022-05-16T00:00:00"/>
    <m/>
    <x v="0"/>
    <x v="0"/>
    <m/>
    <m/>
  </r>
  <r>
    <n v="1195"/>
    <s v=""/>
    <x v="4"/>
    <x v="126"/>
    <d v="2022-04-21T00:00:00"/>
    <x v="173"/>
    <x v="578"/>
    <s v="Ms.Nisarat "/>
    <s v="SQC"/>
    <n v="5434"/>
    <s v="WTD-27834ABPNZ-CD"/>
    <s v="TAP"/>
    <s v="STN"/>
    <x v="0"/>
    <x v="4"/>
    <x v="266"/>
    <s v="FCT +  App "/>
    <s v="Final"/>
    <m/>
    <s v="Hi temp,Hi Humid "/>
    <x v="1"/>
    <x v="1"/>
    <s v="Non Operate"/>
    <n v="5"/>
    <x v="9"/>
    <m/>
    <m/>
    <m/>
    <m/>
    <n v="500"/>
    <x v="227"/>
    <m/>
    <x v="0"/>
    <x v="0"/>
    <m/>
    <m/>
    <x v="0"/>
    <x v="0"/>
    <x v="0"/>
    <x v="2"/>
    <x v="2"/>
    <x v="4"/>
    <m/>
    <m/>
    <m/>
    <m/>
    <x v="118"/>
    <m/>
    <m/>
    <d v="2022-05-16T00:00:00"/>
    <m/>
    <x v="0"/>
    <x v="0"/>
    <m/>
    <m/>
  </r>
  <r>
    <n v="1196"/>
    <s v=""/>
    <x v="4"/>
    <x v="126"/>
    <d v="2022-04-21T00:00:00"/>
    <x v="173"/>
    <x v="578"/>
    <s v="Ms.Nisarat "/>
    <s v="SQC"/>
    <n v="5434"/>
    <s v="WTD-27834ABPNZ-CD"/>
    <s v="TAP"/>
    <s v="STN"/>
    <x v="0"/>
    <x v="4"/>
    <x v="266"/>
    <s v="FCT +  App "/>
    <s v="Final"/>
    <m/>
    <s v="Heat shock"/>
    <x v="4"/>
    <x v="19"/>
    <s v="Non Operate"/>
    <n v="5"/>
    <x v="6"/>
    <m/>
    <m/>
    <m/>
    <m/>
    <n v="20"/>
    <x v="227"/>
    <m/>
    <x v="0"/>
    <x v="0"/>
    <m/>
    <m/>
    <x v="33"/>
    <x v="0"/>
    <x v="0"/>
    <x v="2"/>
    <x v="2"/>
    <x v="4"/>
    <m/>
    <m/>
    <m/>
    <m/>
    <x v="0"/>
    <m/>
    <m/>
    <m/>
    <m/>
    <x v="0"/>
    <x v="0"/>
    <m/>
    <m/>
  </r>
  <r>
    <n v="1197"/>
    <s v=""/>
    <x v="4"/>
    <x v="126"/>
    <d v="2022-04-21T00:00:00"/>
    <x v="173"/>
    <x v="579"/>
    <s v="Ms.Wijitra"/>
    <s v="AE"/>
    <n v="7125"/>
    <s v="T-55669GD027Z-LW-AIN"/>
    <s v="Visteon"/>
    <s v="TFT2.7&quot;"/>
    <x v="0"/>
    <x v="3"/>
    <x v="267"/>
    <s v="App "/>
    <s v="Final"/>
    <m/>
    <s v="Hi temp,Hi Humid "/>
    <x v="1"/>
    <x v="1"/>
    <s v="Non Operate"/>
    <n v="10"/>
    <x v="9"/>
    <m/>
    <m/>
    <m/>
    <m/>
    <n v="24"/>
    <x v="232"/>
    <m/>
    <x v="0"/>
    <x v="0"/>
    <m/>
    <m/>
    <x v="34"/>
    <x v="0"/>
    <x v="0"/>
    <x v="2"/>
    <x v="2"/>
    <x v="4"/>
    <m/>
    <m/>
    <m/>
    <m/>
    <x v="0"/>
    <m/>
    <m/>
    <m/>
    <m/>
    <x v="0"/>
    <x v="0"/>
    <m/>
    <m/>
  </r>
  <r>
    <n v="1198"/>
    <s v="Closed"/>
    <x v="0"/>
    <x v="132"/>
    <d v="2022-04-26T00:00:00"/>
    <x v="174"/>
    <x v="580"/>
    <s v="Mr.Chawarak "/>
    <s v="CQA"/>
    <n v="3095"/>
    <s v="# 3095 T-65039GD018HU-T-ABN"/>
    <s v="NS"/>
    <s v="TFT1.8&quot;"/>
    <x v="0"/>
    <x v="5"/>
    <x v="268"/>
    <s v="FCT +App check"/>
    <s v="Final"/>
    <m/>
    <s v="High temp"/>
    <x v="2"/>
    <x v="2"/>
    <s v="Operate"/>
    <n v="1"/>
    <x v="12"/>
    <m/>
    <m/>
    <m/>
    <m/>
    <n v="2"/>
    <x v="233"/>
    <m/>
    <x v="0"/>
    <x v="75"/>
    <m/>
    <m/>
    <x v="0"/>
    <x v="0"/>
    <x v="0"/>
    <x v="2"/>
    <x v="2"/>
    <x v="4"/>
    <m/>
    <m/>
    <m/>
    <m/>
    <x v="0"/>
    <m/>
    <m/>
    <m/>
    <m/>
    <x v="0"/>
    <x v="0"/>
    <m/>
    <m/>
  </r>
  <r>
    <n v="1199"/>
    <s v="Closed"/>
    <x v="0"/>
    <x v="132"/>
    <d v="2022-04-26T00:00:00"/>
    <x v="174"/>
    <x v="580"/>
    <s v="Mr.Chawarak "/>
    <s v="CQA"/>
    <n v="3095"/>
    <s v="# 3095 T-65039GD018HU-T-ABN"/>
    <s v="NS"/>
    <s v="TFT1.8&quot;"/>
    <x v="0"/>
    <x v="5"/>
    <x v="268"/>
    <s v="FCT +App check"/>
    <s v="Final"/>
    <m/>
    <s v="Low temperature"/>
    <x v="3"/>
    <x v="3"/>
    <s v="Operate"/>
    <n v="1"/>
    <x v="12"/>
    <m/>
    <m/>
    <m/>
    <m/>
    <n v="2"/>
    <x v="227"/>
    <m/>
    <x v="0"/>
    <x v="75"/>
    <m/>
    <m/>
    <x v="0"/>
    <x v="0"/>
    <x v="0"/>
    <x v="2"/>
    <x v="2"/>
    <x v="4"/>
    <m/>
    <m/>
    <m/>
    <m/>
    <x v="0"/>
    <m/>
    <m/>
    <m/>
    <m/>
    <x v="0"/>
    <x v="0"/>
    <m/>
    <m/>
  </r>
  <r>
    <n v="1200"/>
    <s v="Closed"/>
    <x v="0"/>
    <x v="132"/>
    <d v="2022-04-26T00:00:00"/>
    <x v="174"/>
    <x v="580"/>
    <s v="Mr.Chawarak "/>
    <s v="CQA"/>
    <n v="3095"/>
    <s v="# 3095 T-65039GD018HU-T-ABN"/>
    <s v="NS"/>
    <s v="TFT1.8&quot;"/>
    <x v="0"/>
    <x v="5"/>
    <x v="268"/>
    <s v="FCT +App check"/>
    <s v="Final"/>
    <m/>
    <s v="ON-OFF 200 times"/>
    <x v="5"/>
    <x v="13"/>
    <s v="Operate"/>
    <n v="1"/>
    <x v="13"/>
    <m/>
    <m/>
    <m/>
    <m/>
    <n v="2"/>
    <x v="227"/>
    <m/>
    <x v="0"/>
    <x v="76"/>
    <m/>
    <m/>
    <x v="0"/>
    <x v="0"/>
    <x v="0"/>
    <x v="2"/>
    <x v="2"/>
    <x v="4"/>
    <m/>
    <m/>
    <m/>
    <m/>
    <x v="0"/>
    <m/>
    <m/>
    <m/>
    <m/>
    <x v="0"/>
    <x v="0"/>
    <m/>
    <m/>
  </r>
  <r>
    <n v="1201"/>
    <m/>
    <x v="4"/>
    <x v="133"/>
    <d v="2022-04-26T00:00:00"/>
    <x v="175"/>
    <x v="581"/>
    <s v="Ms. Supawinee"/>
    <s v="CQA"/>
    <s v="B022"/>
    <s v="#B022 T-57184GD103H-LW-AMN"/>
    <s v="BMW"/>
    <s v="TFT10.25&quot;"/>
    <x v="0"/>
    <x v="5"/>
    <x v="269"/>
    <s v="FCT +  App "/>
    <s v="Final"/>
    <m/>
    <s v="High temp"/>
    <x v="2"/>
    <x v="5"/>
    <s v="Operate"/>
    <n v="1"/>
    <x v="14"/>
    <m/>
    <m/>
    <m/>
    <m/>
    <m/>
    <x v="98"/>
    <m/>
    <x v="0"/>
    <x v="0"/>
    <m/>
    <m/>
    <x v="0"/>
    <x v="0"/>
    <x v="0"/>
    <x v="2"/>
    <x v="2"/>
    <x v="4"/>
    <m/>
    <m/>
    <m/>
    <m/>
    <x v="0"/>
    <m/>
    <m/>
    <m/>
    <m/>
    <x v="0"/>
    <x v="0"/>
    <m/>
    <m/>
  </r>
  <r>
    <n v="1202"/>
    <m/>
    <x v="4"/>
    <x v="133"/>
    <d v="2022-04-26T00:00:00"/>
    <x v="175"/>
    <x v="581"/>
    <s v="Ms. Supawinee"/>
    <s v="CQA"/>
    <s v="B022"/>
    <s v="#B022 T-57184GD103H-LW-AMN"/>
    <s v="BMW"/>
    <s v="TFT10.25&quot;"/>
    <x v="0"/>
    <x v="5"/>
    <x v="269"/>
    <s v="FCT +  App "/>
    <s v="Final"/>
    <m/>
    <s v="Low temperature"/>
    <x v="3"/>
    <x v="3"/>
    <s v="Operate"/>
    <n v="1"/>
    <x v="14"/>
    <m/>
    <m/>
    <m/>
    <m/>
    <m/>
    <x v="98"/>
    <m/>
    <x v="0"/>
    <x v="0"/>
    <m/>
    <m/>
    <x v="0"/>
    <x v="0"/>
    <x v="0"/>
    <x v="2"/>
    <x v="2"/>
    <x v="4"/>
    <m/>
    <m/>
    <m/>
    <m/>
    <x v="0"/>
    <m/>
    <m/>
    <m/>
    <m/>
    <x v="0"/>
    <x v="0"/>
    <m/>
    <m/>
  </r>
  <r>
    <n v="1203"/>
    <m/>
    <x v="4"/>
    <x v="133"/>
    <d v="2022-04-26T00:00:00"/>
    <x v="175"/>
    <x v="581"/>
    <s v="Ms. Supawinee"/>
    <s v="CQA"/>
    <s v="B022"/>
    <s v="#B022 T-57184GD103H-LW-AMN"/>
    <s v="BMW"/>
    <s v="TFT10.25&quot;"/>
    <x v="0"/>
    <x v="5"/>
    <x v="269"/>
    <s v="FCT +  App "/>
    <s v="Final"/>
    <m/>
    <s v="Hi temp,Hi Humid "/>
    <x v="1"/>
    <x v="1"/>
    <s v="Operate"/>
    <n v="1"/>
    <x v="9"/>
    <m/>
    <m/>
    <m/>
    <m/>
    <m/>
    <x v="98"/>
    <m/>
    <x v="0"/>
    <x v="0"/>
    <m/>
    <m/>
    <x v="0"/>
    <x v="0"/>
    <x v="0"/>
    <x v="2"/>
    <x v="2"/>
    <x v="4"/>
    <m/>
    <m/>
    <m/>
    <m/>
    <x v="0"/>
    <m/>
    <m/>
    <m/>
    <m/>
    <x v="0"/>
    <x v="0"/>
    <m/>
    <m/>
  </r>
  <r>
    <n v="1204"/>
    <m/>
    <x v="4"/>
    <x v="133"/>
    <d v="2022-04-26T00:00:00"/>
    <x v="175"/>
    <x v="581"/>
    <s v="Ms. Supawinee"/>
    <s v="CQA"/>
    <s v="B022"/>
    <s v="#B022 T-57184GD103H-LW-AMN"/>
    <s v="BMW"/>
    <s v="TFT10.25&quot;"/>
    <x v="0"/>
    <x v="5"/>
    <x v="269"/>
    <s v="FCT +  App "/>
    <s v="Final"/>
    <m/>
    <s v="Vibration"/>
    <x v="17"/>
    <x v="60"/>
    <s v="Operate"/>
    <n v="1"/>
    <x v="21"/>
    <m/>
    <m/>
    <m/>
    <m/>
    <m/>
    <x v="98"/>
    <m/>
    <x v="0"/>
    <x v="0"/>
    <m/>
    <m/>
    <x v="0"/>
    <x v="0"/>
    <x v="0"/>
    <x v="2"/>
    <x v="2"/>
    <x v="4"/>
    <m/>
    <m/>
    <m/>
    <m/>
    <x v="0"/>
    <m/>
    <m/>
    <m/>
    <m/>
    <x v="0"/>
    <x v="0"/>
    <m/>
    <m/>
  </r>
  <r>
    <n v="1205"/>
    <s v=""/>
    <x v="4"/>
    <x v="134"/>
    <m/>
    <x v="18"/>
    <x v="582"/>
    <m/>
    <m/>
    <m/>
    <m/>
    <m/>
    <m/>
    <x v="2"/>
    <x v="9"/>
    <x v="101"/>
    <m/>
    <m/>
    <m/>
    <m/>
    <x v="23"/>
    <x v="60"/>
    <m/>
    <m/>
    <x v="29"/>
    <m/>
    <m/>
    <m/>
    <m/>
    <m/>
    <x v="98"/>
    <m/>
    <x v="0"/>
    <x v="0"/>
    <m/>
    <m/>
    <x v="0"/>
    <x v="0"/>
    <x v="0"/>
    <x v="2"/>
    <x v="2"/>
    <x v="4"/>
    <m/>
    <m/>
    <m/>
    <m/>
    <x v="0"/>
    <m/>
    <m/>
    <m/>
    <m/>
    <x v="0"/>
    <x v="0"/>
    <m/>
    <m/>
  </r>
  <r>
    <n v="1205"/>
    <s v=""/>
    <x v="4"/>
    <x v="134"/>
    <m/>
    <x v="18"/>
    <x v="582"/>
    <m/>
    <m/>
    <m/>
    <m/>
    <m/>
    <m/>
    <x v="2"/>
    <x v="9"/>
    <x v="101"/>
    <m/>
    <m/>
    <m/>
    <m/>
    <x v="23"/>
    <x v="60"/>
    <m/>
    <m/>
    <x v="29"/>
    <m/>
    <m/>
    <m/>
    <m/>
    <m/>
    <x v="98"/>
    <m/>
    <x v="0"/>
    <x v="0"/>
    <m/>
    <m/>
    <x v="0"/>
    <x v="0"/>
    <x v="0"/>
    <x v="2"/>
    <x v="2"/>
    <x v="4"/>
    <m/>
    <m/>
    <m/>
    <m/>
    <x v="0"/>
    <m/>
    <m/>
    <m/>
    <m/>
    <x v="0"/>
    <x v="0"/>
    <m/>
    <m/>
  </r>
  <r>
    <n v="1205"/>
    <s v=""/>
    <x v="4"/>
    <x v="134"/>
    <m/>
    <x v="18"/>
    <x v="582"/>
    <m/>
    <m/>
    <m/>
    <m/>
    <m/>
    <m/>
    <x v="2"/>
    <x v="9"/>
    <x v="101"/>
    <m/>
    <m/>
    <m/>
    <m/>
    <x v="23"/>
    <x v="60"/>
    <m/>
    <m/>
    <x v="29"/>
    <m/>
    <m/>
    <m/>
    <m/>
    <m/>
    <x v="98"/>
    <m/>
    <x v="0"/>
    <x v="0"/>
    <m/>
    <m/>
    <x v="0"/>
    <x v="0"/>
    <x v="0"/>
    <x v="2"/>
    <x v="2"/>
    <x v="4"/>
    <m/>
    <m/>
    <m/>
    <m/>
    <x v="0"/>
    <m/>
    <m/>
    <m/>
    <m/>
    <x v="0"/>
    <x v="0"/>
    <m/>
    <m/>
  </r>
  <r>
    <n v="1205"/>
    <s v=""/>
    <x v="4"/>
    <x v="134"/>
    <m/>
    <x v="18"/>
    <x v="582"/>
    <m/>
    <m/>
    <m/>
    <m/>
    <m/>
    <m/>
    <x v="2"/>
    <x v="9"/>
    <x v="101"/>
    <m/>
    <m/>
    <m/>
    <m/>
    <x v="23"/>
    <x v="60"/>
    <m/>
    <m/>
    <x v="29"/>
    <m/>
    <m/>
    <m/>
    <m/>
    <m/>
    <x v="98"/>
    <m/>
    <x v="0"/>
    <x v="0"/>
    <m/>
    <m/>
    <x v="0"/>
    <x v="0"/>
    <x v="0"/>
    <x v="2"/>
    <x v="2"/>
    <x v="4"/>
    <m/>
    <m/>
    <m/>
    <m/>
    <x v="0"/>
    <m/>
    <m/>
    <m/>
    <m/>
    <x v="0"/>
    <x v="0"/>
    <m/>
    <m/>
  </r>
  <r>
    <n v="1205"/>
    <s v=""/>
    <x v="4"/>
    <x v="134"/>
    <m/>
    <x v="18"/>
    <x v="582"/>
    <m/>
    <m/>
    <m/>
    <m/>
    <m/>
    <m/>
    <x v="2"/>
    <x v="9"/>
    <x v="101"/>
    <m/>
    <m/>
    <m/>
    <m/>
    <x v="23"/>
    <x v="60"/>
    <m/>
    <m/>
    <x v="29"/>
    <m/>
    <m/>
    <m/>
    <m/>
    <m/>
    <x v="98"/>
    <m/>
    <x v="0"/>
    <x v="0"/>
    <m/>
    <m/>
    <x v="0"/>
    <x v="0"/>
    <x v="0"/>
    <x v="2"/>
    <x v="2"/>
    <x v="4"/>
    <m/>
    <m/>
    <m/>
    <m/>
    <x v="0"/>
    <m/>
    <m/>
    <m/>
    <m/>
    <x v="0"/>
    <x v="0"/>
    <m/>
    <m/>
  </r>
  <r>
    <n v="1205"/>
    <s v=""/>
    <x v="4"/>
    <x v="134"/>
    <m/>
    <x v="18"/>
    <x v="582"/>
    <m/>
    <m/>
    <m/>
    <m/>
    <m/>
    <m/>
    <x v="2"/>
    <x v="9"/>
    <x v="101"/>
    <m/>
    <m/>
    <m/>
    <m/>
    <x v="23"/>
    <x v="60"/>
    <m/>
    <m/>
    <x v="29"/>
    <m/>
    <m/>
    <m/>
    <m/>
    <m/>
    <x v="98"/>
    <m/>
    <x v="0"/>
    <x v="0"/>
    <m/>
    <m/>
    <x v="0"/>
    <x v="0"/>
    <x v="0"/>
    <x v="2"/>
    <x v="2"/>
    <x v="4"/>
    <m/>
    <m/>
    <m/>
    <m/>
    <x v="0"/>
    <m/>
    <m/>
    <m/>
    <m/>
    <x v="0"/>
    <x v="0"/>
    <m/>
    <m/>
  </r>
  <r>
    <n v="1205"/>
    <s v=""/>
    <x v="4"/>
    <x v="134"/>
    <m/>
    <x v="18"/>
    <x v="582"/>
    <m/>
    <m/>
    <m/>
    <m/>
    <m/>
    <m/>
    <x v="2"/>
    <x v="9"/>
    <x v="101"/>
    <m/>
    <m/>
    <m/>
    <m/>
    <x v="23"/>
    <x v="60"/>
    <m/>
    <m/>
    <x v="29"/>
    <m/>
    <m/>
    <m/>
    <m/>
    <m/>
    <x v="98"/>
    <m/>
    <x v="0"/>
    <x v="0"/>
    <m/>
    <m/>
    <x v="0"/>
    <x v="0"/>
    <x v="0"/>
    <x v="2"/>
    <x v="2"/>
    <x v="4"/>
    <m/>
    <m/>
    <m/>
    <m/>
    <x v="0"/>
    <m/>
    <m/>
    <m/>
    <m/>
    <x v="0"/>
    <x v="0"/>
    <m/>
    <m/>
  </r>
  <r>
    <n v="1205"/>
    <s v=""/>
    <x v="4"/>
    <x v="134"/>
    <m/>
    <x v="18"/>
    <x v="582"/>
    <m/>
    <m/>
    <m/>
    <m/>
    <m/>
    <m/>
    <x v="2"/>
    <x v="9"/>
    <x v="101"/>
    <m/>
    <m/>
    <m/>
    <m/>
    <x v="23"/>
    <x v="60"/>
    <m/>
    <m/>
    <x v="29"/>
    <m/>
    <m/>
    <m/>
    <m/>
    <m/>
    <x v="98"/>
    <m/>
    <x v="0"/>
    <x v="0"/>
    <m/>
    <m/>
    <x v="0"/>
    <x v="0"/>
    <x v="0"/>
    <x v="2"/>
    <x v="2"/>
    <x v="4"/>
    <m/>
    <m/>
    <m/>
    <m/>
    <x v="0"/>
    <m/>
    <m/>
    <m/>
    <m/>
    <x v="0"/>
    <x v="0"/>
    <m/>
    <m/>
  </r>
  <r>
    <m/>
    <s v="Yearly test"/>
    <x v="6"/>
    <x v="134"/>
    <m/>
    <x v="18"/>
    <x v="582"/>
    <m/>
    <m/>
    <m/>
    <m/>
    <m/>
    <m/>
    <x v="2"/>
    <x v="9"/>
    <x v="101"/>
    <m/>
    <m/>
    <m/>
    <m/>
    <x v="16"/>
    <x v="60"/>
    <m/>
    <m/>
    <x v="29"/>
    <m/>
    <m/>
    <m/>
    <m/>
    <m/>
    <x v="98"/>
    <m/>
    <x v="0"/>
    <x v="0"/>
    <m/>
    <m/>
    <x v="0"/>
    <x v="0"/>
    <x v="0"/>
    <x v="2"/>
    <x v="2"/>
    <x v="4"/>
    <m/>
    <m/>
    <m/>
    <m/>
    <x v="0"/>
    <m/>
    <m/>
    <m/>
    <m/>
    <x v="0"/>
    <x v="0"/>
    <m/>
    <m/>
  </r>
  <r>
    <n v="1206"/>
    <s v=""/>
    <x v="3"/>
    <x v="113"/>
    <d v="2022-01-01T00:00:00"/>
    <x v="137"/>
    <x v="583"/>
    <m/>
    <m/>
    <n v="3001"/>
    <s v="# 3001 T-55741GD033H-T-ACN"/>
    <s v="Gentex"/>
    <s v="TFT3.3&quot;"/>
    <x v="1"/>
    <x v="6"/>
    <x v="42"/>
    <s v="FCT +  App "/>
    <s v="Final"/>
    <m/>
    <s v="High temp"/>
    <x v="2"/>
    <x v="5"/>
    <s v="Operate"/>
    <n v="3"/>
    <x v="19"/>
    <s v="TFT-B3A"/>
    <s v="Attachment"/>
    <m/>
    <m/>
    <n v="500"/>
    <x v="172"/>
    <m/>
    <x v="0"/>
    <x v="0"/>
    <m/>
    <m/>
    <x v="0"/>
    <x v="0"/>
    <x v="0"/>
    <x v="2"/>
    <x v="2"/>
    <x v="4"/>
    <m/>
    <m/>
    <m/>
    <m/>
    <x v="0"/>
    <m/>
    <m/>
    <d v="2022-01-26T20:00:00"/>
    <m/>
    <x v="0"/>
    <x v="0"/>
    <m/>
    <m/>
  </r>
  <r>
    <n v="1207"/>
    <s v=""/>
    <x v="3"/>
    <x v="113"/>
    <d v="2022-01-01T00:00:00"/>
    <x v="137"/>
    <x v="582"/>
    <m/>
    <m/>
    <n v="3001"/>
    <s v="# 3001 T-55741GD033H-T-ACN"/>
    <s v="Gentex"/>
    <s v="TFT3.3&quot;"/>
    <x v="1"/>
    <x v="6"/>
    <x v="42"/>
    <s v="FCT +  App "/>
    <s v="Final"/>
    <m/>
    <s v="Low Temperature"/>
    <x v="3"/>
    <x v="12"/>
    <s v="Operate"/>
    <n v="3"/>
    <x v="3"/>
    <s v="TFT-B3A"/>
    <s v="Attachment"/>
    <m/>
    <m/>
    <n v="500"/>
    <x v="172"/>
    <m/>
    <x v="0"/>
    <x v="0"/>
    <m/>
    <m/>
    <x v="0"/>
    <x v="0"/>
    <x v="0"/>
    <x v="2"/>
    <x v="2"/>
    <x v="4"/>
    <m/>
    <m/>
    <m/>
    <m/>
    <x v="0"/>
    <m/>
    <m/>
    <d v="2022-01-26T20:00:00"/>
    <m/>
    <x v="0"/>
    <x v="0"/>
    <m/>
    <m/>
  </r>
  <r>
    <n v="1208"/>
    <s v=""/>
    <x v="3"/>
    <x v="113"/>
    <d v="2022-01-01T00:00:00"/>
    <x v="137"/>
    <x v="582"/>
    <m/>
    <m/>
    <n v="3001"/>
    <s v="# 3001 T-55741GD033H-T-ACN"/>
    <s v="Gentex"/>
    <s v="TFT3.3&quot;"/>
    <x v="1"/>
    <x v="6"/>
    <x v="42"/>
    <s v="FCT +  App "/>
    <s v="Final"/>
    <m/>
    <s v="High temp"/>
    <x v="2"/>
    <x v="2"/>
    <s v="Non Operate"/>
    <n v="3"/>
    <x v="27"/>
    <s v="TFT-B3A"/>
    <s v="Attachment"/>
    <m/>
    <m/>
    <n v="500"/>
    <x v="172"/>
    <m/>
    <x v="0"/>
    <x v="0"/>
    <m/>
    <m/>
    <x v="0"/>
    <x v="0"/>
    <x v="0"/>
    <x v="2"/>
    <x v="2"/>
    <x v="4"/>
    <m/>
    <m/>
    <m/>
    <m/>
    <x v="0"/>
    <m/>
    <m/>
    <d v="2022-01-26T20:00:00"/>
    <m/>
    <x v="0"/>
    <x v="0"/>
    <m/>
    <m/>
  </r>
  <r>
    <n v="1209"/>
    <s v=""/>
    <x v="3"/>
    <x v="113"/>
    <d v="2022-01-01T00:00:00"/>
    <x v="137"/>
    <x v="582"/>
    <m/>
    <m/>
    <n v="3001"/>
    <s v="# 3001 T-55741GD033H-T-ACN"/>
    <s v="Gentex"/>
    <s v="TFT3.3&quot;"/>
    <x v="1"/>
    <x v="6"/>
    <x v="42"/>
    <s v="FCT +  App "/>
    <s v="Final"/>
    <m/>
    <s v="Low Temperature"/>
    <x v="3"/>
    <x v="3"/>
    <s v="Non Operate"/>
    <n v="3"/>
    <x v="11"/>
    <s v="TFT-B3A"/>
    <s v="Attachment"/>
    <m/>
    <m/>
    <n v="500"/>
    <x v="172"/>
    <m/>
    <x v="0"/>
    <x v="0"/>
    <m/>
    <m/>
    <x v="0"/>
    <x v="0"/>
    <x v="0"/>
    <x v="2"/>
    <x v="2"/>
    <x v="4"/>
    <m/>
    <m/>
    <m/>
    <m/>
    <x v="0"/>
    <m/>
    <m/>
    <d v="2022-01-26T20:00:00"/>
    <m/>
    <x v="0"/>
    <x v="0"/>
    <m/>
    <m/>
  </r>
  <r>
    <n v="1210"/>
    <s v=""/>
    <x v="3"/>
    <x v="113"/>
    <d v="2022-01-01T00:00:00"/>
    <x v="137"/>
    <x v="582"/>
    <m/>
    <m/>
    <n v="3001"/>
    <s v="# 3001 T-55741GD033H-T-ACN"/>
    <s v="Gentex"/>
    <s v="TFT3.3&quot;"/>
    <x v="1"/>
    <x v="6"/>
    <x v="42"/>
    <s v="FCT +  App "/>
    <s v="Final"/>
    <m/>
    <s v="Humidity"/>
    <x v="1"/>
    <x v="1"/>
    <s v="Operate"/>
    <n v="3"/>
    <x v="9"/>
    <s v="TFT-B3A"/>
    <s v="Attachment"/>
    <m/>
    <m/>
    <n v="500"/>
    <x v="172"/>
    <m/>
    <x v="0"/>
    <x v="0"/>
    <m/>
    <m/>
    <x v="0"/>
    <x v="0"/>
    <x v="0"/>
    <x v="2"/>
    <x v="2"/>
    <x v="4"/>
    <m/>
    <m/>
    <m/>
    <m/>
    <x v="0"/>
    <m/>
    <m/>
    <d v="2022-01-26T20:00:00"/>
    <m/>
    <x v="0"/>
    <x v="0"/>
    <m/>
    <m/>
  </r>
  <r>
    <n v="1211"/>
    <s v=""/>
    <x v="3"/>
    <x v="113"/>
    <d v="2022-01-01T00:00:00"/>
    <x v="137"/>
    <x v="582"/>
    <m/>
    <m/>
    <n v="3001"/>
    <s v="# 3001 T-55741GD033H-T-ACN"/>
    <s v="Gentex"/>
    <s v="TFT3.3&quot;"/>
    <x v="1"/>
    <x v="6"/>
    <x v="42"/>
    <s v="FCT +  App "/>
    <s v="Final"/>
    <m/>
    <s v="Humidity"/>
    <x v="1"/>
    <x v="1"/>
    <s v="Non Operate"/>
    <n v="3"/>
    <x v="9"/>
    <s v="TFT-B3A"/>
    <s v="Attachment"/>
    <m/>
    <m/>
    <n v="500"/>
    <x v="172"/>
    <m/>
    <x v="0"/>
    <x v="0"/>
    <m/>
    <m/>
    <x v="0"/>
    <x v="0"/>
    <x v="0"/>
    <x v="2"/>
    <x v="2"/>
    <x v="4"/>
    <m/>
    <m/>
    <m/>
    <m/>
    <x v="0"/>
    <m/>
    <m/>
    <d v="2022-01-26T20:00:00"/>
    <m/>
    <x v="0"/>
    <x v="0"/>
    <m/>
    <m/>
  </r>
  <r>
    <n v="1212"/>
    <s v=""/>
    <x v="3"/>
    <x v="113"/>
    <d v="2022-01-01T00:00:00"/>
    <x v="137"/>
    <x v="582"/>
    <m/>
    <m/>
    <n v="3001"/>
    <s v="# 3001 T-55741GD033H-T-ACN"/>
    <s v="Gentex"/>
    <s v="TFT3.3&quot;"/>
    <x v="1"/>
    <x v="6"/>
    <x v="42"/>
    <s v="FCT +  App "/>
    <s v="Final"/>
    <m/>
    <s v="Heat Shock"/>
    <x v="4"/>
    <x v="19"/>
    <s v="Non Operate"/>
    <n v="3"/>
    <x v="6"/>
    <s v="TFT-B3A"/>
    <s v="Attachment"/>
    <m/>
    <m/>
    <n v="500"/>
    <x v="172"/>
    <m/>
    <x v="0"/>
    <x v="0"/>
    <m/>
    <m/>
    <x v="0"/>
    <x v="0"/>
    <x v="0"/>
    <x v="2"/>
    <x v="2"/>
    <x v="4"/>
    <m/>
    <m/>
    <m/>
    <m/>
    <x v="0"/>
    <m/>
    <m/>
    <d v="2022-01-26T20:00:00"/>
    <m/>
    <x v="0"/>
    <x v="0"/>
    <m/>
    <m/>
  </r>
  <r>
    <n v="1213"/>
    <s v=""/>
    <x v="3"/>
    <x v="113"/>
    <d v="2022-01-01T00:00:00"/>
    <x v="18"/>
    <x v="582"/>
    <m/>
    <m/>
    <n v="3016"/>
    <s v="# 3016 T-55734GD057Z-LW-AHN"/>
    <s v="Visteon"/>
    <s v="TFT5.7&quot;"/>
    <x v="1"/>
    <x v="6"/>
    <x v="42"/>
    <s v="FCT +  App "/>
    <s v="Final"/>
    <m/>
    <s v="High temp"/>
    <x v="2"/>
    <x v="5"/>
    <s v="Operate"/>
    <n v="3"/>
    <x v="2"/>
    <s v="TFT-M4"/>
    <s v="Buffer board"/>
    <m/>
    <m/>
    <n v="1000"/>
    <x v="234"/>
    <m/>
    <x v="0"/>
    <x v="0"/>
    <m/>
    <m/>
    <x v="0"/>
    <x v="0"/>
    <x v="0"/>
    <x v="2"/>
    <x v="2"/>
    <x v="4"/>
    <m/>
    <m/>
    <m/>
    <m/>
    <x v="0"/>
    <m/>
    <m/>
    <m/>
    <m/>
    <x v="0"/>
    <x v="40"/>
    <m/>
    <m/>
  </r>
  <r>
    <n v="1214"/>
    <s v=""/>
    <x v="3"/>
    <x v="113"/>
    <d v="2022-01-01T00:00:00"/>
    <x v="18"/>
    <x v="582"/>
    <m/>
    <m/>
    <n v="3016"/>
    <s v="# 3016 T-55734GD057Z-LW-AHN"/>
    <s v="Visteon"/>
    <s v="TFT5.7&quot;"/>
    <x v="1"/>
    <x v="6"/>
    <x v="42"/>
    <s v="FCT +  App "/>
    <s v="Final"/>
    <m/>
    <s v="Low Temperature"/>
    <x v="3"/>
    <x v="3"/>
    <s v="Operate"/>
    <n v="3"/>
    <x v="12"/>
    <s v="TFT-M4"/>
    <s v="Buffer board"/>
    <m/>
    <m/>
    <n v="1000"/>
    <x v="234"/>
    <m/>
    <x v="0"/>
    <x v="0"/>
    <m/>
    <m/>
    <x v="0"/>
    <x v="0"/>
    <x v="0"/>
    <x v="2"/>
    <x v="2"/>
    <x v="4"/>
    <m/>
    <m/>
    <m/>
    <m/>
    <x v="0"/>
    <m/>
    <m/>
    <m/>
    <m/>
    <x v="0"/>
    <x v="40"/>
    <m/>
    <m/>
  </r>
  <r>
    <n v="1215"/>
    <s v=""/>
    <x v="3"/>
    <x v="113"/>
    <d v="2022-01-01T00:00:00"/>
    <x v="18"/>
    <x v="582"/>
    <m/>
    <m/>
    <n v="3016"/>
    <s v="# 3016 T-55734GD057Z-LW-AHN"/>
    <s v="Visteon"/>
    <s v="TFT5.7&quot;"/>
    <x v="1"/>
    <x v="6"/>
    <x v="42"/>
    <s v="FCT +  App "/>
    <s v="Final"/>
    <m/>
    <s v="High temp"/>
    <x v="2"/>
    <x v="5"/>
    <s v="Non Operate"/>
    <n v="3"/>
    <x v="2"/>
    <s v="TFT-M4"/>
    <s v="Buffer board"/>
    <m/>
    <m/>
    <n v="1000"/>
    <x v="234"/>
    <m/>
    <x v="0"/>
    <x v="0"/>
    <m/>
    <m/>
    <x v="0"/>
    <x v="0"/>
    <x v="0"/>
    <x v="2"/>
    <x v="2"/>
    <x v="4"/>
    <m/>
    <m/>
    <m/>
    <m/>
    <x v="0"/>
    <m/>
    <m/>
    <m/>
    <m/>
    <x v="0"/>
    <x v="40"/>
    <m/>
    <m/>
  </r>
  <r>
    <n v="1216"/>
    <s v=""/>
    <x v="3"/>
    <x v="113"/>
    <d v="2022-01-01T00:00:00"/>
    <x v="18"/>
    <x v="582"/>
    <m/>
    <m/>
    <n v="3016"/>
    <s v="# 3016 T-55734GD057Z-LW-AHN"/>
    <s v="Visteon"/>
    <s v="TFT5.7&quot;"/>
    <x v="1"/>
    <x v="6"/>
    <x v="42"/>
    <s v="FCT +  App "/>
    <s v="Final"/>
    <m/>
    <s v="Low Temperature"/>
    <x v="3"/>
    <x v="3"/>
    <s v="Non Operate"/>
    <n v="3"/>
    <x v="12"/>
    <s v="TFT-M4"/>
    <s v="Buffer board"/>
    <m/>
    <m/>
    <n v="1000"/>
    <x v="234"/>
    <m/>
    <x v="0"/>
    <x v="0"/>
    <m/>
    <m/>
    <x v="0"/>
    <x v="0"/>
    <x v="0"/>
    <x v="2"/>
    <x v="2"/>
    <x v="4"/>
    <m/>
    <m/>
    <m/>
    <m/>
    <x v="0"/>
    <m/>
    <m/>
    <m/>
    <m/>
    <x v="0"/>
    <x v="40"/>
    <m/>
    <m/>
  </r>
  <r>
    <n v="1217"/>
    <s v=""/>
    <x v="3"/>
    <x v="113"/>
    <d v="2022-01-01T00:00:00"/>
    <x v="18"/>
    <x v="582"/>
    <m/>
    <m/>
    <n v="3016"/>
    <s v="# 3016 T-55734GD057Z-LW-AHN"/>
    <s v="Visteon"/>
    <s v="TFT5.7&quot;"/>
    <x v="1"/>
    <x v="6"/>
    <x v="42"/>
    <s v="FCT +  App "/>
    <s v="Final"/>
    <m/>
    <s v="Humidity"/>
    <x v="1"/>
    <x v="1"/>
    <s v="Operate"/>
    <n v="3"/>
    <x v="1"/>
    <s v="TFT-M4"/>
    <s v="Buffer board"/>
    <m/>
    <m/>
    <n v="1000"/>
    <x v="234"/>
    <m/>
    <x v="0"/>
    <x v="0"/>
    <m/>
    <m/>
    <x v="0"/>
    <x v="0"/>
    <x v="0"/>
    <x v="2"/>
    <x v="2"/>
    <x v="4"/>
    <m/>
    <m/>
    <m/>
    <m/>
    <x v="0"/>
    <m/>
    <m/>
    <m/>
    <m/>
    <x v="0"/>
    <x v="40"/>
    <m/>
    <m/>
  </r>
  <r>
    <n v="1218"/>
    <s v=""/>
    <x v="3"/>
    <x v="113"/>
    <d v="2022-01-01T00:00:00"/>
    <x v="18"/>
    <x v="582"/>
    <m/>
    <m/>
    <n v="3016"/>
    <s v="# 3016 T-55734GD057Z-LW-AHN"/>
    <s v="Visteon"/>
    <s v="TFT5.7&quot;"/>
    <x v="1"/>
    <x v="6"/>
    <x v="42"/>
    <s v="FCT +  App "/>
    <s v="Final"/>
    <m/>
    <s v="Humidity"/>
    <x v="1"/>
    <x v="1"/>
    <s v="Non Operate"/>
    <n v="3"/>
    <x v="1"/>
    <s v="TFT-M4"/>
    <s v="Buffer board"/>
    <m/>
    <m/>
    <n v="1000"/>
    <x v="234"/>
    <m/>
    <x v="0"/>
    <x v="0"/>
    <m/>
    <m/>
    <x v="0"/>
    <x v="0"/>
    <x v="0"/>
    <x v="2"/>
    <x v="2"/>
    <x v="4"/>
    <m/>
    <m/>
    <m/>
    <m/>
    <x v="0"/>
    <m/>
    <m/>
    <m/>
    <m/>
    <x v="0"/>
    <x v="40"/>
    <m/>
    <m/>
  </r>
  <r>
    <n v="1219"/>
    <s v=""/>
    <x v="3"/>
    <x v="113"/>
    <d v="2022-01-01T00:00:00"/>
    <x v="18"/>
    <x v="582"/>
    <m/>
    <m/>
    <n v="3016"/>
    <s v="# 3016 T-55734GD057Z-LW-AHN"/>
    <s v="Visteon"/>
    <s v="TFT5.7&quot;"/>
    <x v="1"/>
    <x v="6"/>
    <x v="42"/>
    <s v="FCT +  App "/>
    <s v="Final"/>
    <m/>
    <s v="Heat Shock"/>
    <x v="4"/>
    <x v="69"/>
    <s v="Non Operate"/>
    <n v="3"/>
    <x v="6"/>
    <s v="TFT-M4"/>
    <s v="Buffer board"/>
    <m/>
    <m/>
    <n v="1000"/>
    <x v="234"/>
    <m/>
    <x v="0"/>
    <x v="0"/>
    <m/>
    <m/>
    <x v="0"/>
    <x v="0"/>
    <x v="0"/>
    <x v="2"/>
    <x v="2"/>
    <x v="4"/>
    <m/>
    <m/>
    <m/>
    <m/>
    <x v="0"/>
    <m/>
    <m/>
    <m/>
    <m/>
    <x v="0"/>
    <x v="40"/>
    <m/>
    <m/>
  </r>
  <r>
    <n v="1220"/>
    <s v="Too Over Due"/>
    <x v="4"/>
    <x v="113"/>
    <d v="2022-01-01T00:00:00"/>
    <x v="137"/>
    <x v="582"/>
    <m/>
    <m/>
    <n v="3051"/>
    <s v="# 3051 T-56056GD042H-LW-ADN"/>
    <s v="YZK"/>
    <s v="TFT4.2&quot;"/>
    <x v="1"/>
    <x v="6"/>
    <x v="42"/>
    <s v="FCT +  App "/>
    <s v="Final"/>
    <m/>
    <s v="High temp"/>
    <x v="2"/>
    <x v="5"/>
    <s v="Operate"/>
    <n v="3"/>
    <x v="29"/>
    <s v="TFT-B3A"/>
    <s v="Pallet"/>
    <m/>
    <m/>
    <n v="240"/>
    <x v="178"/>
    <m/>
    <x v="0"/>
    <x v="0"/>
    <m/>
    <m/>
    <x v="0"/>
    <x v="0"/>
    <x v="0"/>
    <x v="2"/>
    <x v="2"/>
    <x v="4"/>
    <m/>
    <m/>
    <m/>
    <m/>
    <x v="120"/>
    <m/>
    <m/>
    <m/>
    <m/>
    <x v="0"/>
    <x v="0"/>
    <m/>
    <m/>
  </r>
  <r>
    <n v="1221"/>
    <s v="Too Over Due"/>
    <x v="4"/>
    <x v="113"/>
    <d v="2022-01-01T00:00:00"/>
    <x v="137"/>
    <x v="582"/>
    <m/>
    <m/>
    <n v="3051"/>
    <s v="# 3051 T-56056GD042H-LW-ADN"/>
    <s v="YZK"/>
    <s v="TFT4.2&quot;"/>
    <x v="1"/>
    <x v="6"/>
    <x v="42"/>
    <s v="FCT +  App "/>
    <s v="Final"/>
    <m/>
    <s v="Low Temperature"/>
    <x v="3"/>
    <x v="12"/>
    <s v="Operate"/>
    <n v="3"/>
    <x v="29"/>
    <s v="TFT-B3A"/>
    <s v="Pallet"/>
    <m/>
    <m/>
    <n v="240"/>
    <x v="178"/>
    <m/>
    <x v="0"/>
    <x v="0"/>
    <m/>
    <m/>
    <x v="0"/>
    <x v="0"/>
    <x v="0"/>
    <x v="2"/>
    <x v="2"/>
    <x v="4"/>
    <m/>
    <m/>
    <m/>
    <m/>
    <x v="120"/>
    <m/>
    <m/>
    <m/>
    <m/>
    <x v="0"/>
    <x v="0"/>
    <m/>
    <m/>
  </r>
  <r>
    <n v="1222"/>
    <s v="Too Over Due"/>
    <x v="4"/>
    <x v="113"/>
    <d v="2022-01-01T00:00:00"/>
    <x v="137"/>
    <x v="582"/>
    <m/>
    <m/>
    <n v="3051"/>
    <s v="# 3051 T-56056GD042H-LW-ADN"/>
    <s v="YZK"/>
    <s v="TFT4.2&quot;"/>
    <x v="1"/>
    <x v="6"/>
    <x v="42"/>
    <s v="FCT +  App "/>
    <s v="Final"/>
    <m/>
    <s v="High temp"/>
    <x v="2"/>
    <x v="23"/>
    <s v="Non Operate"/>
    <n v="3"/>
    <x v="29"/>
    <m/>
    <m/>
    <m/>
    <m/>
    <n v="240"/>
    <x v="178"/>
    <m/>
    <x v="0"/>
    <x v="0"/>
    <m/>
    <m/>
    <x v="0"/>
    <x v="0"/>
    <x v="0"/>
    <x v="2"/>
    <x v="2"/>
    <x v="4"/>
    <m/>
    <m/>
    <m/>
    <m/>
    <x v="120"/>
    <m/>
    <m/>
    <m/>
    <m/>
    <x v="0"/>
    <x v="0"/>
    <m/>
    <m/>
  </r>
  <r>
    <n v="1223"/>
    <s v="Too Over Due"/>
    <x v="4"/>
    <x v="113"/>
    <d v="2022-01-01T00:00:00"/>
    <x v="137"/>
    <x v="582"/>
    <m/>
    <m/>
    <n v="3051"/>
    <s v="# 3051 T-56056GD042H-LW-ADN"/>
    <s v="YZK"/>
    <s v="TFT4.2&quot;"/>
    <x v="1"/>
    <x v="6"/>
    <x v="42"/>
    <s v="FCT +  App "/>
    <s v="Final"/>
    <m/>
    <s v="Low Temperature"/>
    <x v="3"/>
    <x v="3"/>
    <s v="Non Operate"/>
    <n v="3"/>
    <x v="29"/>
    <m/>
    <m/>
    <m/>
    <m/>
    <n v="240"/>
    <x v="178"/>
    <m/>
    <x v="0"/>
    <x v="0"/>
    <m/>
    <m/>
    <x v="0"/>
    <x v="0"/>
    <x v="0"/>
    <x v="2"/>
    <x v="2"/>
    <x v="4"/>
    <m/>
    <m/>
    <m/>
    <m/>
    <x v="120"/>
    <m/>
    <m/>
    <m/>
    <m/>
    <x v="0"/>
    <x v="0"/>
    <m/>
    <m/>
  </r>
  <r>
    <n v="1224"/>
    <s v="Too Over Due"/>
    <x v="4"/>
    <x v="113"/>
    <d v="2022-01-01T00:00:00"/>
    <x v="137"/>
    <x v="582"/>
    <m/>
    <m/>
    <n v="3051"/>
    <s v="# 3051 T-56056GD042H-LW-ADN"/>
    <s v="YZK"/>
    <s v="TFT4.2&quot;"/>
    <x v="1"/>
    <x v="6"/>
    <x v="42"/>
    <s v="FCT +  App "/>
    <s v="Final"/>
    <m/>
    <s v="Humidity"/>
    <x v="1"/>
    <x v="1"/>
    <s v="Operate"/>
    <n v="3"/>
    <x v="9"/>
    <s v="TFT-B3A"/>
    <s v="Pallet"/>
    <m/>
    <m/>
    <n v="240"/>
    <x v="178"/>
    <m/>
    <x v="0"/>
    <x v="0"/>
    <m/>
    <m/>
    <x v="0"/>
    <x v="0"/>
    <x v="0"/>
    <x v="2"/>
    <x v="2"/>
    <x v="4"/>
    <m/>
    <m/>
    <m/>
    <m/>
    <x v="120"/>
    <m/>
    <m/>
    <m/>
    <m/>
    <x v="0"/>
    <x v="0"/>
    <m/>
    <m/>
  </r>
  <r>
    <n v="1225"/>
    <s v="Too Over Due"/>
    <x v="4"/>
    <x v="113"/>
    <d v="2022-01-01T00:00:00"/>
    <x v="137"/>
    <x v="582"/>
    <m/>
    <m/>
    <n v="3051"/>
    <s v="# 3051 T-56056GD042H-LW-ADN"/>
    <s v="YZK"/>
    <s v="TFT4.2&quot;"/>
    <x v="1"/>
    <x v="6"/>
    <x v="42"/>
    <s v="FCT +  App "/>
    <s v="Final"/>
    <m/>
    <s v="Heat Shock"/>
    <x v="4"/>
    <x v="19"/>
    <s v="Non Operate"/>
    <n v="3"/>
    <x v="6"/>
    <m/>
    <m/>
    <m/>
    <m/>
    <n v="100"/>
    <x v="178"/>
    <m/>
    <x v="0"/>
    <x v="0"/>
    <m/>
    <m/>
    <x v="0"/>
    <x v="0"/>
    <x v="0"/>
    <x v="2"/>
    <x v="46"/>
    <x v="4"/>
    <m/>
    <m/>
    <m/>
    <m/>
    <x v="0"/>
    <m/>
    <m/>
    <m/>
    <m/>
    <x v="0"/>
    <x v="0"/>
    <m/>
    <m/>
  </r>
  <r>
    <n v="1226"/>
    <s v=""/>
    <x v="3"/>
    <x v="113"/>
    <d v="2022-01-01T00:00:00"/>
    <x v="137"/>
    <x v="582"/>
    <m/>
    <m/>
    <n v="3067"/>
    <s v="# 3067 T-57632GD018HU-T-AFN"/>
    <s v="DS"/>
    <s v="TFT1.8&quot;"/>
    <x v="1"/>
    <x v="6"/>
    <x v="42"/>
    <s v="FCT +  App "/>
    <s v="Final"/>
    <m/>
    <s v="High temp"/>
    <x v="2"/>
    <x v="7"/>
    <s v="Operate"/>
    <n v="3"/>
    <x v="2"/>
    <s v="TFT-B3A"/>
    <s v="TFTEX-10"/>
    <m/>
    <m/>
    <n v="500"/>
    <x v="234"/>
    <m/>
    <x v="0"/>
    <x v="0"/>
    <m/>
    <m/>
    <x v="0"/>
    <x v="0"/>
    <x v="0"/>
    <x v="2"/>
    <x v="2"/>
    <x v="4"/>
    <m/>
    <m/>
    <m/>
    <m/>
    <x v="0"/>
    <m/>
    <m/>
    <d v="2022-01-21T20:00:00"/>
    <m/>
    <x v="0"/>
    <x v="0"/>
    <m/>
    <m/>
  </r>
  <r>
    <n v="1227"/>
    <s v=""/>
    <x v="3"/>
    <x v="113"/>
    <d v="2022-01-01T00:00:00"/>
    <x v="137"/>
    <x v="582"/>
    <m/>
    <m/>
    <n v="3067"/>
    <s v="# 3067 T-57632GD018HU-T-AFN"/>
    <s v="DS"/>
    <s v="TFT1.8&quot;"/>
    <x v="1"/>
    <x v="6"/>
    <x v="42"/>
    <s v="FCT +  App "/>
    <s v="Final"/>
    <m/>
    <s v="Low Temperature"/>
    <x v="3"/>
    <x v="3"/>
    <s v="Operate"/>
    <n v="3"/>
    <x v="12"/>
    <s v="TFT-B3A"/>
    <s v="TFTEX-10"/>
    <m/>
    <m/>
    <n v="500"/>
    <x v="234"/>
    <m/>
    <x v="0"/>
    <x v="0"/>
    <m/>
    <m/>
    <x v="0"/>
    <x v="0"/>
    <x v="0"/>
    <x v="2"/>
    <x v="2"/>
    <x v="4"/>
    <m/>
    <m/>
    <m/>
    <m/>
    <x v="0"/>
    <m/>
    <m/>
    <d v="2022-01-21T20:00:00"/>
    <m/>
    <x v="0"/>
    <x v="0"/>
    <m/>
    <m/>
  </r>
  <r>
    <n v="1228"/>
    <s v=""/>
    <x v="3"/>
    <x v="113"/>
    <d v="2022-01-01T00:00:00"/>
    <x v="137"/>
    <x v="582"/>
    <m/>
    <m/>
    <n v="3067"/>
    <s v="# 3067 T-57632GD018HU-T-AFN"/>
    <s v="DS"/>
    <s v="TFT1.8&quot;"/>
    <x v="1"/>
    <x v="6"/>
    <x v="42"/>
    <s v="FCT +  App "/>
    <s v="Final"/>
    <m/>
    <s v="High temp"/>
    <x v="2"/>
    <x v="7"/>
    <s v="Non Operate"/>
    <n v="3"/>
    <x v="2"/>
    <s v="TFT-B3A"/>
    <s v="TFTEX-10"/>
    <m/>
    <m/>
    <n v="500"/>
    <x v="234"/>
    <m/>
    <x v="0"/>
    <x v="0"/>
    <m/>
    <m/>
    <x v="0"/>
    <x v="0"/>
    <x v="0"/>
    <x v="2"/>
    <x v="2"/>
    <x v="4"/>
    <m/>
    <m/>
    <m/>
    <m/>
    <x v="0"/>
    <m/>
    <m/>
    <d v="2022-01-21T20:00:00"/>
    <m/>
    <x v="0"/>
    <x v="0"/>
    <m/>
    <m/>
  </r>
  <r>
    <n v="1229"/>
    <s v=""/>
    <x v="3"/>
    <x v="113"/>
    <d v="2022-01-01T00:00:00"/>
    <x v="137"/>
    <x v="582"/>
    <m/>
    <m/>
    <n v="3067"/>
    <s v="# 3067 T-57632GD018HU-T-AFN"/>
    <s v="DS"/>
    <s v="TFT1.8&quot;"/>
    <x v="1"/>
    <x v="6"/>
    <x v="42"/>
    <s v="FCT +  App "/>
    <s v="Final"/>
    <m/>
    <s v="Low Temperature"/>
    <x v="3"/>
    <x v="3"/>
    <s v="Non Operate"/>
    <n v="3"/>
    <x v="12"/>
    <s v="TFT-B3A"/>
    <s v="TFTEX-10"/>
    <m/>
    <m/>
    <n v="500"/>
    <x v="234"/>
    <m/>
    <x v="0"/>
    <x v="0"/>
    <m/>
    <m/>
    <x v="0"/>
    <x v="0"/>
    <x v="0"/>
    <x v="2"/>
    <x v="2"/>
    <x v="4"/>
    <m/>
    <m/>
    <m/>
    <m/>
    <x v="0"/>
    <m/>
    <m/>
    <d v="2022-01-21T20:00:00"/>
    <m/>
    <x v="0"/>
    <x v="0"/>
    <m/>
    <m/>
  </r>
  <r>
    <n v="1230"/>
    <s v=""/>
    <x v="3"/>
    <x v="113"/>
    <d v="2022-01-01T00:00:00"/>
    <x v="137"/>
    <x v="582"/>
    <m/>
    <m/>
    <n v="3067"/>
    <s v="# 3067 T-57632GD018HU-T-AFN"/>
    <s v="DS"/>
    <s v="TFT1.8&quot;"/>
    <x v="1"/>
    <x v="6"/>
    <x v="42"/>
    <s v="FCT +  App "/>
    <s v="Final"/>
    <m/>
    <s v="Humidity"/>
    <x v="1"/>
    <x v="70"/>
    <s v="Operate"/>
    <n v="3"/>
    <x v="1"/>
    <s v="TFT-B3A"/>
    <s v="TFTEX-10"/>
    <m/>
    <m/>
    <n v="500"/>
    <x v="234"/>
    <m/>
    <x v="0"/>
    <x v="0"/>
    <m/>
    <m/>
    <x v="0"/>
    <x v="0"/>
    <x v="0"/>
    <x v="2"/>
    <x v="2"/>
    <x v="4"/>
    <m/>
    <m/>
    <m/>
    <m/>
    <x v="0"/>
    <m/>
    <m/>
    <d v="2022-01-21T20:00:00"/>
    <m/>
    <x v="0"/>
    <x v="0"/>
    <m/>
    <m/>
  </r>
  <r>
    <n v="1231"/>
    <s v=""/>
    <x v="3"/>
    <x v="113"/>
    <d v="2022-01-01T00:00:00"/>
    <x v="137"/>
    <x v="582"/>
    <m/>
    <m/>
    <n v="3067"/>
    <s v="# 3067 T-57632GD018HU-T-AFN"/>
    <s v="DS"/>
    <s v="TFT1.8&quot;"/>
    <x v="1"/>
    <x v="6"/>
    <x v="42"/>
    <s v="FCT +  App "/>
    <s v="Final"/>
    <m/>
    <s v="Humidity"/>
    <x v="1"/>
    <x v="49"/>
    <s v="Non Operate"/>
    <n v="3"/>
    <x v="1"/>
    <s v="TFT-B3A"/>
    <s v="TFTEX-10"/>
    <m/>
    <m/>
    <n v="500"/>
    <x v="234"/>
    <m/>
    <x v="0"/>
    <x v="0"/>
    <m/>
    <m/>
    <x v="0"/>
    <x v="0"/>
    <x v="0"/>
    <x v="2"/>
    <x v="2"/>
    <x v="4"/>
    <m/>
    <m/>
    <m/>
    <m/>
    <x v="0"/>
    <m/>
    <m/>
    <d v="2022-01-21T20:00:00"/>
    <m/>
    <x v="0"/>
    <x v="0"/>
    <m/>
    <m/>
  </r>
  <r>
    <n v="1232"/>
    <s v=""/>
    <x v="3"/>
    <x v="113"/>
    <d v="2022-01-01T00:00:00"/>
    <x v="137"/>
    <x v="582"/>
    <m/>
    <m/>
    <n v="3067"/>
    <s v="# 3067 T-57632GD018HU-T-AFN"/>
    <s v="DS"/>
    <s v="TFT1.8&quot;"/>
    <x v="1"/>
    <x v="6"/>
    <x v="42"/>
    <s v="FCT +  App "/>
    <s v="Final"/>
    <m/>
    <s v="Heat Shock"/>
    <x v="4"/>
    <x v="50"/>
    <s v="Non Operate"/>
    <n v="3"/>
    <x v="6"/>
    <s v="TFT-B3A"/>
    <s v="TFTEX-10"/>
    <m/>
    <m/>
    <n v="500"/>
    <x v="234"/>
    <m/>
    <x v="0"/>
    <x v="0"/>
    <m/>
    <m/>
    <x v="0"/>
    <x v="0"/>
    <x v="0"/>
    <x v="2"/>
    <x v="2"/>
    <x v="4"/>
    <m/>
    <m/>
    <m/>
    <m/>
    <x v="0"/>
    <m/>
    <m/>
    <d v="2022-01-21T20:00:00"/>
    <m/>
    <x v="0"/>
    <x v="0"/>
    <m/>
    <m/>
  </r>
  <r>
    <n v="1233"/>
    <s v=""/>
    <x v="3"/>
    <x v="113"/>
    <d v="2022-01-01T00:00:00"/>
    <x v="137"/>
    <x v="582"/>
    <m/>
    <m/>
    <n v="3083"/>
    <s v="# 3083 T-64874GD026HU-T-ADN"/>
    <s v="Hyundai mobis"/>
    <s v="TFT2.6&quot;"/>
    <x v="1"/>
    <x v="6"/>
    <x v="42"/>
    <s v="FCT +  App "/>
    <s v="Final"/>
    <m/>
    <s v="High temp"/>
    <x v="2"/>
    <x v="7"/>
    <s v="Operate"/>
    <n v="3"/>
    <x v="2"/>
    <s v="TFT-B3A"/>
    <s v="TFTEX-10"/>
    <m/>
    <m/>
    <n v="500"/>
    <x v="234"/>
    <m/>
    <x v="0"/>
    <x v="0"/>
    <m/>
    <m/>
    <x v="0"/>
    <x v="0"/>
    <x v="0"/>
    <x v="2"/>
    <x v="2"/>
    <x v="4"/>
    <m/>
    <m/>
    <m/>
    <m/>
    <x v="0"/>
    <m/>
    <m/>
    <d v="2022-01-21T20:00:00"/>
    <m/>
    <x v="0"/>
    <x v="0"/>
    <m/>
    <m/>
  </r>
  <r>
    <n v="1234"/>
    <s v=""/>
    <x v="3"/>
    <x v="113"/>
    <d v="2022-01-01T00:00:00"/>
    <x v="137"/>
    <x v="582"/>
    <m/>
    <m/>
    <n v="3083"/>
    <s v="# 3083 T-64874GD026HU-T-ADN"/>
    <s v="Hyundai mobis"/>
    <s v="TFT2.6&quot;"/>
    <x v="1"/>
    <x v="6"/>
    <x v="42"/>
    <s v="FCT +  App "/>
    <s v="Final"/>
    <m/>
    <s v="Low Temperature"/>
    <x v="3"/>
    <x v="3"/>
    <s v="Operate"/>
    <n v="3"/>
    <x v="12"/>
    <s v="TFT-B3A"/>
    <s v="TFTEX-10"/>
    <m/>
    <m/>
    <n v="500"/>
    <x v="234"/>
    <m/>
    <x v="0"/>
    <x v="0"/>
    <m/>
    <m/>
    <x v="0"/>
    <x v="0"/>
    <x v="0"/>
    <x v="2"/>
    <x v="2"/>
    <x v="4"/>
    <m/>
    <m/>
    <m/>
    <m/>
    <x v="0"/>
    <m/>
    <m/>
    <d v="2022-01-21T20:00:00"/>
    <m/>
    <x v="0"/>
    <x v="0"/>
    <m/>
    <m/>
  </r>
  <r>
    <n v="1235"/>
    <s v=""/>
    <x v="3"/>
    <x v="113"/>
    <d v="2022-01-01T00:00:00"/>
    <x v="137"/>
    <x v="582"/>
    <m/>
    <m/>
    <n v="3083"/>
    <s v="# 3083 T-64874GD026HU-T-ADN"/>
    <s v="Hyundai mobis"/>
    <s v="TFT2.6&quot;"/>
    <x v="1"/>
    <x v="6"/>
    <x v="42"/>
    <s v="FCT +  App "/>
    <s v="Final"/>
    <m/>
    <s v="High temp"/>
    <x v="2"/>
    <x v="7"/>
    <s v="Non Operate"/>
    <n v="3"/>
    <x v="2"/>
    <s v="TFT-B3A"/>
    <s v="TFTEX-10"/>
    <m/>
    <m/>
    <n v="500"/>
    <x v="234"/>
    <m/>
    <x v="0"/>
    <x v="0"/>
    <m/>
    <m/>
    <x v="0"/>
    <x v="0"/>
    <x v="0"/>
    <x v="2"/>
    <x v="2"/>
    <x v="4"/>
    <m/>
    <m/>
    <m/>
    <m/>
    <x v="0"/>
    <m/>
    <m/>
    <d v="2022-01-21T20:00:00"/>
    <m/>
    <x v="0"/>
    <x v="0"/>
    <m/>
    <m/>
  </r>
  <r>
    <n v="1236"/>
    <s v=""/>
    <x v="3"/>
    <x v="113"/>
    <d v="2022-01-01T00:00:00"/>
    <x v="137"/>
    <x v="582"/>
    <m/>
    <m/>
    <n v="3083"/>
    <s v="# 3083 T-64874GD026HU-T-ADN"/>
    <s v="Hyundai mobis"/>
    <s v="TFT2.6&quot;"/>
    <x v="1"/>
    <x v="6"/>
    <x v="42"/>
    <s v="FCT +  App "/>
    <s v="Final"/>
    <m/>
    <s v="Low Temperature"/>
    <x v="3"/>
    <x v="3"/>
    <s v="Non Operate"/>
    <n v="3"/>
    <x v="12"/>
    <s v="TFT-B3A"/>
    <s v="TFTEX-10"/>
    <m/>
    <m/>
    <n v="500"/>
    <x v="234"/>
    <m/>
    <x v="0"/>
    <x v="0"/>
    <m/>
    <m/>
    <x v="0"/>
    <x v="0"/>
    <x v="0"/>
    <x v="2"/>
    <x v="2"/>
    <x v="4"/>
    <m/>
    <m/>
    <m/>
    <m/>
    <x v="0"/>
    <m/>
    <m/>
    <d v="2022-01-21T20:00:00"/>
    <m/>
    <x v="0"/>
    <x v="0"/>
    <m/>
    <m/>
  </r>
  <r>
    <n v="1237"/>
    <s v=""/>
    <x v="3"/>
    <x v="113"/>
    <d v="2022-01-01T00:00:00"/>
    <x v="137"/>
    <x v="582"/>
    <m/>
    <m/>
    <n v="3083"/>
    <s v="# 3083 T-64874GD026HU-T-ADN"/>
    <s v="Hyundai mobis"/>
    <s v="TFT2.6&quot;"/>
    <x v="1"/>
    <x v="6"/>
    <x v="42"/>
    <s v="FCT +  App "/>
    <s v="Final"/>
    <m/>
    <s v="Humidity"/>
    <x v="1"/>
    <x v="1"/>
    <s v="Operate"/>
    <n v="3"/>
    <x v="1"/>
    <s v="TFT-B3A"/>
    <s v="TFTEX-10"/>
    <m/>
    <m/>
    <n v="500"/>
    <x v="234"/>
    <m/>
    <x v="0"/>
    <x v="0"/>
    <m/>
    <m/>
    <x v="0"/>
    <x v="0"/>
    <x v="0"/>
    <x v="2"/>
    <x v="2"/>
    <x v="4"/>
    <m/>
    <m/>
    <m/>
    <m/>
    <x v="0"/>
    <m/>
    <m/>
    <d v="2022-01-21T20:00:00"/>
    <m/>
    <x v="0"/>
    <x v="0"/>
    <m/>
    <m/>
  </r>
  <r>
    <n v="1238"/>
    <s v=""/>
    <x v="3"/>
    <x v="113"/>
    <d v="2022-01-01T00:00:00"/>
    <x v="137"/>
    <x v="582"/>
    <m/>
    <m/>
    <n v="3083"/>
    <s v="# 3083 T-64874GD026HU-T-ADN"/>
    <s v="Hyundai mobis"/>
    <s v="TFT2.6&quot;"/>
    <x v="1"/>
    <x v="6"/>
    <x v="42"/>
    <s v="FCT +  App "/>
    <s v="Final"/>
    <m/>
    <s v="Heat Shock"/>
    <x v="4"/>
    <x v="19"/>
    <s v="Non Operate"/>
    <n v="3"/>
    <x v="6"/>
    <s v="TFT-B3A"/>
    <s v="TFTEX-10"/>
    <m/>
    <m/>
    <n v="500"/>
    <x v="234"/>
    <m/>
    <x v="0"/>
    <x v="0"/>
    <m/>
    <m/>
    <x v="0"/>
    <x v="0"/>
    <x v="0"/>
    <x v="2"/>
    <x v="2"/>
    <x v="4"/>
    <m/>
    <m/>
    <m/>
    <m/>
    <x v="0"/>
    <m/>
    <m/>
    <d v="2022-01-21T20:00:00"/>
    <m/>
    <x v="0"/>
    <x v="0"/>
    <m/>
    <m/>
  </r>
  <r>
    <n v="1239"/>
    <s v=""/>
    <x v="3"/>
    <x v="116"/>
    <d v="2022-02-01T00:00:00"/>
    <x v="18"/>
    <x v="582"/>
    <m/>
    <m/>
    <n v="3052"/>
    <m/>
    <m/>
    <m/>
    <x v="1"/>
    <x v="6"/>
    <x v="42"/>
    <s v="FCT +  App "/>
    <s v="Final"/>
    <m/>
    <s v="High temp"/>
    <x v="2"/>
    <x v="5"/>
    <s v="Operate"/>
    <n v="3"/>
    <x v="2"/>
    <s v="Control board"/>
    <e v="#REF!"/>
    <m/>
    <m/>
    <n v="500"/>
    <x v="198"/>
    <m/>
    <x v="0"/>
    <x v="0"/>
    <m/>
    <m/>
    <x v="0"/>
    <x v="0"/>
    <x v="0"/>
    <x v="2"/>
    <x v="2"/>
    <x v="4"/>
    <m/>
    <m/>
    <m/>
    <m/>
    <x v="0"/>
    <m/>
    <m/>
    <d v="2022-02-21T20:00:00"/>
    <m/>
    <x v="0"/>
    <x v="0"/>
    <m/>
    <m/>
  </r>
  <r>
    <n v="1240"/>
    <s v=""/>
    <x v="3"/>
    <x v="116"/>
    <d v="2022-02-01T00:00:00"/>
    <x v="18"/>
    <x v="582"/>
    <m/>
    <m/>
    <n v="3052"/>
    <m/>
    <m/>
    <m/>
    <x v="1"/>
    <x v="6"/>
    <x v="42"/>
    <s v="FCT +  App "/>
    <s v="Final"/>
    <m/>
    <s v="Low Temperature"/>
    <x v="3"/>
    <x v="3"/>
    <s v="Operate"/>
    <n v="3"/>
    <x v="12"/>
    <s v="Control board"/>
    <e v="#REF!"/>
    <m/>
    <m/>
    <n v="500"/>
    <x v="198"/>
    <m/>
    <x v="0"/>
    <x v="0"/>
    <m/>
    <m/>
    <x v="0"/>
    <x v="0"/>
    <x v="0"/>
    <x v="2"/>
    <x v="2"/>
    <x v="4"/>
    <m/>
    <m/>
    <m/>
    <m/>
    <x v="0"/>
    <m/>
    <m/>
    <d v="2022-02-21T20:00:00"/>
    <m/>
    <x v="0"/>
    <x v="0"/>
    <m/>
    <m/>
  </r>
  <r>
    <n v="1241"/>
    <s v=""/>
    <x v="3"/>
    <x v="116"/>
    <d v="2022-02-01T00:00:00"/>
    <x v="18"/>
    <x v="582"/>
    <m/>
    <m/>
    <n v="3052"/>
    <m/>
    <m/>
    <m/>
    <x v="1"/>
    <x v="6"/>
    <x v="42"/>
    <s v="FCT +  App "/>
    <s v="Final"/>
    <m/>
    <s v="High temp"/>
    <x v="2"/>
    <x v="3"/>
    <s v="Non Operate"/>
    <n v="3"/>
    <x v="2"/>
    <s v="Control board"/>
    <e v="#REF!"/>
    <m/>
    <m/>
    <n v="500"/>
    <x v="198"/>
    <m/>
    <x v="0"/>
    <x v="0"/>
    <m/>
    <m/>
    <x v="0"/>
    <x v="0"/>
    <x v="0"/>
    <x v="2"/>
    <x v="2"/>
    <x v="4"/>
    <m/>
    <m/>
    <m/>
    <m/>
    <x v="0"/>
    <m/>
    <m/>
    <d v="2022-02-21T20:00:00"/>
    <m/>
    <x v="0"/>
    <x v="0"/>
    <m/>
    <m/>
  </r>
  <r>
    <n v="1242"/>
    <s v=""/>
    <x v="3"/>
    <x v="116"/>
    <d v="2022-02-01T00:00:00"/>
    <x v="18"/>
    <x v="582"/>
    <m/>
    <m/>
    <n v="3052"/>
    <m/>
    <m/>
    <m/>
    <x v="1"/>
    <x v="6"/>
    <x v="42"/>
    <s v="FCT +  App "/>
    <s v="Final"/>
    <m/>
    <s v="Low Temperature"/>
    <x v="3"/>
    <x v="3"/>
    <s v="Non Operate"/>
    <n v="3"/>
    <x v="12"/>
    <s v="Control board"/>
    <e v="#REF!"/>
    <m/>
    <m/>
    <n v="500"/>
    <x v="198"/>
    <m/>
    <x v="0"/>
    <x v="0"/>
    <m/>
    <m/>
    <x v="0"/>
    <x v="0"/>
    <x v="0"/>
    <x v="2"/>
    <x v="2"/>
    <x v="4"/>
    <m/>
    <m/>
    <m/>
    <m/>
    <x v="0"/>
    <m/>
    <m/>
    <d v="2022-02-21T20:00:00"/>
    <m/>
    <x v="0"/>
    <x v="0"/>
    <m/>
    <m/>
  </r>
  <r>
    <n v="1243"/>
    <s v=""/>
    <x v="3"/>
    <x v="116"/>
    <d v="2022-02-01T00:00:00"/>
    <x v="18"/>
    <x v="582"/>
    <m/>
    <m/>
    <n v="3052"/>
    <m/>
    <m/>
    <m/>
    <x v="1"/>
    <x v="6"/>
    <x v="42"/>
    <s v="FCT +  App "/>
    <s v="Final"/>
    <m/>
    <s v="Humidity"/>
    <x v="1"/>
    <x v="1"/>
    <s v="Operate"/>
    <n v="3"/>
    <x v="1"/>
    <s v="Control board"/>
    <e v="#REF!"/>
    <m/>
    <m/>
    <n v="500"/>
    <x v="198"/>
    <m/>
    <x v="0"/>
    <x v="0"/>
    <m/>
    <m/>
    <x v="0"/>
    <x v="0"/>
    <x v="0"/>
    <x v="2"/>
    <x v="2"/>
    <x v="4"/>
    <m/>
    <m/>
    <m/>
    <m/>
    <x v="0"/>
    <m/>
    <m/>
    <d v="2022-02-21T20:00:00"/>
    <m/>
    <x v="0"/>
    <x v="0"/>
    <m/>
    <m/>
  </r>
  <r>
    <n v="1244"/>
    <s v=""/>
    <x v="3"/>
    <x v="116"/>
    <d v="2022-02-01T00:00:00"/>
    <x v="18"/>
    <x v="582"/>
    <m/>
    <m/>
    <n v="3052"/>
    <m/>
    <m/>
    <m/>
    <x v="1"/>
    <x v="6"/>
    <x v="42"/>
    <s v="FCT +  App "/>
    <s v="Final"/>
    <m/>
    <s v="Heat Shock"/>
    <x v="4"/>
    <x v="19"/>
    <s v="Non Operate"/>
    <n v="3"/>
    <x v="6"/>
    <s v="Control board"/>
    <e v="#REF!"/>
    <m/>
    <m/>
    <n v="500"/>
    <x v="198"/>
    <m/>
    <x v="0"/>
    <x v="0"/>
    <m/>
    <m/>
    <x v="0"/>
    <x v="0"/>
    <x v="0"/>
    <x v="2"/>
    <x v="2"/>
    <x v="4"/>
    <m/>
    <m/>
    <m/>
    <m/>
    <x v="0"/>
    <m/>
    <m/>
    <d v="2022-02-21T20:00:00"/>
    <m/>
    <x v="0"/>
    <x v="0"/>
    <m/>
    <m/>
  </r>
  <r>
    <n v="1245"/>
    <s v=""/>
    <x v="3"/>
    <x v="116"/>
    <d v="2022-02-01T00:00:00"/>
    <x v="18"/>
    <x v="582"/>
    <m/>
    <m/>
    <n v="3057"/>
    <m/>
    <m/>
    <m/>
    <x v="1"/>
    <x v="6"/>
    <x v="42"/>
    <s v="FCT +  App "/>
    <s v="Final"/>
    <m/>
    <s v="High temp"/>
    <x v="2"/>
    <x v="5"/>
    <s v="Operate"/>
    <n v="3"/>
    <x v="2"/>
    <s v="Control board"/>
    <e v="#REF!"/>
    <m/>
    <m/>
    <n v="500"/>
    <x v="198"/>
    <m/>
    <x v="0"/>
    <x v="0"/>
    <m/>
    <m/>
    <x v="0"/>
    <x v="0"/>
    <x v="0"/>
    <x v="2"/>
    <x v="2"/>
    <x v="4"/>
    <m/>
    <m/>
    <m/>
    <m/>
    <x v="0"/>
    <m/>
    <m/>
    <d v="2022-02-21T20:00:00"/>
    <m/>
    <x v="0"/>
    <x v="0"/>
    <m/>
    <m/>
  </r>
  <r>
    <n v="1246"/>
    <s v=""/>
    <x v="3"/>
    <x v="116"/>
    <d v="2022-02-01T00:00:00"/>
    <x v="18"/>
    <x v="582"/>
    <m/>
    <m/>
    <n v="3057"/>
    <m/>
    <m/>
    <m/>
    <x v="1"/>
    <x v="6"/>
    <x v="42"/>
    <s v="FCT +  App "/>
    <s v="Final"/>
    <m/>
    <s v="Low Temperature"/>
    <x v="3"/>
    <x v="3"/>
    <s v="Operate"/>
    <n v="3"/>
    <x v="12"/>
    <s v="Control board"/>
    <e v="#REF!"/>
    <m/>
    <m/>
    <n v="500"/>
    <x v="198"/>
    <m/>
    <x v="0"/>
    <x v="0"/>
    <m/>
    <m/>
    <x v="0"/>
    <x v="0"/>
    <x v="0"/>
    <x v="2"/>
    <x v="2"/>
    <x v="4"/>
    <m/>
    <m/>
    <m/>
    <m/>
    <x v="0"/>
    <m/>
    <m/>
    <d v="2022-02-21T20:00:00"/>
    <m/>
    <x v="0"/>
    <x v="0"/>
    <m/>
    <m/>
  </r>
  <r>
    <n v="1247"/>
    <s v=""/>
    <x v="3"/>
    <x v="116"/>
    <d v="2022-02-01T00:00:00"/>
    <x v="18"/>
    <x v="582"/>
    <m/>
    <m/>
    <n v="3057"/>
    <m/>
    <m/>
    <m/>
    <x v="1"/>
    <x v="6"/>
    <x v="42"/>
    <s v="FCT +  App "/>
    <s v="Final"/>
    <m/>
    <s v="High temp"/>
    <x v="2"/>
    <x v="2"/>
    <s v="Non Operate"/>
    <n v="3"/>
    <x v="2"/>
    <s v="Control board"/>
    <e v="#REF!"/>
    <m/>
    <m/>
    <n v="500"/>
    <x v="198"/>
    <m/>
    <x v="0"/>
    <x v="0"/>
    <m/>
    <m/>
    <x v="0"/>
    <x v="0"/>
    <x v="0"/>
    <x v="2"/>
    <x v="2"/>
    <x v="4"/>
    <m/>
    <m/>
    <m/>
    <m/>
    <x v="0"/>
    <m/>
    <m/>
    <d v="2022-02-21T20:00:00"/>
    <m/>
    <x v="0"/>
    <x v="0"/>
    <m/>
    <m/>
  </r>
  <r>
    <n v="1248"/>
    <s v=""/>
    <x v="3"/>
    <x v="116"/>
    <d v="2022-02-01T00:00:00"/>
    <x v="18"/>
    <x v="582"/>
    <m/>
    <m/>
    <n v="3057"/>
    <m/>
    <m/>
    <m/>
    <x v="1"/>
    <x v="6"/>
    <x v="42"/>
    <s v="FCT +  App "/>
    <s v="Final"/>
    <m/>
    <s v="Low Temperature"/>
    <x v="3"/>
    <x v="3"/>
    <s v="Non Operate"/>
    <n v="3"/>
    <x v="12"/>
    <s v="Control board"/>
    <e v="#REF!"/>
    <m/>
    <m/>
    <n v="500"/>
    <x v="198"/>
    <m/>
    <x v="0"/>
    <x v="0"/>
    <m/>
    <m/>
    <x v="0"/>
    <x v="0"/>
    <x v="0"/>
    <x v="2"/>
    <x v="2"/>
    <x v="4"/>
    <m/>
    <m/>
    <m/>
    <m/>
    <x v="0"/>
    <m/>
    <m/>
    <d v="2022-02-21T20:00:00"/>
    <m/>
    <x v="0"/>
    <x v="0"/>
    <m/>
    <m/>
  </r>
  <r>
    <n v="1249"/>
    <s v=""/>
    <x v="3"/>
    <x v="116"/>
    <d v="2022-02-01T00:00:00"/>
    <x v="18"/>
    <x v="582"/>
    <m/>
    <m/>
    <n v="3057"/>
    <m/>
    <m/>
    <m/>
    <x v="1"/>
    <x v="6"/>
    <x v="42"/>
    <s v="FCT +  App "/>
    <s v="Final"/>
    <m/>
    <s v="Humidity"/>
    <x v="1"/>
    <x v="1"/>
    <s v="Operate"/>
    <n v="3"/>
    <x v="1"/>
    <s v="Control board"/>
    <e v="#REF!"/>
    <m/>
    <m/>
    <n v="500"/>
    <x v="198"/>
    <m/>
    <x v="0"/>
    <x v="0"/>
    <m/>
    <m/>
    <x v="0"/>
    <x v="0"/>
    <x v="0"/>
    <x v="2"/>
    <x v="2"/>
    <x v="4"/>
    <m/>
    <m/>
    <m/>
    <m/>
    <x v="0"/>
    <m/>
    <m/>
    <d v="2022-02-21T20:00:00"/>
    <m/>
    <x v="0"/>
    <x v="0"/>
    <m/>
    <m/>
  </r>
  <r>
    <n v="1250"/>
    <s v=""/>
    <x v="3"/>
    <x v="116"/>
    <d v="2022-02-01T00:00:00"/>
    <x v="18"/>
    <x v="582"/>
    <m/>
    <m/>
    <n v="3057"/>
    <m/>
    <m/>
    <m/>
    <x v="1"/>
    <x v="6"/>
    <x v="42"/>
    <s v="FCT +  App "/>
    <s v="Final"/>
    <m/>
    <s v="Heat Shock"/>
    <x v="4"/>
    <x v="19"/>
    <s v="Non Operate"/>
    <n v="3"/>
    <x v="6"/>
    <s v="Control board"/>
    <e v="#REF!"/>
    <m/>
    <m/>
    <n v="500"/>
    <x v="198"/>
    <m/>
    <x v="0"/>
    <x v="0"/>
    <m/>
    <m/>
    <x v="0"/>
    <x v="0"/>
    <x v="0"/>
    <x v="2"/>
    <x v="2"/>
    <x v="4"/>
    <m/>
    <m/>
    <m/>
    <m/>
    <x v="0"/>
    <m/>
    <m/>
    <d v="2022-02-21T20:00:00"/>
    <m/>
    <x v="0"/>
    <x v="0"/>
    <m/>
    <m/>
  </r>
  <r>
    <n v="1251"/>
    <s v=""/>
    <x v="3"/>
    <x v="116"/>
    <d v="2022-02-01T00:00:00"/>
    <x v="18"/>
    <x v="582"/>
    <m/>
    <m/>
    <n v="3061"/>
    <m/>
    <m/>
    <m/>
    <x v="1"/>
    <x v="6"/>
    <x v="42"/>
    <s v="FCT +  App "/>
    <s v="Final"/>
    <m/>
    <s v="High temp"/>
    <x v="2"/>
    <x v="2"/>
    <s v="Operate"/>
    <n v="3"/>
    <x v="2"/>
    <s v="Control board"/>
    <e v="#REF!"/>
    <m/>
    <m/>
    <n v="500"/>
    <x v="198"/>
    <m/>
    <x v="0"/>
    <x v="0"/>
    <m/>
    <m/>
    <x v="0"/>
    <x v="0"/>
    <x v="0"/>
    <x v="2"/>
    <x v="2"/>
    <x v="4"/>
    <m/>
    <m/>
    <m/>
    <m/>
    <x v="0"/>
    <m/>
    <m/>
    <d v="2022-02-21T20:00:00"/>
    <m/>
    <x v="0"/>
    <x v="0"/>
    <m/>
    <m/>
  </r>
  <r>
    <n v="1252"/>
    <s v=""/>
    <x v="3"/>
    <x v="116"/>
    <d v="2022-02-01T00:00:00"/>
    <x v="18"/>
    <x v="582"/>
    <m/>
    <m/>
    <n v="3061"/>
    <m/>
    <m/>
    <m/>
    <x v="1"/>
    <x v="6"/>
    <x v="42"/>
    <s v="FCT +  App "/>
    <s v="Final"/>
    <m/>
    <s v="Low Temperature"/>
    <x v="3"/>
    <x v="3"/>
    <s v="Operate"/>
    <n v="3"/>
    <x v="12"/>
    <s v="Control board"/>
    <e v="#REF!"/>
    <m/>
    <m/>
    <n v="500"/>
    <x v="198"/>
    <m/>
    <x v="0"/>
    <x v="0"/>
    <m/>
    <m/>
    <x v="0"/>
    <x v="0"/>
    <x v="0"/>
    <x v="2"/>
    <x v="2"/>
    <x v="4"/>
    <m/>
    <m/>
    <m/>
    <m/>
    <x v="0"/>
    <m/>
    <m/>
    <d v="2022-02-21T20:00:00"/>
    <m/>
    <x v="0"/>
    <x v="0"/>
    <m/>
    <m/>
  </r>
  <r>
    <n v="1253"/>
    <s v=""/>
    <x v="3"/>
    <x v="116"/>
    <d v="2022-02-01T00:00:00"/>
    <x v="18"/>
    <x v="582"/>
    <m/>
    <m/>
    <n v="3061"/>
    <m/>
    <m/>
    <m/>
    <x v="1"/>
    <x v="6"/>
    <x v="42"/>
    <s v="FCT +  App "/>
    <s v="Final"/>
    <m/>
    <s v="High temp"/>
    <x v="2"/>
    <x v="2"/>
    <s v="Non Operate"/>
    <n v="3"/>
    <x v="2"/>
    <s v="Control board"/>
    <e v="#REF!"/>
    <m/>
    <m/>
    <n v="500"/>
    <x v="198"/>
    <m/>
    <x v="0"/>
    <x v="0"/>
    <m/>
    <m/>
    <x v="0"/>
    <x v="0"/>
    <x v="0"/>
    <x v="2"/>
    <x v="2"/>
    <x v="4"/>
    <m/>
    <m/>
    <m/>
    <m/>
    <x v="0"/>
    <m/>
    <m/>
    <d v="2022-02-21T20:00:00"/>
    <m/>
    <x v="0"/>
    <x v="0"/>
    <m/>
    <m/>
  </r>
  <r>
    <n v="1254"/>
    <s v=""/>
    <x v="3"/>
    <x v="116"/>
    <d v="2022-02-01T00:00:00"/>
    <x v="18"/>
    <x v="582"/>
    <m/>
    <m/>
    <n v="3061"/>
    <m/>
    <m/>
    <m/>
    <x v="1"/>
    <x v="6"/>
    <x v="42"/>
    <s v="FCT +  App "/>
    <s v="Final"/>
    <m/>
    <s v="Low Temperature"/>
    <x v="3"/>
    <x v="3"/>
    <s v="Non Operate"/>
    <n v="3"/>
    <x v="12"/>
    <s v="Control board"/>
    <e v="#REF!"/>
    <m/>
    <m/>
    <n v="500"/>
    <x v="198"/>
    <m/>
    <x v="0"/>
    <x v="0"/>
    <m/>
    <m/>
    <x v="0"/>
    <x v="0"/>
    <x v="0"/>
    <x v="2"/>
    <x v="2"/>
    <x v="4"/>
    <m/>
    <m/>
    <m/>
    <m/>
    <x v="0"/>
    <m/>
    <m/>
    <d v="2022-02-21T20:00:00"/>
    <m/>
    <x v="0"/>
    <x v="0"/>
    <m/>
    <m/>
  </r>
  <r>
    <n v="1255"/>
    <s v=""/>
    <x v="3"/>
    <x v="116"/>
    <d v="2022-02-01T00:00:00"/>
    <x v="18"/>
    <x v="582"/>
    <m/>
    <m/>
    <n v="3061"/>
    <m/>
    <m/>
    <m/>
    <x v="1"/>
    <x v="6"/>
    <x v="42"/>
    <s v="FCT +  App "/>
    <s v="Final"/>
    <m/>
    <s v="Humidity"/>
    <x v="1"/>
    <x v="1"/>
    <s v="Operate"/>
    <n v="3"/>
    <x v="1"/>
    <s v="Control board"/>
    <e v="#REF!"/>
    <m/>
    <m/>
    <n v="500"/>
    <x v="198"/>
    <m/>
    <x v="0"/>
    <x v="0"/>
    <m/>
    <m/>
    <x v="0"/>
    <x v="0"/>
    <x v="0"/>
    <x v="2"/>
    <x v="2"/>
    <x v="4"/>
    <m/>
    <m/>
    <m/>
    <m/>
    <x v="0"/>
    <m/>
    <m/>
    <d v="2022-02-21T20:00:00"/>
    <m/>
    <x v="0"/>
    <x v="0"/>
    <m/>
    <m/>
  </r>
  <r>
    <n v="1256"/>
    <s v=""/>
    <x v="3"/>
    <x v="116"/>
    <d v="2022-02-01T00:00:00"/>
    <x v="18"/>
    <x v="582"/>
    <m/>
    <m/>
    <n v="3061"/>
    <m/>
    <m/>
    <m/>
    <x v="1"/>
    <x v="6"/>
    <x v="42"/>
    <s v="FCT +  App "/>
    <s v="Final"/>
    <m/>
    <s v="Heat Shock"/>
    <x v="4"/>
    <x v="58"/>
    <s v="Non Operate"/>
    <n v="3"/>
    <x v="6"/>
    <s v="Control board"/>
    <e v="#REF!"/>
    <m/>
    <m/>
    <n v="500"/>
    <x v="198"/>
    <m/>
    <x v="0"/>
    <x v="0"/>
    <m/>
    <m/>
    <x v="0"/>
    <x v="0"/>
    <x v="0"/>
    <x v="2"/>
    <x v="2"/>
    <x v="4"/>
    <m/>
    <m/>
    <m/>
    <m/>
    <x v="0"/>
    <m/>
    <m/>
    <d v="2022-02-21T20:00:00"/>
    <m/>
    <x v="0"/>
    <x v="0"/>
    <m/>
    <m/>
  </r>
  <r>
    <n v="1257"/>
    <s v=""/>
    <x v="3"/>
    <x v="116"/>
    <d v="2022-02-01T00:00:00"/>
    <x v="18"/>
    <x v="584"/>
    <m/>
    <m/>
    <n v="3068"/>
    <m/>
    <m/>
    <m/>
    <x v="1"/>
    <x v="6"/>
    <x v="42"/>
    <s v="FCT +  App "/>
    <s v="Final"/>
    <m/>
    <s v="High temp"/>
    <x v="2"/>
    <x v="7"/>
    <s v="Operate"/>
    <n v="3"/>
    <x v="2"/>
    <s v="Control board"/>
    <e v="#REF!"/>
    <m/>
    <m/>
    <n v="1000"/>
    <x v="198"/>
    <m/>
    <x v="0"/>
    <x v="0"/>
    <m/>
    <m/>
    <x v="0"/>
    <x v="0"/>
    <x v="0"/>
    <x v="2"/>
    <x v="2"/>
    <x v="4"/>
    <m/>
    <m/>
    <m/>
    <m/>
    <x v="0"/>
    <m/>
    <m/>
    <m/>
    <m/>
    <x v="0"/>
    <x v="41"/>
    <m/>
    <m/>
  </r>
  <r>
    <n v="1258"/>
    <s v=""/>
    <x v="3"/>
    <x v="116"/>
    <d v="2022-02-01T00:00:00"/>
    <x v="18"/>
    <x v="582"/>
    <m/>
    <m/>
    <n v="3068"/>
    <m/>
    <m/>
    <m/>
    <x v="1"/>
    <x v="6"/>
    <x v="42"/>
    <s v="FCT +  App "/>
    <s v="Final"/>
    <m/>
    <s v="Low Temperature"/>
    <x v="3"/>
    <x v="3"/>
    <s v="Operate"/>
    <n v="3"/>
    <x v="12"/>
    <s v="Control board"/>
    <e v="#REF!"/>
    <m/>
    <m/>
    <n v="1000"/>
    <x v="198"/>
    <m/>
    <x v="0"/>
    <x v="0"/>
    <m/>
    <m/>
    <x v="0"/>
    <x v="0"/>
    <x v="0"/>
    <x v="2"/>
    <x v="2"/>
    <x v="4"/>
    <m/>
    <m/>
    <m/>
    <m/>
    <x v="0"/>
    <m/>
    <m/>
    <m/>
    <m/>
    <x v="0"/>
    <x v="41"/>
    <m/>
    <m/>
  </r>
  <r>
    <n v="1259"/>
    <s v=""/>
    <x v="3"/>
    <x v="116"/>
    <d v="2022-02-01T00:00:00"/>
    <x v="18"/>
    <x v="582"/>
    <m/>
    <m/>
    <n v="3068"/>
    <m/>
    <m/>
    <m/>
    <x v="1"/>
    <x v="6"/>
    <x v="42"/>
    <s v="FCT +  App "/>
    <s v="Final"/>
    <m/>
    <s v="High temp"/>
    <x v="2"/>
    <x v="7"/>
    <s v="Non Operate"/>
    <n v="3"/>
    <x v="2"/>
    <s v="Control board"/>
    <e v="#REF!"/>
    <m/>
    <m/>
    <n v="1000"/>
    <x v="198"/>
    <m/>
    <x v="0"/>
    <x v="0"/>
    <m/>
    <m/>
    <x v="0"/>
    <x v="0"/>
    <x v="0"/>
    <x v="2"/>
    <x v="2"/>
    <x v="4"/>
    <m/>
    <m/>
    <m/>
    <m/>
    <x v="0"/>
    <m/>
    <m/>
    <m/>
    <m/>
    <x v="0"/>
    <x v="41"/>
    <m/>
    <m/>
  </r>
  <r>
    <n v="1260"/>
    <s v=""/>
    <x v="3"/>
    <x v="116"/>
    <d v="2022-02-01T00:00:00"/>
    <x v="18"/>
    <x v="582"/>
    <m/>
    <m/>
    <n v="3068"/>
    <m/>
    <m/>
    <m/>
    <x v="1"/>
    <x v="6"/>
    <x v="42"/>
    <s v="FCT +  App "/>
    <s v="Final"/>
    <m/>
    <s v="Low Temperature"/>
    <x v="3"/>
    <x v="3"/>
    <s v="Non Operate"/>
    <n v="3"/>
    <x v="12"/>
    <s v="Control board"/>
    <e v="#REF!"/>
    <m/>
    <m/>
    <n v="1000"/>
    <x v="198"/>
    <m/>
    <x v="0"/>
    <x v="0"/>
    <m/>
    <m/>
    <x v="0"/>
    <x v="0"/>
    <x v="0"/>
    <x v="2"/>
    <x v="2"/>
    <x v="4"/>
    <m/>
    <m/>
    <m/>
    <m/>
    <x v="0"/>
    <m/>
    <m/>
    <m/>
    <m/>
    <x v="0"/>
    <x v="41"/>
    <m/>
    <m/>
  </r>
  <r>
    <n v="1261"/>
    <s v=""/>
    <x v="3"/>
    <x v="116"/>
    <d v="2022-02-01T00:00:00"/>
    <x v="18"/>
    <x v="582"/>
    <m/>
    <m/>
    <n v="3068"/>
    <m/>
    <m/>
    <m/>
    <x v="1"/>
    <x v="6"/>
    <x v="42"/>
    <s v="FCT +  App "/>
    <s v="Final"/>
    <m/>
    <s v="Humidity"/>
    <x v="1"/>
    <x v="70"/>
    <s v="Operate"/>
    <n v="3"/>
    <x v="1"/>
    <s v="Control board"/>
    <e v="#REF!"/>
    <m/>
    <m/>
    <n v="1000"/>
    <x v="198"/>
    <m/>
    <x v="0"/>
    <x v="0"/>
    <m/>
    <m/>
    <x v="0"/>
    <x v="0"/>
    <x v="0"/>
    <x v="2"/>
    <x v="2"/>
    <x v="4"/>
    <m/>
    <m/>
    <m/>
    <m/>
    <x v="0"/>
    <m/>
    <m/>
    <m/>
    <m/>
    <x v="0"/>
    <x v="41"/>
    <m/>
    <m/>
  </r>
  <r>
    <n v="1262"/>
    <s v=""/>
    <x v="3"/>
    <x v="116"/>
    <d v="2022-02-01T00:00:00"/>
    <x v="18"/>
    <x v="582"/>
    <m/>
    <m/>
    <n v="3068"/>
    <m/>
    <m/>
    <m/>
    <x v="1"/>
    <x v="6"/>
    <x v="42"/>
    <s v="FCT +  App "/>
    <s v="Final"/>
    <m/>
    <s v="Humidity"/>
    <x v="1"/>
    <x v="49"/>
    <s v="Non Operate"/>
    <n v="3"/>
    <x v="1"/>
    <s v="Control board"/>
    <e v="#REF!"/>
    <m/>
    <m/>
    <n v="1000"/>
    <x v="198"/>
    <m/>
    <x v="0"/>
    <x v="0"/>
    <m/>
    <m/>
    <x v="0"/>
    <x v="0"/>
    <x v="0"/>
    <x v="2"/>
    <x v="2"/>
    <x v="4"/>
    <m/>
    <m/>
    <m/>
    <m/>
    <x v="0"/>
    <m/>
    <m/>
    <m/>
    <m/>
    <x v="0"/>
    <x v="41"/>
    <m/>
    <m/>
  </r>
  <r>
    <n v="1263"/>
    <s v=""/>
    <x v="3"/>
    <x v="116"/>
    <d v="2022-02-01T00:00:00"/>
    <x v="18"/>
    <x v="582"/>
    <m/>
    <m/>
    <n v="3068"/>
    <m/>
    <m/>
    <m/>
    <x v="1"/>
    <x v="6"/>
    <x v="42"/>
    <s v="FCT +  App "/>
    <s v="Final"/>
    <m/>
    <s v="Heat Shock"/>
    <x v="4"/>
    <x v="50"/>
    <s v="Non Operate"/>
    <n v="3"/>
    <x v="6"/>
    <s v="Control board"/>
    <e v="#REF!"/>
    <m/>
    <m/>
    <n v="1000"/>
    <x v="198"/>
    <m/>
    <x v="0"/>
    <x v="0"/>
    <m/>
    <m/>
    <x v="0"/>
    <x v="0"/>
    <x v="0"/>
    <x v="2"/>
    <x v="2"/>
    <x v="4"/>
    <m/>
    <m/>
    <m/>
    <m/>
    <x v="0"/>
    <m/>
    <m/>
    <m/>
    <m/>
    <x v="0"/>
    <x v="41"/>
    <m/>
    <m/>
  </r>
  <r>
    <n v="1264"/>
    <s v=""/>
    <x v="3"/>
    <x v="125"/>
    <d v="2022-03-01T00:00:00"/>
    <x v="18"/>
    <x v="582"/>
    <m/>
    <m/>
    <n v="3037"/>
    <m/>
    <m/>
    <m/>
    <x v="1"/>
    <x v="6"/>
    <x v="42"/>
    <s v="FCT +  App "/>
    <s v="Final"/>
    <m/>
    <s v="High temp"/>
    <x v="2"/>
    <x v="5"/>
    <s v="Operate"/>
    <n v="3"/>
    <x v="2"/>
    <s v="Control board"/>
    <e v="#REF!"/>
    <m/>
    <m/>
    <n v="240"/>
    <x v="213"/>
    <m/>
    <x v="0"/>
    <x v="0"/>
    <m/>
    <m/>
    <x v="0"/>
    <x v="0"/>
    <x v="0"/>
    <x v="2"/>
    <x v="2"/>
    <x v="4"/>
    <m/>
    <m/>
    <m/>
    <m/>
    <x v="110"/>
    <m/>
    <m/>
    <m/>
    <m/>
    <x v="0"/>
    <x v="0"/>
    <m/>
    <m/>
  </r>
  <r>
    <n v="1265"/>
    <s v=""/>
    <x v="3"/>
    <x v="125"/>
    <d v="2022-03-01T00:00:00"/>
    <x v="18"/>
    <x v="582"/>
    <m/>
    <m/>
    <n v="3037"/>
    <m/>
    <m/>
    <m/>
    <x v="1"/>
    <x v="6"/>
    <x v="42"/>
    <s v="FCT +  App "/>
    <s v="Final"/>
    <m/>
    <s v="Low Temperature"/>
    <x v="3"/>
    <x v="12"/>
    <s v="Operate"/>
    <n v="3"/>
    <x v="12"/>
    <s v="Control board"/>
    <e v="#REF!"/>
    <m/>
    <m/>
    <n v="240"/>
    <x v="213"/>
    <m/>
    <x v="0"/>
    <x v="0"/>
    <m/>
    <m/>
    <x v="0"/>
    <x v="0"/>
    <x v="0"/>
    <x v="2"/>
    <x v="2"/>
    <x v="4"/>
    <m/>
    <m/>
    <m/>
    <m/>
    <x v="110"/>
    <m/>
    <m/>
    <m/>
    <m/>
    <x v="0"/>
    <x v="0"/>
    <m/>
    <m/>
  </r>
  <r>
    <n v="1266"/>
    <s v=""/>
    <x v="3"/>
    <x v="125"/>
    <d v="2022-03-01T00:00:00"/>
    <x v="18"/>
    <x v="582"/>
    <m/>
    <m/>
    <n v="3037"/>
    <m/>
    <m/>
    <m/>
    <x v="1"/>
    <x v="6"/>
    <x v="42"/>
    <s v="FCT +  App "/>
    <s v="Final"/>
    <m/>
    <s v="High temp"/>
    <x v="2"/>
    <x v="5"/>
    <s v="Non Operate"/>
    <n v="3"/>
    <x v="2"/>
    <s v="Control board"/>
    <e v="#REF!"/>
    <m/>
    <m/>
    <n v="240"/>
    <x v="213"/>
    <m/>
    <x v="0"/>
    <x v="0"/>
    <m/>
    <m/>
    <x v="0"/>
    <x v="0"/>
    <x v="0"/>
    <x v="2"/>
    <x v="2"/>
    <x v="4"/>
    <m/>
    <m/>
    <m/>
    <m/>
    <x v="110"/>
    <m/>
    <m/>
    <m/>
    <m/>
    <x v="0"/>
    <x v="0"/>
    <m/>
    <m/>
  </r>
  <r>
    <n v="1267"/>
    <s v=""/>
    <x v="3"/>
    <x v="125"/>
    <d v="2022-03-01T00:00:00"/>
    <x v="18"/>
    <x v="582"/>
    <m/>
    <m/>
    <n v="3037"/>
    <m/>
    <m/>
    <m/>
    <x v="1"/>
    <x v="6"/>
    <x v="42"/>
    <s v="FCT +  App "/>
    <s v="Final"/>
    <m/>
    <s v="Low Temperature"/>
    <x v="3"/>
    <x v="3"/>
    <s v="Non Operate"/>
    <n v="3"/>
    <x v="12"/>
    <s v="Control board"/>
    <e v="#REF!"/>
    <m/>
    <m/>
    <n v="240"/>
    <x v="213"/>
    <m/>
    <x v="0"/>
    <x v="0"/>
    <m/>
    <m/>
    <x v="0"/>
    <x v="0"/>
    <x v="0"/>
    <x v="2"/>
    <x v="2"/>
    <x v="4"/>
    <m/>
    <m/>
    <m/>
    <m/>
    <x v="110"/>
    <m/>
    <m/>
    <m/>
    <m/>
    <x v="0"/>
    <x v="0"/>
    <m/>
    <m/>
  </r>
  <r>
    <n v="1268"/>
    <s v=""/>
    <x v="3"/>
    <x v="125"/>
    <d v="2022-03-01T00:00:00"/>
    <x v="18"/>
    <x v="582"/>
    <m/>
    <m/>
    <n v="3037"/>
    <m/>
    <m/>
    <m/>
    <x v="1"/>
    <x v="6"/>
    <x v="42"/>
    <s v="FCT +  App "/>
    <s v="Final"/>
    <m/>
    <s v="Humidity"/>
    <x v="1"/>
    <x v="1"/>
    <s v="Operate"/>
    <n v="3"/>
    <x v="1"/>
    <s v="Control board"/>
    <e v="#REF!"/>
    <m/>
    <m/>
    <n v="240"/>
    <x v="213"/>
    <m/>
    <x v="0"/>
    <x v="0"/>
    <m/>
    <m/>
    <x v="0"/>
    <x v="0"/>
    <x v="0"/>
    <x v="2"/>
    <x v="2"/>
    <x v="4"/>
    <m/>
    <m/>
    <m/>
    <m/>
    <x v="110"/>
    <m/>
    <m/>
    <m/>
    <m/>
    <x v="0"/>
    <x v="0"/>
    <m/>
    <m/>
  </r>
  <r>
    <n v="1269"/>
    <s v=""/>
    <x v="3"/>
    <x v="125"/>
    <d v="2022-03-01T00:00:00"/>
    <x v="18"/>
    <x v="582"/>
    <m/>
    <m/>
    <n v="3037"/>
    <m/>
    <m/>
    <m/>
    <x v="1"/>
    <x v="6"/>
    <x v="42"/>
    <s v="FCT +  App "/>
    <s v="Final"/>
    <m/>
    <s v="Heat Shock"/>
    <x v="4"/>
    <x v="19"/>
    <s v="Non Operate"/>
    <n v="3"/>
    <x v="6"/>
    <s v="Control board"/>
    <e v="#REF!"/>
    <m/>
    <m/>
    <n v="240"/>
    <x v="213"/>
    <m/>
    <x v="0"/>
    <x v="0"/>
    <m/>
    <m/>
    <x v="0"/>
    <x v="0"/>
    <x v="0"/>
    <x v="2"/>
    <x v="2"/>
    <x v="4"/>
    <m/>
    <m/>
    <m/>
    <m/>
    <x v="110"/>
    <m/>
    <m/>
    <m/>
    <m/>
    <x v="0"/>
    <x v="0"/>
    <m/>
    <m/>
  </r>
  <r>
    <n v="1270"/>
    <s v=""/>
    <x v="3"/>
    <x v="125"/>
    <d v="2022-03-01T00:00:00"/>
    <x v="18"/>
    <x v="582"/>
    <m/>
    <m/>
    <n v="3053"/>
    <m/>
    <m/>
    <m/>
    <x v="1"/>
    <x v="6"/>
    <x v="42"/>
    <s v="FCT +  App "/>
    <s v="Final"/>
    <m/>
    <s v="High temp"/>
    <x v="2"/>
    <x v="7"/>
    <s v="Operate"/>
    <n v="3"/>
    <x v="2"/>
    <s v="TFT-B3A"/>
    <s v="TFTEX-10"/>
    <m/>
    <m/>
    <n v="500"/>
    <x v="213"/>
    <m/>
    <x v="0"/>
    <x v="0"/>
    <m/>
    <m/>
    <x v="0"/>
    <x v="0"/>
    <x v="0"/>
    <x v="2"/>
    <x v="2"/>
    <x v="4"/>
    <m/>
    <m/>
    <m/>
    <m/>
    <x v="0"/>
    <m/>
    <m/>
    <d v="2022-03-21T20:00:00"/>
    <m/>
    <x v="0"/>
    <x v="0"/>
    <m/>
    <m/>
  </r>
  <r>
    <n v="1271"/>
    <s v=""/>
    <x v="3"/>
    <x v="125"/>
    <d v="2022-03-01T00:00:00"/>
    <x v="18"/>
    <x v="582"/>
    <m/>
    <m/>
    <n v="3053"/>
    <m/>
    <m/>
    <m/>
    <x v="1"/>
    <x v="6"/>
    <x v="42"/>
    <s v="FCT +  App "/>
    <s v="Final"/>
    <m/>
    <s v="Low Temperature"/>
    <x v="3"/>
    <x v="3"/>
    <s v="Operate"/>
    <n v="3"/>
    <x v="12"/>
    <s v="TFT-B3A"/>
    <s v="TFTEX-10"/>
    <m/>
    <m/>
    <n v="500"/>
    <x v="213"/>
    <m/>
    <x v="0"/>
    <x v="0"/>
    <m/>
    <m/>
    <x v="0"/>
    <x v="0"/>
    <x v="0"/>
    <x v="2"/>
    <x v="2"/>
    <x v="4"/>
    <m/>
    <m/>
    <m/>
    <m/>
    <x v="0"/>
    <m/>
    <m/>
    <d v="2022-03-21T20:00:00"/>
    <m/>
    <x v="0"/>
    <x v="0"/>
    <m/>
    <m/>
  </r>
  <r>
    <n v="1272"/>
    <s v=""/>
    <x v="3"/>
    <x v="125"/>
    <d v="2022-03-01T00:00:00"/>
    <x v="18"/>
    <x v="582"/>
    <m/>
    <m/>
    <n v="3053"/>
    <m/>
    <m/>
    <m/>
    <x v="1"/>
    <x v="6"/>
    <x v="42"/>
    <s v="FCT +  App "/>
    <s v="Final"/>
    <m/>
    <s v="High temp"/>
    <x v="2"/>
    <x v="7"/>
    <s v="Non Operate"/>
    <n v="3"/>
    <x v="2"/>
    <s v="TFT-B3A"/>
    <s v="TFTEX-10"/>
    <m/>
    <m/>
    <n v="500"/>
    <x v="213"/>
    <m/>
    <x v="0"/>
    <x v="0"/>
    <m/>
    <m/>
    <x v="0"/>
    <x v="0"/>
    <x v="0"/>
    <x v="2"/>
    <x v="2"/>
    <x v="4"/>
    <m/>
    <m/>
    <m/>
    <m/>
    <x v="0"/>
    <m/>
    <m/>
    <d v="2022-03-21T20:00:00"/>
    <m/>
    <x v="0"/>
    <x v="0"/>
    <m/>
    <m/>
  </r>
  <r>
    <n v="1273"/>
    <s v=""/>
    <x v="3"/>
    <x v="125"/>
    <d v="2022-03-01T00:00:00"/>
    <x v="18"/>
    <x v="582"/>
    <m/>
    <m/>
    <n v="3053"/>
    <m/>
    <m/>
    <m/>
    <x v="1"/>
    <x v="6"/>
    <x v="42"/>
    <s v="FCT +  App "/>
    <s v="Final"/>
    <m/>
    <s v="Low Temperature"/>
    <x v="3"/>
    <x v="3"/>
    <s v="Non Operate"/>
    <n v="3"/>
    <x v="12"/>
    <s v="TFT-B3A"/>
    <s v="TFTEX-10"/>
    <m/>
    <m/>
    <n v="500"/>
    <x v="213"/>
    <m/>
    <x v="0"/>
    <x v="0"/>
    <m/>
    <m/>
    <x v="0"/>
    <x v="0"/>
    <x v="0"/>
    <x v="2"/>
    <x v="2"/>
    <x v="4"/>
    <m/>
    <m/>
    <m/>
    <m/>
    <x v="0"/>
    <m/>
    <m/>
    <d v="2022-03-21T20:00:00"/>
    <m/>
    <x v="0"/>
    <x v="0"/>
    <m/>
    <m/>
  </r>
  <r>
    <n v="1274"/>
    <s v=""/>
    <x v="3"/>
    <x v="125"/>
    <d v="2022-03-01T00:00:00"/>
    <x v="18"/>
    <x v="582"/>
    <m/>
    <m/>
    <n v="3053"/>
    <m/>
    <m/>
    <m/>
    <x v="1"/>
    <x v="6"/>
    <x v="42"/>
    <s v="FCT +  App "/>
    <s v="Final"/>
    <m/>
    <s v="Heat Shock"/>
    <x v="4"/>
    <x v="50"/>
    <s v="Non Operate"/>
    <n v="3"/>
    <x v="6"/>
    <s v="TFT-B3A"/>
    <s v="TFTEX-10"/>
    <m/>
    <m/>
    <n v="500"/>
    <x v="213"/>
    <m/>
    <x v="0"/>
    <x v="0"/>
    <m/>
    <m/>
    <x v="0"/>
    <x v="0"/>
    <x v="0"/>
    <x v="2"/>
    <x v="2"/>
    <x v="4"/>
    <m/>
    <m/>
    <m/>
    <m/>
    <x v="0"/>
    <m/>
    <m/>
    <d v="2022-03-21T20:00:00"/>
    <m/>
    <x v="0"/>
    <x v="0"/>
    <m/>
    <m/>
  </r>
  <r>
    <n v="1275"/>
    <s v=""/>
    <x v="3"/>
    <x v="125"/>
    <d v="2022-03-01T00:00:00"/>
    <x v="18"/>
    <x v="582"/>
    <m/>
    <m/>
    <n v="3055"/>
    <m/>
    <m/>
    <m/>
    <x v="1"/>
    <x v="6"/>
    <x v="42"/>
    <s v="FCT +  App "/>
    <s v="Final"/>
    <m/>
    <s v="High temp"/>
    <x v="2"/>
    <x v="5"/>
    <s v="Operate"/>
    <n v="3"/>
    <x v="2"/>
    <s v="Control board"/>
    <e v="#REF!"/>
    <m/>
    <m/>
    <n v="500"/>
    <x v="213"/>
    <m/>
    <x v="0"/>
    <x v="0"/>
    <m/>
    <m/>
    <x v="0"/>
    <x v="0"/>
    <x v="0"/>
    <x v="2"/>
    <x v="2"/>
    <x v="4"/>
    <m/>
    <m/>
    <m/>
    <m/>
    <x v="0"/>
    <m/>
    <m/>
    <d v="2022-03-21T20:00:00"/>
    <m/>
    <x v="0"/>
    <x v="0"/>
    <m/>
    <m/>
  </r>
  <r>
    <n v="1276"/>
    <s v=""/>
    <x v="3"/>
    <x v="125"/>
    <d v="2022-03-01T00:00:00"/>
    <x v="18"/>
    <x v="582"/>
    <m/>
    <m/>
    <n v="3055"/>
    <m/>
    <m/>
    <m/>
    <x v="1"/>
    <x v="6"/>
    <x v="42"/>
    <s v="FCT +  App "/>
    <s v="Final"/>
    <m/>
    <s v="Low Temperature"/>
    <x v="3"/>
    <x v="12"/>
    <s v="Operate"/>
    <n v="3"/>
    <x v="12"/>
    <s v="Control board"/>
    <e v="#REF!"/>
    <m/>
    <m/>
    <n v="500"/>
    <x v="213"/>
    <m/>
    <x v="0"/>
    <x v="0"/>
    <m/>
    <m/>
    <x v="0"/>
    <x v="0"/>
    <x v="0"/>
    <x v="2"/>
    <x v="2"/>
    <x v="4"/>
    <m/>
    <m/>
    <m/>
    <m/>
    <x v="0"/>
    <m/>
    <m/>
    <d v="2022-03-21T20:00:00"/>
    <m/>
    <x v="0"/>
    <x v="0"/>
    <m/>
    <m/>
  </r>
  <r>
    <n v="1277"/>
    <s v=""/>
    <x v="3"/>
    <x v="125"/>
    <d v="2022-03-01T00:00:00"/>
    <x v="18"/>
    <x v="582"/>
    <m/>
    <m/>
    <n v="3055"/>
    <m/>
    <m/>
    <m/>
    <x v="1"/>
    <x v="6"/>
    <x v="42"/>
    <s v="FCT +  App "/>
    <s v="Final"/>
    <m/>
    <s v="High temp"/>
    <x v="2"/>
    <x v="23"/>
    <s v="Non Operate"/>
    <n v="3"/>
    <x v="2"/>
    <s v="Control board"/>
    <e v="#REF!"/>
    <m/>
    <m/>
    <n v="500"/>
    <x v="213"/>
    <m/>
    <x v="0"/>
    <x v="0"/>
    <m/>
    <m/>
    <x v="0"/>
    <x v="0"/>
    <x v="0"/>
    <x v="2"/>
    <x v="2"/>
    <x v="4"/>
    <m/>
    <m/>
    <m/>
    <m/>
    <x v="0"/>
    <m/>
    <m/>
    <d v="2022-03-21T20:00:00"/>
    <m/>
    <x v="0"/>
    <x v="0"/>
    <m/>
    <m/>
  </r>
  <r>
    <n v="1278"/>
    <s v=""/>
    <x v="3"/>
    <x v="125"/>
    <d v="2022-03-01T00:00:00"/>
    <x v="18"/>
    <x v="582"/>
    <m/>
    <m/>
    <n v="3055"/>
    <m/>
    <m/>
    <m/>
    <x v="1"/>
    <x v="6"/>
    <x v="42"/>
    <s v="FCT +  App "/>
    <s v="Final"/>
    <m/>
    <s v="Low Temperature"/>
    <x v="3"/>
    <x v="3"/>
    <s v="Non Operate"/>
    <n v="3"/>
    <x v="12"/>
    <s v="Control board"/>
    <e v="#REF!"/>
    <m/>
    <m/>
    <n v="500"/>
    <x v="213"/>
    <m/>
    <x v="0"/>
    <x v="0"/>
    <m/>
    <m/>
    <x v="0"/>
    <x v="0"/>
    <x v="0"/>
    <x v="2"/>
    <x v="2"/>
    <x v="4"/>
    <m/>
    <m/>
    <m/>
    <m/>
    <x v="0"/>
    <m/>
    <m/>
    <d v="2022-03-21T20:00:00"/>
    <m/>
    <x v="0"/>
    <x v="0"/>
    <m/>
    <m/>
  </r>
  <r>
    <n v="1279"/>
    <s v=""/>
    <x v="3"/>
    <x v="125"/>
    <d v="2022-03-01T00:00:00"/>
    <x v="18"/>
    <x v="582"/>
    <m/>
    <m/>
    <n v="3055"/>
    <m/>
    <m/>
    <m/>
    <x v="1"/>
    <x v="6"/>
    <x v="42"/>
    <s v="FCT +  App "/>
    <s v="Final"/>
    <m/>
    <s v="Humidity"/>
    <x v="1"/>
    <x v="1"/>
    <s v="Operate"/>
    <n v="3"/>
    <x v="1"/>
    <s v="Control board"/>
    <e v="#REF!"/>
    <m/>
    <m/>
    <n v="500"/>
    <x v="213"/>
    <m/>
    <x v="0"/>
    <x v="0"/>
    <m/>
    <m/>
    <x v="0"/>
    <x v="0"/>
    <x v="0"/>
    <x v="2"/>
    <x v="2"/>
    <x v="4"/>
    <m/>
    <m/>
    <m/>
    <m/>
    <x v="0"/>
    <m/>
    <m/>
    <d v="2022-03-21T20:00:00"/>
    <m/>
    <x v="0"/>
    <x v="0"/>
    <m/>
    <m/>
  </r>
  <r>
    <n v="1280"/>
    <s v=""/>
    <x v="3"/>
    <x v="125"/>
    <d v="2022-03-01T00:00:00"/>
    <x v="18"/>
    <x v="582"/>
    <m/>
    <m/>
    <n v="3055"/>
    <m/>
    <m/>
    <m/>
    <x v="1"/>
    <x v="6"/>
    <x v="42"/>
    <s v="FCT +  App "/>
    <s v="Final"/>
    <m/>
    <s v="Humidity"/>
    <x v="1"/>
    <x v="1"/>
    <s v="Non Operate"/>
    <n v="3"/>
    <x v="1"/>
    <s v="Control board"/>
    <e v="#REF!"/>
    <m/>
    <m/>
    <n v="500"/>
    <x v="213"/>
    <m/>
    <x v="0"/>
    <x v="0"/>
    <m/>
    <m/>
    <x v="0"/>
    <x v="0"/>
    <x v="0"/>
    <x v="2"/>
    <x v="2"/>
    <x v="4"/>
    <m/>
    <m/>
    <m/>
    <m/>
    <x v="0"/>
    <m/>
    <m/>
    <d v="2022-03-21T20:00:00"/>
    <m/>
    <x v="0"/>
    <x v="0"/>
    <m/>
    <m/>
  </r>
  <r>
    <n v="1281"/>
    <s v=""/>
    <x v="3"/>
    <x v="125"/>
    <d v="2022-03-01T00:00:00"/>
    <x v="18"/>
    <x v="582"/>
    <m/>
    <m/>
    <n v="3055"/>
    <m/>
    <m/>
    <m/>
    <x v="1"/>
    <x v="6"/>
    <x v="42"/>
    <s v="FCT +  App "/>
    <s v="Final"/>
    <m/>
    <s v="Heat Shock"/>
    <x v="4"/>
    <x v="69"/>
    <s v="Non Operate"/>
    <n v="3"/>
    <x v="6"/>
    <s v="Control board"/>
    <e v="#REF!"/>
    <m/>
    <m/>
    <n v="500"/>
    <x v="213"/>
    <m/>
    <x v="0"/>
    <x v="0"/>
    <m/>
    <m/>
    <x v="0"/>
    <x v="0"/>
    <x v="0"/>
    <x v="2"/>
    <x v="2"/>
    <x v="4"/>
    <m/>
    <m/>
    <m/>
    <m/>
    <x v="0"/>
    <m/>
    <m/>
    <d v="2022-03-21T20:00:00"/>
    <m/>
    <x v="0"/>
    <x v="0"/>
    <m/>
    <m/>
  </r>
  <r>
    <n v="1282"/>
    <s v=""/>
    <x v="3"/>
    <x v="125"/>
    <d v="2022-03-01T00:00:00"/>
    <x v="18"/>
    <x v="582"/>
    <m/>
    <m/>
    <n v="3065"/>
    <m/>
    <m/>
    <m/>
    <x v="1"/>
    <x v="6"/>
    <x v="42"/>
    <s v="FCT +  App "/>
    <s v="Final"/>
    <m/>
    <s v="High temp"/>
    <x v="2"/>
    <x v="7"/>
    <s v="Operate"/>
    <n v="3"/>
    <x v="2"/>
    <s v="TFT-B3A"/>
    <s v="TFTEX-10"/>
    <m/>
    <m/>
    <n v="500"/>
    <x v="213"/>
    <m/>
    <x v="0"/>
    <x v="0"/>
    <m/>
    <m/>
    <x v="0"/>
    <x v="0"/>
    <x v="0"/>
    <x v="2"/>
    <x v="2"/>
    <x v="4"/>
    <m/>
    <m/>
    <m/>
    <m/>
    <x v="0"/>
    <m/>
    <m/>
    <d v="2022-03-21T20:00:00"/>
    <m/>
    <x v="0"/>
    <x v="0"/>
    <m/>
    <m/>
  </r>
  <r>
    <n v="1283"/>
    <s v=""/>
    <x v="3"/>
    <x v="125"/>
    <d v="2022-03-01T00:00:00"/>
    <x v="18"/>
    <x v="582"/>
    <m/>
    <m/>
    <n v="3065"/>
    <m/>
    <m/>
    <m/>
    <x v="1"/>
    <x v="6"/>
    <x v="42"/>
    <s v="FCT +  App "/>
    <s v="Final"/>
    <m/>
    <s v="Low Temperature"/>
    <x v="3"/>
    <x v="3"/>
    <s v="Operate"/>
    <n v="3"/>
    <x v="12"/>
    <s v="TFT-B3A"/>
    <s v="TFTEX-10"/>
    <m/>
    <m/>
    <n v="500"/>
    <x v="213"/>
    <m/>
    <x v="0"/>
    <x v="0"/>
    <m/>
    <m/>
    <x v="0"/>
    <x v="0"/>
    <x v="0"/>
    <x v="2"/>
    <x v="2"/>
    <x v="4"/>
    <m/>
    <m/>
    <m/>
    <m/>
    <x v="0"/>
    <m/>
    <m/>
    <d v="2022-03-21T20:00:00"/>
    <m/>
    <x v="0"/>
    <x v="0"/>
    <m/>
    <m/>
  </r>
  <r>
    <n v="1284"/>
    <s v=""/>
    <x v="3"/>
    <x v="125"/>
    <d v="2022-03-01T00:00:00"/>
    <x v="18"/>
    <x v="582"/>
    <m/>
    <m/>
    <n v="3065"/>
    <m/>
    <m/>
    <m/>
    <x v="1"/>
    <x v="6"/>
    <x v="42"/>
    <s v="FCT +  App "/>
    <s v="Final"/>
    <m/>
    <s v="High temp"/>
    <x v="2"/>
    <x v="7"/>
    <s v="Non Operate"/>
    <n v="3"/>
    <x v="2"/>
    <s v="TFT-B3A"/>
    <s v="TFTEX-10"/>
    <m/>
    <m/>
    <n v="500"/>
    <x v="213"/>
    <m/>
    <x v="0"/>
    <x v="0"/>
    <m/>
    <m/>
    <x v="0"/>
    <x v="0"/>
    <x v="0"/>
    <x v="2"/>
    <x v="2"/>
    <x v="4"/>
    <m/>
    <m/>
    <m/>
    <m/>
    <x v="0"/>
    <m/>
    <m/>
    <d v="2022-03-21T20:00:00"/>
    <m/>
    <x v="0"/>
    <x v="0"/>
    <m/>
    <m/>
  </r>
  <r>
    <n v="1285"/>
    <s v=""/>
    <x v="3"/>
    <x v="125"/>
    <d v="2022-03-01T00:00:00"/>
    <x v="18"/>
    <x v="582"/>
    <m/>
    <m/>
    <n v="3065"/>
    <m/>
    <m/>
    <m/>
    <x v="1"/>
    <x v="6"/>
    <x v="42"/>
    <s v="FCT +  App "/>
    <s v="Final"/>
    <m/>
    <s v="Low Temperature"/>
    <x v="3"/>
    <x v="3"/>
    <s v="Non Operate"/>
    <n v="3"/>
    <x v="12"/>
    <s v="TFT-B3A"/>
    <s v="TFTEX-10"/>
    <m/>
    <m/>
    <n v="500"/>
    <x v="213"/>
    <m/>
    <x v="0"/>
    <x v="0"/>
    <m/>
    <m/>
    <x v="0"/>
    <x v="0"/>
    <x v="0"/>
    <x v="2"/>
    <x v="2"/>
    <x v="4"/>
    <m/>
    <m/>
    <m/>
    <m/>
    <x v="0"/>
    <m/>
    <m/>
    <d v="2022-03-21T20:00:00"/>
    <m/>
    <x v="0"/>
    <x v="0"/>
    <m/>
    <m/>
  </r>
  <r>
    <n v="1286"/>
    <s v=""/>
    <x v="3"/>
    <x v="125"/>
    <d v="2022-03-01T00:00:00"/>
    <x v="18"/>
    <x v="582"/>
    <m/>
    <m/>
    <n v="3065"/>
    <m/>
    <m/>
    <m/>
    <x v="1"/>
    <x v="6"/>
    <x v="42"/>
    <s v="FCT +  App "/>
    <s v="Final"/>
    <m/>
    <s v="Humidity"/>
    <x v="1"/>
    <x v="1"/>
    <s v="Operate"/>
    <n v="3"/>
    <x v="1"/>
    <s v="TFT-B3A"/>
    <s v="TFTEX-10"/>
    <m/>
    <m/>
    <n v="500"/>
    <x v="213"/>
    <m/>
    <x v="0"/>
    <x v="0"/>
    <m/>
    <m/>
    <x v="0"/>
    <x v="0"/>
    <x v="0"/>
    <x v="2"/>
    <x v="2"/>
    <x v="4"/>
    <m/>
    <m/>
    <m/>
    <m/>
    <x v="0"/>
    <m/>
    <m/>
    <d v="2022-03-21T20:00:00"/>
    <m/>
    <x v="0"/>
    <x v="0"/>
    <m/>
    <m/>
  </r>
  <r>
    <n v="1287"/>
    <s v=""/>
    <x v="3"/>
    <x v="125"/>
    <d v="2022-03-01T00:00:00"/>
    <x v="18"/>
    <x v="582"/>
    <m/>
    <m/>
    <n v="3065"/>
    <m/>
    <m/>
    <m/>
    <x v="1"/>
    <x v="6"/>
    <x v="42"/>
    <s v="FCT +  App "/>
    <s v="Final"/>
    <m/>
    <s v="Heat Shock"/>
    <x v="4"/>
    <x v="19"/>
    <s v="Non Operate"/>
    <n v="3"/>
    <x v="6"/>
    <s v="TFT-B3A"/>
    <s v="TFTEX-10"/>
    <m/>
    <m/>
    <n v="500"/>
    <x v="213"/>
    <m/>
    <x v="0"/>
    <x v="0"/>
    <m/>
    <m/>
    <x v="0"/>
    <x v="0"/>
    <x v="0"/>
    <x v="2"/>
    <x v="2"/>
    <x v="4"/>
    <m/>
    <m/>
    <m/>
    <m/>
    <x v="0"/>
    <m/>
    <m/>
    <d v="2022-03-21T20:00:00"/>
    <m/>
    <x v="0"/>
    <x v="0"/>
    <m/>
    <m/>
  </r>
  <r>
    <n v="1288"/>
    <s v=""/>
    <x v="3"/>
    <x v="125"/>
    <d v="2022-03-01T00:00:00"/>
    <x v="18"/>
    <x v="582"/>
    <m/>
    <m/>
    <n v="3087"/>
    <m/>
    <m/>
    <m/>
    <x v="1"/>
    <x v="6"/>
    <x v="42"/>
    <s v="FCT +  App "/>
    <s v="Final"/>
    <m/>
    <s v="High temp"/>
    <x v="2"/>
    <x v="5"/>
    <s v="Operate"/>
    <n v="3"/>
    <x v="2"/>
    <s v="Control board"/>
    <e v="#REF!"/>
    <m/>
    <m/>
    <n v="500"/>
    <x v="213"/>
    <m/>
    <x v="0"/>
    <x v="0"/>
    <m/>
    <m/>
    <x v="0"/>
    <x v="0"/>
    <x v="0"/>
    <x v="2"/>
    <x v="2"/>
    <x v="4"/>
    <m/>
    <m/>
    <m/>
    <m/>
    <x v="0"/>
    <m/>
    <m/>
    <d v="2022-03-21T20:00:00"/>
    <m/>
    <x v="0"/>
    <x v="0"/>
    <m/>
    <m/>
  </r>
  <r>
    <n v="1289"/>
    <s v=""/>
    <x v="3"/>
    <x v="125"/>
    <d v="2022-03-01T00:00:00"/>
    <x v="18"/>
    <x v="582"/>
    <m/>
    <m/>
    <n v="3087"/>
    <m/>
    <m/>
    <m/>
    <x v="1"/>
    <x v="6"/>
    <x v="42"/>
    <s v="FCT +  App "/>
    <s v="Final"/>
    <m/>
    <s v="Low Temperature"/>
    <x v="3"/>
    <x v="12"/>
    <s v="Operate"/>
    <n v="3"/>
    <x v="12"/>
    <s v="Control board"/>
    <e v="#REF!"/>
    <m/>
    <m/>
    <n v="500"/>
    <x v="213"/>
    <m/>
    <x v="0"/>
    <x v="0"/>
    <m/>
    <m/>
    <x v="0"/>
    <x v="0"/>
    <x v="0"/>
    <x v="2"/>
    <x v="2"/>
    <x v="4"/>
    <m/>
    <m/>
    <m/>
    <m/>
    <x v="0"/>
    <m/>
    <m/>
    <d v="2022-03-21T20:00:00"/>
    <m/>
    <x v="0"/>
    <x v="0"/>
    <m/>
    <m/>
  </r>
  <r>
    <n v="1290"/>
    <s v=""/>
    <x v="3"/>
    <x v="125"/>
    <d v="2022-03-01T00:00:00"/>
    <x v="18"/>
    <x v="582"/>
    <m/>
    <m/>
    <n v="3087"/>
    <m/>
    <m/>
    <m/>
    <x v="1"/>
    <x v="6"/>
    <x v="42"/>
    <s v="FCT +  App "/>
    <s v="Final"/>
    <m/>
    <s v="High temp"/>
    <x v="2"/>
    <x v="2"/>
    <s v="Non Operate"/>
    <n v="3"/>
    <x v="2"/>
    <s v="Control board"/>
    <e v="#REF!"/>
    <m/>
    <m/>
    <n v="500"/>
    <x v="213"/>
    <m/>
    <x v="0"/>
    <x v="0"/>
    <m/>
    <m/>
    <x v="0"/>
    <x v="0"/>
    <x v="0"/>
    <x v="2"/>
    <x v="2"/>
    <x v="4"/>
    <m/>
    <m/>
    <m/>
    <m/>
    <x v="0"/>
    <m/>
    <m/>
    <d v="2022-03-21T20:00:00"/>
    <m/>
    <x v="0"/>
    <x v="0"/>
    <m/>
    <m/>
  </r>
  <r>
    <n v="1291"/>
    <s v=""/>
    <x v="3"/>
    <x v="125"/>
    <d v="2022-03-01T00:00:00"/>
    <x v="18"/>
    <x v="582"/>
    <m/>
    <m/>
    <n v="3087"/>
    <m/>
    <m/>
    <m/>
    <x v="1"/>
    <x v="6"/>
    <x v="42"/>
    <s v="FCT +  App "/>
    <s v="Final"/>
    <m/>
    <s v="Low Temperature"/>
    <x v="3"/>
    <x v="3"/>
    <s v="Non Operate"/>
    <n v="3"/>
    <x v="12"/>
    <s v="Control board"/>
    <e v="#REF!"/>
    <m/>
    <m/>
    <n v="500"/>
    <x v="213"/>
    <m/>
    <x v="0"/>
    <x v="0"/>
    <m/>
    <m/>
    <x v="0"/>
    <x v="0"/>
    <x v="0"/>
    <x v="2"/>
    <x v="2"/>
    <x v="4"/>
    <m/>
    <m/>
    <m/>
    <m/>
    <x v="0"/>
    <m/>
    <m/>
    <d v="2022-03-21T20:00:00"/>
    <m/>
    <x v="0"/>
    <x v="0"/>
    <m/>
    <m/>
  </r>
  <r>
    <n v="1292"/>
    <s v=""/>
    <x v="3"/>
    <x v="125"/>
    <d v="2022-03-01T00:00:00"/>
    <x v="18"/>
    <x v="582"/>
    <m/>
    <m/>
    <n v="3087"/>
    <m/>
    <m/>
    <m/>
    <x v="1"/>
    <x v="6"/>
    <x v="42"/>
    <s v="FCT +  App "/>
    <s v="Final"/>
    <m/>
    <s v="Humidity"/>
    <x v="1"/>
    <x v="1"/>
    <s v="Operate"/>
    <n v="3"/>
    <x v="1"/>
    <s v="Control board"/>
    <e v="#REF!"/>
    <m/>
    <m/>
    <n v="500"/>
    <x v="213"/>
    <m/>
    <x v="0"/>
    <x v="0"/>
    <m/>
    <m/>
    <x v="0"/>
    <x v="0"/>
    <x v="0"/>
    <x v="2"/>
    <x v="2"/>
    <x v="4"/>
    <m/>
    <m/>
    <m/>
    <m/>
    <x v="0"/>
    <m/>
    <m/>
    <d v="2022-03-21T20:00:00"/>
    <m/>
    <x v="0"/>
    <x v="0"/>
    <m/>
    <m/>
  </r>
  <r>
    <n v="1293"/>
    <s v=""/>
    <x v="3"/>
    <x v="125"/>
    <d v="2022-03-01T00:00:00"/>
    <x v="18"/>
    <x v="582"/>
    <m/>
    <m/>
    <n v="3087"/>
    <m/>
    <m/>
    <m/>
    <x v="1"/>
    <x v="6"/>
    <x v="42"/>
    <s v="FCT +  App "/>
    <s v="Final"/>
    <m/>
    <s v="Humidity"/>
    <x v="1"/>
    <x v="71"/>
    <s v="Non Operate"/>
    <n v="3"/>
    <x v="1"/>
    <s v="Control board"/>
    <e v="#REF!"/>
    <m/>
    <m/>
    <n v="500"/>
    <x v="213"/>
    <m/>
    <x v="0"/>
    <x v="0"/>
    <m/>
    <m/>
    <x v="0"/>
    <x v="0"/>
    <x v="0"/>
    <x v="2"/>
    <x v="2"/>
    <x v="4"/>
    <m/>
    <m/>
    <m/>
    <m/>
    <x v="0"/>
    <m/>
    <m/>
    <d v="2022-03-21T20:00:00"/>
    <m/>
    <x v="0"/>
    <x v="0"/>
    <m/>
    <m/>
  </r>
  <r>
    <n v="1294"/>
    <s v=""/>
    <x v="3"/>
    <x v="125"/>
    <d v="2022-03-01T00:00:00"/>
    <x v="18"/>
    <x v="582"/>
    <m/>
    <m/>
    <n v="3087"/>
    <m/>
    <m/>
    <m/>
    <x v="1"/>
    <x v="6"/>
    <x v="42"/>
    <s v="FCT +  App "/>
    <s v="Final"/>
    <m/>
    <s v="Heat Shock"/>
    <x v="4"/>
    <x v="19"/>
    <s v="Non Operate"/>
    <n v="3"/>
    <x v="6"/>
    <s v="Control board"/>
    <e v="#REF!"/>
    <m/>
    <m/>
    <n v="500"/>
    <x v="213"/>
    <m/>
    <x v="0"/>
    <x v="0"/>
    <m/>
    <m/>
    <x v="0"/>
    <x v="0"/>
    <x v="0"/>
    <x v="2"/>
    <x v="2"/>
    <x v="4"/>
    <m/>
    <m/>
    <m/>
    <m/>
    <x v="0"/>
    <m/>
    <m/>
    <d v="2022-03-21T20:00:00"/>
    <m/>
    <x v="0"/>
    <x v="0"/>
    <m/>
    <m/>
  </r>
  <r>
    <n v="1295"/>
    <s v=""/>
    <x v="3"/>
    <x v="126"/>
    <d v="2022-04-01T00:00:00"/>
    <x v="18"/>
    <x v="582"/>
    <m/>
    <m/>
    <n v="3038"/>
    <m/>
    <m/>
    <m/>
    <x v="1"/>
    <x v="6"/>
    <x v="42"/>
    <s v="FCT +  App "/>
    <s v="Final"/>
    <m/>
    <s v="High temp"/>
    <x v="2"/>
    <x v="9"/>
    <s v="Operate"/>
    <n v="3"/>
    <x v="2"/>
    <s v="TS-5000"/>
    <e v="#REF!"/>
    <m/>
    <m/>
    <n v="500"/>
    <x v="225"/>
    <m/>
    <x v="0"/>
    <x v="0"/>
    <m/>
    <m/>
    <x v="0"/>
    <x v="0"/>
    <x v="0"/>
    <x v="2"/>
    <x v="2"/>
    <x v="4"/>
    <m/>
    <m/>
    <m/>
    <m/>
    <x v="0"/>
    <m/>
    <m/>
    <d v="2022-04-21T20:00:00"/>
    <m/>
    <x v="0"/>
    <x v="0"/>
    <m/>
    <m/>
  </r>
  <r>
    <n v="1296"/>
    <s v=""/>
    <x v="3"/>
    <x v="126"/>
    <d v="2022-04-01T00:00:00"/>
    <x v="18"/>
    <x v="582"/>
    <m/>
    <m/>
    <n v="3038"/>
    <m/>
    <m/>
    <m/>
    <x v="1"/>
    <x v="6"/>
    <x v="42"/>
    <s v="FCT +  App "/>
    <s v="Final"/>
    <m/>
    <s v="Low Temperature"/>
    <x v="3"/>
    <x v="12"/>
    <s v="Operate"/>
    <n v="3"/>
    <x v="12"/>
    <s v="TS-5000"/>
    <e v="#REF!"/>
    <m/>
    <m/>
    <n v="500"/>
    <x v="225"/>
    <m/>
    <x v="0"/>
    <x v="0"/>
    <m/>
    <m/>
    <x v="0"/>
    <x v="0"/>
    <x v="0"/>
    <x v="2"/>
    <x v="2"/>
    <x v="4"/>
    <m/>
    <m/>
    <m/>
    <m/>
    <x v="0"/>
    <m/>
    <m/>
    <d v="2022-04-21T20:00:00"/>
    <m/>
    <x v="0"/>
    <x v="0"/>
    <m/>
    <m/>
  </r>
  <r>
    <n v="1297"/>
    <s v=""/>
    <x v="3"/>
    <x v="126"/>
    <d v="2022-04-01T00:00:00"/>
    <x v="18"/>
    <x v="582"/>
    <m/>
    <m/>
    <n v="3038"/>
    <m/>
    <m/>
    <m/>
    <x v="1"/>
    <x v="6"/>
    <x v="42"/>
    <s v="FCT +  App "/>
    <s v="Final"/>
    <m/>
    <s v="High temp"/>
    <x v="2"/>
    <x v="23"/>
    <s v="Non Operate"/>
    <n v="3"/>
    <x v="2"/>
    <s v="TS-5000"/>
    <e v="#REF!"/>
    <m/>
    <m/>
    <n v="500"/>
    <x v="225"/>
    <m/>
    <x v="0"/>
    <x v="0"/>
    <m/>
    <m/>
    <x v="0"/>
    <x v="0"/>
    <x v="0"/>
    <x v="2"/>
    <x v="2"/>
    <x v="4"/>
    <m/>
    <m/>
    <m/>
    <m/>
    <x v="0"/>
    <m/>
    <m/>
    <d v="2022-04-21T20:00:00"/>
    <m/>
    <x v="0"/>
    <x v="0"/>
    <m/>
    <m/>
  </r>
  <r>
    <n v="1298"/>
    <s v=""/>
    <x v="3"/>
    <x v="126"/>
    <d v="2022-04-01T00:00:00"/>
    <x v="18"/>
    <x v="582"/>
    <m/>
    <m/>
    <n v="3038"/>
    <m/>
    <m/>
    <m/>
    <x v="1"/>
    <x v="6"/>
    <x v="42"/>
    <s v="FCT +  App "/>
    <s v="Final"/>
    <m/>
    <s v="Low Temperature"/>
    <x v="3"/>
    <x v="3"/>
    <s v="Non Operate"/>
    <n v="3"/>
    <x v="12"/>
    <s v="TS-5000"/>
    <e v="#REF!"/>
    <m/>
    <m/>
    <n v="500"/>
    <x v="225"/>
    <m/>
    <x v="0"/>
    <x v="0"/>
    <m/>
    <m/>
    <x v="0"/>
    <x v="0"/>
    <x v="0"/>
    <x v="2"/>
    <x v="2"/>
    <x v="4"/>
    <m/>
    <m/>
    <m/>
    <m/>
    <x v="0"/>
    <m/>
    <m/>
    <d v="2022-04-21T20:00:00"/>
    <m/>
    <x v="0"/>
    <x v="0"/>
    <m/>
    <m/>
  </r>
  <r>
    <n v="1299"/>
    <s v=""/>
    <x v="3"/>
    <x v="126"/>
    <d v="2022-04-01T00:00:00"/>
    <x v="18"/>
    <x v="582"/>
    <m/>
    <m/>
    <n v="3038"/>
    <m/>
    <m/>
    <m/>
    <x v="1"/>
    <x v="6"/>
    <x v="42"/>
    <s v="FCT +  App "/>
    <s v="Final"/>
    <m/>
    <s v="Humidity"/>
    <x v="1"/>
    <x v="1"/>
    <s v="Operate"/>
    <n v="3"/>
    <x v="1"/>
    <s v="TS-5000"/>
    <e v="#REF!"/>
    <m/>
    <m/>
    <n v="500"/>
    <x v="225"/>
    <m/>
    <x v="0"/>
    <x v="0"/>
    <m/>
    <m/>
    <x v="0"/>
    <x v="0"/>
    <x v="0"/>
    <x v="2"/>
    <x v="2"/>
    <x v="4"/>
    <m/>
    <m/>
    <m/>
    <m/>
    <x v="0"/>
    <m/>
    <m/>
    <d v="2022-04-21T20:00:00"/>
    <m/>
    <x v="0"/>
    <x v="0"/>
    <m/>
    <m/>
  </r>
  <r>
    <n v="1300"/>
    <s v=""/>
    <x v="3"/>
    <x v="126"/>
    <d v="2022-04-01T00:00:00"/>
    <x v="18"/>
    <x v="582"/>
    <m/>
    <m/>
    <n v="3038"/>
    <m/>
    <m/>
    <m/>
    <x v="1"/>
    <x v="6"/>
    <x v="42"/>
    <s v="FCT +  App "/>
    <s v="Final"/>
    <m/>
    <s v="Humidity"/>
    <x v="1"/>
    <x v="1"/>
    <s v="Non Operate"/>
    <n v="3"/>
    <x v="1"/>
    <s v="TS-5000"/>
    <e v="#REF!"/>
    <m/>
    <m/>
    <n v="500"/>
    <x v="225"/>
    <m/>
    <x v="0"/>
    <x v="0"/>
    <m/>
    <m/>
    <x v="0"/>
    <x v="0"/>
    <x v="0"/>
    <x v="2"/>
    <x v="2"/>
    <x v="4"/>
    <m/>
    <m/>
    <m/>
    <m/>
    <x v="0"/>
    <m/>
    <m/>
    <d v="2022-04-21T20:00:00"/>
    <m/>
    <x v="0"/>
    <x v="0"/>
    <m/>
    <m/>
  </r>
  <r>
    <n v="1301"/>
    <s v=""/>
    <x v="3"/>
    <x v="126"/>
    <d v="2022-04-01T00:00:00"/>
    <x v="18"/>
    <x v="582"/>
    <m/>
    <m/>
    <n v="3038"/>
    <m/>
    <m/>
    <m/>
    <x v="1"/>
    <x v="6"/>
    <x v="42"/>
    <s v="FCT +  App "/>
    <s v="Final"/>
    <m/>
    <s v="Heat Shock"/>
    <x v="4"/>
    <x v="19"/>
    <s v="Non Operate"/>
    <n v="3"/>
    <x v="6"/>
    <s v="TS-5000"/>
    <e v="#REF!"/>
    <m/>
    <m/>
    <n v="500"/>
    <x v="225"/>
    <m/>
    <x v="0"/>
    <x v="0"/>
    <m/>
    <m/>
    <x v="0"/>
    <x v="0"/>
    <x v="0"/>
    <x v="2"/>
    <x v="2"/>
    <x v="4"/>
    <m/>
    <m/>
    <m/>
    <m/>
    <x v="0"/>
    <m/>
    <m/>
    <d v="2022-04-21T20:00:00"/>
    <m/>
    <x v="0"/>
    <x v="0"/>
    <m/>
    <m/>
  </r>
  <r>
    <n v="1302"/>
    <s v=""/>
    <x v="3"/>
    <x v="126"/>
    <d v="2022-04-01T00:00:00"/>
    <x v="18"/>
    <x v="582"/>
    <m/>
    <m/>
    <n v="3040"/>
    <m/>
    <m/>
    <m/>
    <x v="1"/>
    <x v="6"/>
    <x v="42"/>
    <s v="FCT +  App "/>
    <s v="Final"/>
    <m/>
    <s v="High temp"/>
    <x v="2"/>
    <x v="5"/>
    <s v="Operate"/>
    <n v="3"/>
    <x v="2"/>
    <s v="TFT-B3A"/>
    <s v="TFTEX-10"/>
    <m/>
    <m/>
    <n v="500"/>
    <x v="225"/>
    <m/>
    <x v="0"/>
    <x v="0"/>
    <m/>
    <m/>
    <x v="0"/>
    <x v="0"/>
    <x v="0"/>
    <x v="2"/>
    <x v="2"/>
    <x v="4"/>
    <m/>
    <m/>
    <m/>
    <m/>
    <x v="0"/>
    <m/>
    <m/>
    <d v="2022-04-21T20:00:00"/>
    <m/>
    <x v="0"/>
    <x v="0"/>
    <m/>
    <m/>
  </r>
  <r>
    <n v="1303"/>
    <s v=""/>
    <x v="3"/>
    <x v="126"/>
    <d v="2022-04-01T00:00:00"/>
    <x v="18"/>
    <x v="582"/>
    <m/>
    <m/>
    <n v="3040"/>
    <m/>
    <m/>
    <m/>
    <x v="1"/>
    <x v="6"/>
    <x v="42"/>
    <s v="FCT +  App "/>
    <s v="Final"/>
    <m/>
    <s v="Low Temperature"/>
    <x v="3"/>
    <x v="12"/>
    <s v="Operate"/>
    <n v="3"/>
    <x v="12"/>
    <s v="TFT-B3A"/>
    <s v="TFTEX-10"/>
    <m/>
    <m/>
    <n v="500"/>
    <x v="225"/>
    <m/>
    <x v="0"/>
    <x v="0"/>
    <m/>
    <m/>
    <x v="0"/>
    <x v="0"/>
    <x v="0"/>
    <x v="2"/>
    <x v="2"/>
    <x v="4"/>
    <m/>
    <m/>
    <m/>
    <m/>
    <x v="0"/>
    <m/>
    <m/>
    <d v="2022-04-21T20:00:00"/>
    <m/>
    <x v="0"/>
    <x v="0"/>
    <m/>
    <m/>
  </r>
  <r>
    <n v="1304"/>
    <s v=""/>
    <x v="3"/>
    <x v="126"/>
    <d v="2022-04-01T00:00:00"/>
    <x v="18"/>
    <x v="582"/>
    <m/>
    <m/>
    <n v="3040"/>
    <m/>
    <m/>
    <m/>
    <x v="1"/>
    <x v="6"/>
    <x v="42"/>
    <s v="FCT +  App "/>
    <s v="Final"/>
    <m/>
    <s v="High temp"/>
    <x v="2"/>
    <x v="23"/>
    <s v="Non Operate"/>
    <n v="3"/>
    <x v="2"/>
    <s v="TFT-B3A"/>
    <s v="TFTEX-10"/>
    <m/>
    <m/>
    <n v="500"/>
    <x v="225"/>
    <m/>
    <x v="0"/>
    <x v="0"/>
    <m/>
    <m/>
    <x v="0"/>
    <x v="0"/>
    <x v="0"/>
    <x v="2"/>
    <x v="2"/>
    <x v="4"/>
    <m/>
    <m/>
    <m/>
    <m/>
    <x v="0"/>
    <m/>
    <m/>
    <d v="2022-04-21T20:00:00"/>
    <m/>
    <x v="0"/>
    <x v="0"/>
    <m/>
    <m/>
  </r>
  <r>
    <n v="1305"/>
    <s v=""/>
    <x v="3"/>
    <x v="126"/>
    <d v="2022-04-01T00:00:00"/>
    <x v="18"/>
    <x v="582"/>
    <m/>
    <m/>
    <n v="3040"/>
    <m/>
    <m/>
    <m/>
    <x v="1"/>
    <x v="6"/>
    <x v="42"/>
    <s v="FCT +  App "/>
    <s v="Final"/>
    <m/>
    <s v="Low Temperature"/>
    <x v="3"/>
    <x v="3"/>
    <s v="Non Operate"/>
    <n v="3"/>
    <x v="12"/>
    <s v="TFT-B3A"/>
    <s v="TFTEX-10"/>
    <m/>
    <m/>
    <n v="500"/>
    <x v="225"/>
    <m/>
    <x v="0"/>
    <x v="0"/>
    <m/>
    <m/>
    <x v="0"/>
    <x v="0"/>
    <x v="0"/>
    <x v="2"/>
    <x v="2"/>
    <x v="4"/>
    <m/>
    <m/>
    <m/>
    <m/>
    <x v="0"/>
    <m/>
    <m/>
    <d v="2022-04-21T20:00:00"/>
    <m/>
    <x v="0"/>
    <x v="0"/>
    <m/>
    <m/>
  </r>
  <r>
    <n v="1306"/>
    <s v=""/>
    <x v="3"/>
    <x v="126"/>
    <d v="2022-04-01T00:00:00"/>
    <x v="18"/>
    <x v="582"/>
    <m/>
    <m/>
    <n v="3040"/>
    <m/>
    <m/>
    <m/>
    <x v="1"/>
    <x v="6"/>
    <x v="42"/>
    <s v="FCT +  App "/>
    <s v="Final"/>
    <m/>
    <s v="Humidity"/>
    <x v="1"/>
    <x v="1"/>
    <s v="Operate"/>
    <n v="3"/>
    <x v="1"/>
    <s v="TFT-B3A"/>
    <s v="TFTEX-10"/>
    <m/>
    <m/>
    <n v="500"/>
    <x v="225"/>
    <m/>
    <x v="0"/>
    <x v="0"/>
    <m/>
    <m/>
    <x v="0"/>
    <x v="0"/>
    <x v="0"/>
    <x v="2"/>
    <x v="2"/>
    <x v="4"/>
    <m/>
    <m/>
    <m/>
    <m/>
    <x v="0"/>
    <m/>
    <m/>
    <d v="2022-04-21T20:00:00"/>
    <m/>
    <x v="0"/>
    <x v="0"/>
    <m/>
    <m/>
  </r>
  <r>
    <n v="1307"/>
    <s v=""/>
    <x v="3"/>
    <x v="126"/>
    <d v="2022-04-01T00:00:00"/>
    <x v="18"/>
    <x v="582"/>
    <m/>
    <m/>
    <n v="3040"/>
    <m/>
    <m/>
    <m/>
    <x v="1"/>
    <x v="6"/>
    <x v="42"/>
    <s v="FCT +  App "/>
    <s v="Final"/>
    <m/>
    <s v="Heat Shock"/>
    <x v="4"/>
    <x v="19"/>
    <s v="Non Operate"/>
    <n v="3"/>
    <x v="6"/>
    <s v="TFT-B3A"/>
    <s v="TFTEX-10"/>
    <m/>
    <m/>
    <n v="500"/>
    <x v="225"/>
    <m/>
    <x v="0"/>
    <x v="0"/>
    <m/>
    <m/>
    <x v="0"/>
    <x v="0"/>
    <x v="0"/>
    <x v="2"/>
    <x v="2"/>
    <x v="4"/>
    <m/>
    <m/>
    <m/>
    <m/>
    <x v="0"/>
    <m/>
    <m/>
    <d v="2022-04-21T20:00:00"/>
    <m/>
    <x v="0"/>
    <x v="0"/>
    <m/>
    <m/>
  </r>
  <r>
    <n v="1308"/>
    <s v=""/>
    <x v="3"/>
    <x v="126"/>
    <d v="2022-04-01T00:00:00"/>
    <x v="18"/>
    <x v="582"/>
    <m/>
    <m/>
    <n v="3058"/>
    <m/>
    <m/>
    <m/>
    <x v="1"/>
    <x v="6"/>
    <x v="42"/>
    <s v="FCT +  App "/>
    <s v="Final"/>
    <m/>
    <s v="High temp"/>
    <x v="2"/>
    <x v="5"/>
    <s v="Operate"/>
    <n v="3"/>
    <x v="2"/>
    <s v="Control board"/>
    <e v="#REF!"/>
    <m/>
    <m/>
    <n v="500"/>
    <x v="225"/>
    <m/>
    <x v="0"/>
    <x v="0"/>
    <m/>
    <m/>
    <x v="0"/>
    <x v="0"/>
    <x v="0"/>
    <x v="2"/>
    <x v="2"/>
    <x v="4"/>
    <m/>
    <m/>
    <m/>
    <m/>
    <x v="0"/>
    <m/>
    <m/>
    <d v="2022-04-21T20:00:00"/>
    <m/>
    <x v="0"/>
    <x v="0"/>
    <m/>
    <m/>
  </r>
  <r>
    <n v="1309"/>
    <s v=""/>
    <x v="3"/>
    <x v="126"/>
    <d v="2022-04-01T00:00:00"/>
    <x v="18"/>
    <x v="582"/>
    <m/>
    <m/>
    <n v="3058"/>
    <m/>
    <m/>
    <m/>
    <x v="1"/>
    <x v="6"/>
    <x v="42"/>
    <s v="FCT +  App "/>
    <s v="Final"/>
    <m/>
    <s v="Low Temperature"/>
    <x v="3"/>
    <x v="12"/>
    <s v="Operate"/>
    <n v="3"/>
    <x v="12"/>
    <s v="Control board"/>
    <e v="#REF!"/>
    <m/>
    <m/>
    <n v="500"/>
    <x v="225"/>
    <m/>
    <x v="0"/>
    <x v="0"/>
    <m/>
    <m/>
    <x v="0"/>
    <x v="0"/>
    <x v="0"/>
    <x v="2"/>
    <x v="2"/>
    <x v="4"/>
    <m/>
    <m/>
    <m/>
    <m/>
    <x v="0"/>
    <m/>
    <m/>
    <d v="2022-04-21T20:00:00"/>
    <m/>
    <x v="0"/>
    <x v="0"/>
    <m/>
    <m/>
  </r>
  <r>
    <n v="1310"/>
    <s v=""/>
    <x v="3"/>
    <x v="126"/>
    <d v="2022-04-01T00:00:00"/>
    <x v="18"/>
    <x v="582"/>
    <m/>
    <m/>
    <n v="3058"/>
    <m/>
    <m/>
    <m/>
    <x v="1"/>
    <x v="6"/>
    <x v="42"/>
    <s v="FCT +  App "/>
    <s v="Final"/>
    <m/>
    <s v="High temp"/>
    <x v="2"/>
    <x v="23"/>
    <s v="Non Operate"/>
    <n v="3"/>
    <x v="2"/>
    <s v="Control board"/>
    <e v="#REF!"/>
    <m/>
    <m/>
    <n v="500"/>
    <x v="225"/>
    <m/>
    <x v="0"/>
    <x v="0"/>
    <m/>
    <m/>
    <x v="0"/>
    <x v="0"/>
    <x v="0"/>
    <x v="2"/>
    <x v="2"/>
    <x v="4"/>
    <m/>
    <m/>
    <m/>
    <m/>
    <x v="0"/>
    <m/>
    <m/>
    <d v="2022-04-21T20:00:00"/>
    <m/>
    <x v="0"/>
    <x v="0"/>
    <m/>
    <m/>
  </r>
  <r>
    <n v="1311"/>
    <s v=""/>
    <x v="3"/>
    <x v="126"/>
    <d v="2022-04-01T00:00:00"/>
    <x v="18"/>
    <x v="582"/>
    <m/>
    <m/>
    <n v="3058"/>
    <m/>
    <m/>
    <m/>
    <x v="1"/>
    <x v="6"/>
    <x v="42"/>
    <s v="FCT +  App "/>
    <s v="Final"/>
    <m/>
    <s v="Low Temperature"/>
    <x v="3"/>
    <x v="3"/>
    <s v="Non Operate"/>
    <n v="3"/>
    <x v="12"/>
    <s v="Control board"/>
    <e v="#REF!"/>
    <m/>
    <m/>
    <n v="500"/>
    <x v="225"/>
    <m/>
    <x v="0"/>
    <x v="0"/>
    <m/>
    <m/>
    <x v="0"/>
    <x v="0"/>
    <x v="0"/>
    <x v="2"/>
    <x v="2"/>
    <x v="4"/>
    <m/>
    <m/>
    <m/>
    <m/>
    <x v="0"/>
    <m/>
    <m/>
    <d v="2022-04-21T20:00:00"/>
    <m/>
    <x v="0"/>
    <x v="0"/>
    <m/>
    <m/>
  </r>
  <r>
    <n v="1312"/>
    <s v=""/>
    <x v="3"/>
    <x v="126"/>
    <d v="2022-04-01T00:00:00"/>
    <x v="18"/>
    <x v="582"/>
    <m/>
    <m/>
    <n v="3058"/>
    <m/>
    <m/>
    <m/>
    <x v="1"/>
    <x v="6"/>
    <x v="42"/>
    <s v="FCT +  App "/>
    <s v="Final"/>
    <m/>
    <s v="Humidity"/>
    <x v="1"/>
    <x v="1"/>
    <s v="Operate"/>
    <n v="3"/>
    <x v="1"/>
    <s v="Control board"/>
    <e v="#REF!"/>
    <m/>
    <m/>
    <n v="500"/>
    <x v="225"/>
    <m/>
    <x v="0"/>
    <x v="0"/>
    <m/>
    <m/>
    <x v="0"/>
    <x v="0"/>
    <x v="0"/>
    <x v="2"/>
    <x v="2"/>
    <x v="4"/>
    <m/>
    <m/>
    <m/>
    <m/>
    <x v="0"/>
    <m/>
    <m/>
    <d v="2022-04-21T20:00:00"/>
    <m/>
    <x v="0"/>
    <x v="0"/>
    <m/>
    <m/>
  </r>
  <r>
    <n v="1313"/>
    <s v=""/>
    <x v="3"/>
    <x v="126"/>
    <d v="2022-04-01T00:00:00"/>
    <x v="18"/>
    <x v="582"/>
    <m/>
    <m/>
    <n v="3058"/>
    <m/>
    <m/>
    <m/>
    <x v="1"/>
    <x v="6"/>
    <x v="42"/>
    <s v="FCT +  App "/>
    <s v="Final"/>
    <m/>
    <s v="Heat Shock"/>
    <x v="4"/>
    <x v="69"/>
    <s v="Non Operate"/>
    <n v="3"/>
    <x v="6"/>
    <s v="Control board"/>
    <e v="#REF!"/>
    <m/>
    <m/>
    <n v="500"/>
    <x v="225"/>
    <m/>
    <x v="0"/>
    <x v="0"/>
    <m/>
    <m/>
    <x v="0"/>
    <x v="0"/>
    <x v="0"/>
    <x v="2"/>
    <x v="2"/>
    <x v="4"/>
    <m/>
    <m/>
    <m/>
    <m/>
    <x v="0"/>
    <m/>
    <m/>
    <d v="2022-04-21T20:00:00"/>
    <m/>
    <x v="0"/>
    <x v="0"/>
    <m/>
    <m/>
  </r>
  <r>
    <n v="1314"/>
    <s v=""/>
    <x v="3"/>
    <x v="126"/>
    <d v="2022-04-01T00:00:00"/>
    <x v="18"/>
    <x v="582"/>
    <m/>
    <m/>
    <n v="3084"/>
    <m/>
    <m/>
    <m/>
    <x v="1"/>
    <x v="6"/>
    <x v="42"/>
    <s v="FCT +  App "/>
    <s v="Final"/>
    <m/>
    <s v="High temp"/>
    <x v="2"/>
    <x v="5"/>
    <s v="Operate"/>
    <n v="3"/>
    <x v="2"/>
    <s v="TFT-B3A"/>
    <s v="TFTEX-10"/>
    <m/>
    <m/>
    <n v="500"/>
    <x v="225"/>
    <m/>
    <x v="0"/>
    <x v="0"/>
    <m/>
    <m/>
    <x v="0"/>
    <x v="0"/>
    <x v="0"/>
    <x v="2"/>
    <x v="2"/>
    <x v="4"/>
    <m/>
    <m/>
    <m/>
    <m/>
    <x v="0"/>
    <m/>
    <m/>
    <d v="2022-04-21T20:00:00"/>
    <m/>
    <x v="0"/>
    <x v="0"/>
    <m/>
    <m/>
  </r>
  <r>
    <n v="1315"/>
    <s v=""/>
    <x v="3"/>
    <x v="126"/>
    <d v="2022-04-01T00:00:00"/>
    <x v="18"/>
    <x v="582"/>
    <m/>
    <m/>
    <n v="3084"/>
    <m/>
    <m/>
    <m/>
    <x v="1"/>
    <x v="6"/>
    <x v="42"/>
    <s v="FCT +  App "/>
    <s v="Final"/>
    <m/>
    <s v="Low Temperature"/>
    <x v="3"/>
    <x v="12"/>
    <s v="Operate"/>
    <n v="3"/>
    <x v="12"/>
    <s v="TFT-B3A"/>
    <s v="TFTEX-10"/>
    <m/>
    <m/>
    <n v="500"/>
    <x v="225"/>
    <m/>
    <x v="0"/>
    <x v="0"/>
    <m/>
    <m/>
    <x v="0"/>
    <x v="0"/>
    <x v="0"/>
    <x v="2"/>
    <x v="2"/>
    <x v="4"/>
    <m/>
    <m/>
    <m/>
    <m/>
    <x v="0"/>
    <m/>
    <m/>
    <d v="2022-04-21T20:00:00"/>
    <m/>
    <x v="0"/>
    <x v="0"/>
    <m/>
    <m/>
  </r>
  <r>
    <n v="1316"/>
    <s v=""/>
    <x v="3"/>
    <x v="126"/>
    <d v="2022-04-01T00:00:00"/>
    <x v="18"/>
    <x v="582"/>
    <m/>
    <m/>
    <n v="3084"/>
    <m/>
    <m/>
    <m/>
    <x v="1"/>
    <x v="6"/>
    <x v="42"/>
    <s v="FCT +  App "/>
    <s v="Final"/>
    <m/>
    <s v="High temp"/>
    <x v="2"/>
    <x v="23"/>
    <s v="Non Operate"/>
    <n v="3"/>
    <x v="2"/>
    <s v="TFT-B3A"/>
    <s v="TFTEX-10"/>
    <m/>
    <m/>
    <n v="500"/>
    <x v="225"/>
    <m/>
    <x v="0"/>
    <x v="0"/>
    <m/>
    <m/>
    <x v="0"/>
    <x v="0"/>
    <x v="0"/>
    <x v="2"/>
    <x v="2"/>
    <x v="4"/>
    <m/>
    <m/>
    <m/>
    <m/>
    <x v="0"/>
    <m/>
    <m/>
    <d v="2022-04-21T20:00:00"/>
    <m/>
    <x v="0"/>
    <x v="0"/>
    <m/>
    <m/>
  </r>
  <r>
    <n v="1317"/>
    <s v=""/>
    <x v="3"/>
    <x v="126"/>
    <d v="2022-04-01T00:00:00"/>
    <x v="18"/>
    <x v="582"/>
    <m/>
    <m/>
    <n v="3084"/>
    <m/>
    <m/>
    <m/>
    <x v="1"/>
    <x v="6"/>
    <x v="42"/>
    <s v="FCT +  App "/>
    <s v="Final"/>
    <m/>
    <s v="Low Temperature"/>
    <x v="3"/>
    <x v="3"/>
    <s v="Non Operate"/>
    <n v="3"/>
    <x v="12"/>
    <s v="TFT-B3A"/>
    <s v="TFTEX-10"/>
    <m/>
    <m/>
    <n v="500"/>
    <x v="225"/>
    <m/>
    <x v="0"/>
    <x v="0"/>
    <m/>
    <m/>
    <x v="0"/>
    <x v="0"/>
    <x v="0"/>
    <x v="2"/>
    <x v="2"/>
    <x v="4"/>
    <m/>
    <m/>
    <m/>
    <m/>
    <x v="0"/>
    <m/>
    <m/>
    <d v="2022-04-21T20:00:00"/>
    <m/>
    <x v="0"/>
    <x v="0"/>
    <m/>
    <m/>
  </r>
  <r>
    <n v="1318"/>
    <s v=""/>
    <x v="3"/>
    <x v="126"/>
    <d v="2022-04-01T00:00:00"/>
    <x v="18"/>
    <x v="582"/>
    <m/>
    <m/>
    <n v="3084"/>
    <m/>
    <m/>
    <m/>
    <x v="1"/>
    <x v="6"/>
    <x v="42"/>
    <s v="FCT +  App "/>
    <s v="Final"/>
    <m/>
    <s v="Humidity"/>
    <x v="1"/>
    <x v="1"/>
    <s v="Operate"/>
    <n v="3"/>
    <x v="1"/>
    <s v="TFT-B3A"/>
    <s v="TFTEX-10"/>
    <m/>
    <m/>
    <n v="500"/>
    <x v="225"/>
    <m/>
    <x v="0"/>
    <x v="0"/>
    <m/>
    <m/>
    <x v="0"/>
    <x v="0"/>
    <x v="0"/>
    <x v="2"/>
    <x v="2"/>
    <x v="4"/>
    <m/>
    <m/>
    <m/>
    <m/>
    <x v="0"/>
    <m/>
    <m/>
    <d v="2022-04-21T20:00:00"/>
    <m/>
    <x v="0"/>
    <x v="0"/>
    <m/>
    <m/>
  </r>
  <r>
    <n v="1319"/>
    <s v=""/>
    <x v="3"/>
    <x v="126"/>
    <d v="2022-04-01T00:00:00"/>
    <x v="18"/>
    <x v="582"/>
    <m/>
    <m/>
    <n v="3084"/>
    <m/>
    <m/>
    <m/>
    <x v="1"/>
    <x v="6"/>
    <x v="42"/>
    <s v="FCT +  App "/>
    <s v="Final"/>
    <m/>
    <s v="Heat Shock"/>
    <x v="4"/>
    <x v="69"/>
    <s v="Non Operate"/>
    <n v="3"/>
    <x v="6"/>
    <s v="TFT-B3A"/>
    <s v="TFTEX-10"/>
    <m/>
    <m/>
    <n v="500"/>
    <x v="225"/>
    <m/>
    <x v="0"/>
    <x v="0"/>
    <m/>
    <m/>
    <x v="0"/>
    <x v="0"/>
    <x v="0"/>
    <x v="2"/>
    <x v="2"/>
    <x v="4"/>
    <m/>
    <m/>
    <m/>
    <m/>
    <x v="0"/>
    <m/>
    <m/>
    <d v="2022-04-21T20:00:00"/>
    <m/>
    <x v="0"/>
    <x v="0"/>
    <m/>
    <m/>
  </r>
  <r>
    <n v="1320"/>
    <s v=""/>
    <x v="3"/>
    <x v="126"/>
    <d v="2022-04-01T00:00:00"/>
    <x v="18"/>
    <x v="582"/>
    <m/>
    <m/>
    <n v="3085"/>
    <m/>
    <m/>
    <m/>
    <x v="1"/>
    <x v="6"/>
    <x v="42"/>
    <s v="FCT +  App "/>
    <s v="Final"/>
    <m/>
    <s v="High temp"/>
    <x v="2"/>
    <x v="7"/>
    <s v="Operate"/>
    <n v="3"/>
    <x v="2"/>
    <s v="TFT-B3A"/>
    <s v="TFTEX-10"/>
    <m/>
    <m/>
    <n v="500"/>
    <x v="225"/>
    <m/>
    <x v="0"/>
    <x v="0"/>
    <m/>
    <m/>
    <x v="0"/>
    <x v="0"/>
    <x v="0"/>
    <x v="2"/>
    <x v="2"/>
    <x v="4"/>
    <m/>
    <m/>
    <m/>
    <m/>
    <x v="0"/>
    <m/>
    <m/>
    <d v="2022-04-21T20:00:00"/>
    <m/>
    <x v="0"/>
    <x v="0"/>
    <m/>
    <m/>
  </r>
  <r>
    <n v="1321"/>
    <s v=""/>
    <x v="3"/>
    <x v="126"/>
    <d v="2022-04-01T00:00:00"/>
    <x v="18"/>
    <x v="582"/>
    <m/>
    <m/>
    <n v="3085"/>
    <m/>
    <m/>
    <m/>
    <x v="1"/>
    <x v="6"/>
    <x v="42"/>
    <s v="FCT +  App "/>
    <s v="Final"/>
    <m/>
    <s v="Low Temperature"/>
    <x v="3"/>
    <x v="3"/>
    <s v="Operate"/>
    <n v="3"/>
    <x v="12"/>
    <s v="TFT-B3A"/>
    <s v="TFTEX-10"/>
    <m/>
    <m/>
    <n v="500"/>
    <x v="225"/>
    <m/>
    <x v="0"/>
    <x v="0"/>
    <m/>
    <m/>
    <x v="0"/>
    <x v="0"/>
    <x v="0"/>
    <x v="2"/>
    <x v="2"/>
    <x v="4"/>
    <m/>
    <m/>
    <m/>
    <m/>
    <x v="0"/>
    <m/>
    <m/>
    <d v="2022-04-21T20:00:00"/>
    <m/>
    <x v="0"/>
    <x v="0"/>
    <m/>
    <m/>
  </r>
  <r>
    <n v="1322"/>
    <s v=""/>
    <x v="3"/>
    <x v="126"/>
    <d v="2022-04-01T00:00:00"/>
    <x v="18"/>
    <x v="582"/>
    <m/>
    <m/>
    <n v="3085"/>
    <m/>
    <m/>
    <m/>
    <x v="1"/>
    <x v="6"/>
    <x v="42"/>
    <s v="FCT +  App "/>
    <s v="Final"/>
    <m/>
    <s v="High temp"/>
    <x v="2"/>
    <x v="7"/>
    <s v="Non Operate"/>
    <n v="3"/>
    <x v="2"/>
    <s v="TFT-B3A"/>
    <s v="TFTEX-10"/>
    <m/>
    <m/>
    <n v="500"/>
    <x v="225"/>
    <m/>
    <x v="0"/>
    <x v="0"/>
    <m/>
    <m/>
    <x v="0"/>
    <x v="0"/>
    <x v="0"/>
    <x v="2"/>
    <x v="2"/>
    <x v="4"/>
    <m/>
    <m/>
    <m/>
    <m/>
    <x v="0"/>
    <m/>
    <m/>
    <d v="2022-04-21T20:00:00"/>
    <m/>
    <x v="0"/>
    <x v="0"/>
    <m/>
    <m/>
  </r>
  <r>
    <n v="1323"/>
    <s v=""/>
    <x v="3"/>
    <x v="126"/>
    <d v="2022-04-01T00:00:00"/>
    <x v="18"/>
    <x v="582"/>
    <m/>
    <m/>
    <n v="3085"/>
    <m/>
    <m/>
    <m/>
    <x v="1"/>
    <x v="6"/>
    <x v="42"/>
    <s v="FCT +  App "/>
    <s v="Final"/>
    <m/>
    <s v="Low Temperature"/>
    <x v="3"/>
    <x v="3"/>
    <s v="Non Operate"/>
    <n v="3"/>
    <x v="12"/>
    <s v="TFT-B3A"/>
    <s v="TFTEX-10"/>
    <m/>
    <m/>
    <n v="500"/>
    <x v="225"/>
    <m/>
    <x v="0"/>
    <x v="0"/>
    <m/>
    <m/>
    <x v="0"/>
    <x v="0"/>
    <x v="0"/>
    <x v="2"/>
    <x v="2"/>
    <x v="4"/>
    <m/>
    <m/>
    <m/>
    <m/>
    <x v="0"/>
    <m/>
    <m/>
    <d v="2022-04-21T20:00:00"/>
    <m/>
    <x v="0"/>
    <x v="0"/>
    <m/>
    <m/>
  </r>
  <r>
    <n v="1324"/>
    <s v=""/>
    <x v="3"/>
    <x v="127"/>
    <d v="2022-05-01T00:00:00"/>
    <x v="18"/>
    <x v="582"/>
    <m/>
    <m/>
    <n v="3085"/>
    <m/>
    <m/>
    <m/>
    <x v="1"/>
    <x v="6"/>
    <x v="42"/>
    <s v="FCT +  App "/>
    <s v="Final"/>
    <m/>
    <s v="Humidity"/>
    <x v="1"/>
    <x v="70"/>
    <s v="Operate"/>
    <n v="3"/>
    <x v="1"/>
    <s v="TFT-B3A"/>
    <s v="TFTEX-10"/>
    <m/>
    <m/>
    <n v="500"/>
    <x v="235"/>
    <m/>
    <x v="0"/>
    <x v="0"/>
    <m/>
    <m/>
    <x v="0"/>
    <x v="0"/>
    <x v="0"/>
    <x v="2"/>
    <x v="2"/>
    <x v="4"/>
    <m/>
    <m/>
    <m/>
    <m/>
    <x v="0"/>
    <m/>
    <m/>
    <d v="2022-05-21T20:00:00"/>
    <m/>
    <x v="0"/>
    <x v="0"/>
    <m/>
    <m/>
  </r>
  <r>
    <n v="1325"/>
    <s v=""/>
    <x v="3"/>
    <x v="126"/>
    <d v="2022-04-01T00:00:00"/>
    <x v="18"/>
    <x v="582"/>
    <m/>
    <m/>
    <n v="3085"/>
    <m/>
    <m/>
    <m/>
    <x v="1"/>
    <x v="6"/>
    <x v="42"/>
    <s v="FCT +  App "/>
    <s v="Final"/>
    <m/>
    <s v="Humidity"/>
    <x v="1"/>
    <x v="49"/>
    <s v="Non Operate"/>
    <n v="3"/>
    <x v="1"/>
    <s v="TFT-B3A"/>
    <s v="TFTEX-10"/>
    <m/>
    <m/>
    <n v="500"/>
    <x v="225"/>
    <m/>
    <x v="0"/>
    <x v="0"/>
    <m/>
    <m/>
    <x v="0"/>
    <x v="0"/>
    <x v="0"/>
    <x v="2"/>
    <x v="2"/>
    <x v="4"/>
    <m/>
    <m/>
    <m/>
    <m/>
    <x v="0"/>
    <m/>
    <m/>
    <d v="2022-04-21T20:00:00"/>
    <m/>
    <x v="0"/>
    <x v="0"/>
    <m/>
    <m/>
  </r>
  <r>
    <n v="1326"/>
    <s v=""/>
    <x v="3"/>
    <x v="126"/>
    <d v="2022-04-01T00:00:00"/>
    <x v="18"/>
    <x v="582"/>
    <m/>
    <m/>
    <n v="3085"/>
    <m/>
    <m/>
    <m/>
    <x v="1"/>
    <x v="6"/>
    <x v="42"/>
    <s v="FCT +  App "/>
    <s v="Final"/>
    <m/>
    <s v="Heat Shock"/>
    <x v="4"/>
    <x v="50"/>
    <s v="Non Operate"/>
    <n v="3"/>
    <x v="6"/>
    <s v="TFT-B3A"/>
    <s v="TFTEX-10"/>
    <m/>
    <m/>
    <n v="500"/>
    <x v="225"/>
    <m/>
    <x v="0"/>
    <x v="0"/>
    <m/>
    <m/>
    <x v="0"/>
    <x v="0"/>
    <x v="0"/>
    <x v="2"/>
    <x v="2"/>
    <x v="4"/>
    <m/>
    <m/>
    <m/>
    <m/>
    <x v="0"/>
    <m/>
    <m/>
    <d v="2022-04-21T20:00:00"/>
    <m/>
    <x v="0"/>
    <x v="0"/>
    <m/>
    <m/>
  </r>
  <r>
    <n v="1327"/>
    <s v=""/>
    <x v="3"/>
    <x v="127"/>
    <d v="2022-05-01T00:00:00"/>
    <x v="18"/>
    <x v="582"/>
    <m/>
    <m/>
    <n v="3023"/>
    <m/>
    <m/>
    <m/>
    <x v="1"/>
    <x v="6"/>
    <x v="42"/>
    <s v="FCT +  App "/>
    <s v="Final"/>
    <m/>
    <s v="High temp"/>
    <x v="2"/>
    <x v="5"/>
    <s v="Operate"/>
    <n v="3"/>
    <x v="2"/>
    <s v="Control board"/>
    <e v="#REF!"/>
    <m/>
    <m/>
    <n v="500"/>
    <x v="235"/>
    <m/>
    <x v="0"/>
    <x v="0"/>
    <m/>
    <m/>
    <x v="0"/>
    <x v="0"/>
    <x v="0"/>
    <x v="2"/>
    <x v="2"/>
    <x v="4"/>
    <m/>
    <m/>
    <m/>
    <m/>
    <x v="0"/>
    <m/>
    <m/>
    <d v="2022-05-21T20:00:00"/>
    <m/>
    <x v="0"/>
    <x v="0"/>
    <m/>
    <m/>
  </r>
  <r>
    <n v="1328"/>
    <s v=""/>
    <x v="3"/>
    <x v="127"/>
    <d v="2022-05-01T00:00:00"/>
    <x v="18"/>
    <x v="582"/>
    <m/>
    <m/>
    <n v="3023"/>
    <m/>
    <m/>
    <m/>
    <x v="1"/>
    <x v="6"/>
    <x v="42"/>
    <s v="FCT +  App "/>
    <s v="Final"/>
    <m/>
    <s v="Low Temperature"/>
    <x v="3"/>
    <x v="12"/>
    <s v="Operate"/>
    <n v="3"/>
    <x v="12"/>
    <s v="Control board"/>
    <e v="#REF!"/>
    <m/>
    <m/>
    <n v="500"/>
    <x v="235"/>
    <m/>
    <x v="0"/>
    <x v="0"/>
    <m/>
    <m/>
    <x v="0"/>
    <x v="0"/>
    <x v="0"/>
    <x v="2"/>
    <x v="2"/>
    <x v="4"/>
    <m/>
    <m/>
    <m/>
    <m/>
    <x v="0"/>
    <m/>
    <m/>
    <d v="2022-05-21T20:00:00"/>
    <m/>
    <x v="0"/>
    <x v="0"/>
    <m/>
    <m/>
  </r>
  <r>
    <n v="1329"/>
    <s v=""/>
    <x v="3"/>
    <x v="127"/>
    <d v="2022-05-01T00:00:00"/>
    <x v="18"/>
    <x v="582"/>
    <m/>
    <m/>
    <n v="3023"/>
    <m/>
    <m/>
    <m/>
    <x v="1"/>
    <x v="6"/>
    <x v="42"/>
    <s v="FCT +  App "/>
    <s v="Final"/>
    <m/>
    <s v="High temp"/>
    <x v="2"/>
    <x v="23"/>
    <s v="Non Operate"/>
    <n v="3"/>
    <x v="2"/>
    <s v="Control board"/>
    <e v="#REF!"/>
    <m/>
    <m/>
    <n v="500"/>
    <x v="235"/>
    <m/>
    <x v="0"/>
    <x v="0"/>
    <m/>
    <m/>
    <x v="0"/>
    <x v="0"/>
    <x v="0"/>
    <x v="2"/>
    <x v="2"/>
    <x v="4"/>
    <m/>
    <m/>
    <m/>
    <m/>
    <x v="0"/>
    <m/>
    <m/>
    <d v="2022-05-21T20:00:00"/>
    <m/>
    <x v="0"/>
    <x v="0"/>
    <m/>
    <m/>
  </r>
  <r>
    <n v="1330"/>
    <s v=""/>
    <x v="3"/>
    <x v="127"/>
    <d v="2022-05-01T00:00:00"/>
    <x v="18"/>
    <x v="582"/>
    <m/>
    <m/>
    <n v="3023"/>
    <m/>
    <m/>
    <m/>
    <x v="1"/>
    <x v="6"/>
    <x v="42"/>
    <s v="FCT +  App "/>
    <s v="Final"/>
    <m/>
    <s v="Low Temperature"/>
    <x v="3"/>
    <x v="3"/>
    <s v="Non Operate"/>
    <n v="3"/>
    <x v="12"/>
    <s v="Control board"/>
    <e v="#REF!"/>
    <m/>
    <m/>
    <n v="500"/>
    <x v="235"/>
    <m/>
    <x v="0"/>
    <x v="0"/>
    <m/>
    <m/>
    <x v="0"/>
    <x v="0"/>
    <x v="0"/>
    <x v="2"/>
    <x v="2"/>
    <x v="4"/>
    <m/>
    <m/>
    <m/>
    <m/>
    <x v="0"/>
    <m/>
    <m/>
    <d v="2022-05-21T20:00:00"/>
    <m/>
    <x v="0"/>
    <x v="0"/>
    <m/>
    <m/>
  </r>
  <r>
    <n v="1331"/>
    <s v=""/>
    <x v="3"/>
    <x v="127"/>
    <d v="2022-05-01T00:00:00"/>
    <x v="18"/>
    <x v="582"/>
    <m/>
    <m/>
    <n v="3023"/>
    <m/>
    <m/>
    <m/>
    <x v="1"/>
    <x v="6"/>
    <x v="42"/>
    <s v="FCT +  App "/>
    <s v="Final"/>
    <m/>
    <s v="Humidity"/>
    <x v="1"/>
    <x v="1"/>
    <s v="Operate"/>
    <n v="3"/>
    <x v="1"/>
    <s v="Control board"/>
    <e v="#REF!"/>
    <m/>
    <m/>
    <n v="500"/>
    <x v="235"/>
    <m/>
    <x v="0"/>
    <x v="0"/>
    <m/>
    <m/>
    <x v="0"/>
    <x v="0"/>
    <x v="0"/>
    <x v="2"/>
    <x v="2"/>
    <x v="4"/>
    <m/>
    <m/>
    <m/>
    <m/>
    <x v="0"/>
    <m/>
    <m/>
    <d v="2022-05-21T20:00:00"/>
    <m/>
    <x v="0"/>
    <x v="0"/>
    <m/>
    <m/>
  </r>
  <r>
    <n v="1332"/>
    <s v=""/>
    <x v="3"/>
    <x v="127"/>
    <d v="2022-05-01T00:00:00"/>
    <x v="18"/>
    <x v="582"/>
    <m/>
    <m/>
    <n v="3023"/>
    <m/>
    <m/>
    <m/>
    <x v="1"/>
    <x v="6"/>
    <x v="42"/>
    <s v="FCT +  App "/>
    <s v="Final"/>
    <m/>
    <s v="Heat Shock"/>
    <x v="4"/>
    <x v="19"/>
    <s v="Non Operate"/>
    <n v="3"/>
    <x v="6"/>
    <s v="Control board"/>
    <e v="#REF!"/>
    <m/>
    <m/>
    <n v="500"/>
    <x v="235"/>
    <m/>
    <x v="0"/>
    <x v="0"/>
    <m/>
    <m/>
    <x v="0"/>
    <x v="0"/>
    <x v="0"/>
    <x v="2"/>
    <x v="2"/>
    <x v="4"/>
    <m/>
    <m/>
    <m/>
    <m/>
    <x v="0"/>
    <m/>
    <m/>
    <d v="2022-05-21T20:00:00"/>
    <m/>
    <x v="0"/>
    <x v="0"/>
    <m/>
    <m/>
  </r>
  <r>
    <n v="1333"/>
    <s v=""/>
    <x v="3"/>
    <x v="127"/>
    <d v="2022-05-01T00:00:00"/>
    <x v="18"/>
    <x v="582"/>
    <m/>
    <m/>
    <n v="3039"/>
    <m/>
    <m/>
    <m/>
    <x v="1"/>
    <x v="6"/>
    <x v="42"/>
    <s v="FCT +  App "/>
    <s v="Final"/>
    <m/>
    <s v="High temp"/>
    <x v="2"/>
    <x v="5"/>
    <s v="Operate"/>
    <n v="3"/>
    <x v="2"/>
    <s v="Control board"/>
    <e v="#REF!"/>
    <m/>
    <m/>
    <n v="240"/>
    <x v="235"/>
    <m/>
    <x v="0"/>
    <x v="0"/>
    <m/>
    <m/>
    <x v="0"/>
    <x v="0"/>
    <x v="0"/>
    <x v="2"/>
    <x v="2"/>
    <x v="4"/>
    <m/>
    <m/>
    <m/>
    <m/>
    <x v="121"/>
    <m/>
    <m/>
    <m/>
    <m/>
    <x v="0"/>
    <x v="0"/>
    <m/>
    <m/>
  </r>
  <r>
    <n v="1334"/>
    <s v=""/>
    <x v="3"/>
    <x v="127"/>
    <d v="2022-05-01T00:00:00"/>
    <x v="18"/>
    <x v="582"/>
    <m/>
    <m/>
    <n v="3039"/>
    <m/>
    <m/>
    <m/>
    <x v="1"/>
    <x v="6"/>
    <x v="42"/>
    <s v="FCT +  App "/>
    <s v="Final"/>
    <m/>
    <s v="Low Temperature"/>
    <x v="3"/>
    <x v="12"/>
    <s v="Operate"/>
    <n v="3"/>
    <x v="12"/>
    <s v="Control board"/>
    <e v="#REF!"/>
    <m/>
    <m/>
    <n v="240"/>
    <x v="235"/>
    <m/>
    <x v="0"/>
    <x v="0"/>
    <m/>
    <m/>
    <x v="0"/>
    <x v="0"/>
    <x v="0"/>
    <x v="2"/>
    <x v="2"/>
    <x v="4"/>
    <m/>
    <m/>
    <m/>
    <m/>
    <x v="121"/>
    <m/>
    <m/>
    <m/>
    <m/>
    <x v="0"/>
    <x v="0"/>
    <m/>
    <m/>
  </r>
  <r>
    <n v="1335"/>
    <s v=""/>
    <x v="3"/>
    <x v="127"/>
    <d v="2022-05-01T00:00:00"/>
    <x v="18"/>
    <x v="582"/>
    <m/>
    <m/>
    <n v="3039"/>
    <m/>
    <m/>
    <m/>
    <x v="1"/>
    <x v="6"/>
    <x v="42"/>
    <s v="FCT +  App "/>
    <s v="Final"/>
    <m/>
    <s v="High temp"/>
    <x v="2"/>
    <x v="5"/>
    <s v="Non Operate"/>
    <n v="3"/>
    <x v="2"/>
    <s v="Control board"/>
    <e v="#REF!"/>
    <m/>
    <m/>
    <n v="240"/>
    <x v="235"/>
    <m/>
    <x v="0"/>
    <x v="0"/>
    <m/>
    <m/>
    <x v="0"/>
    <x v="0"/>
    <x v="0"/>
    <x v="2"/>
    <x v="2"/>
    <x v="4"/>
    <m/>
    <m/>
    <m/>
    <m/>
    <x v="121"/>
    <m/>
    <m/>
    <m/>
    <m/>
    <x v="0"/>
    <x v="0"/>
    <m/>
    <m/>
  </r>
  <r>
    <n v="1336"/>
    <s v=""/>
    <x v="3"/>
    <x v="127"/>
    <d v="2022-05-01T00:00:00"/>
    <x v="18"/>
    <x v="582"/>
    <m/>
    <m/>
    <n v="3039"/>
    <m/>
    <m/>
    <m/>
    <x v="1"/>
    <x v="6"/>
    <x v="42"/>
    <s v="FCT +  App "/>
    <s v="Final"/>
    <m/>
    <s v="Low Temperature"/>
    <x v="3"/>
    <x v="3"/>
    <s v="Non Operate"/>
    <n v="3"/>
    <x v="12"/>
    <s v="Control board"/>
    <e v="#REF!"/>
    <m/>
    <m/>
    <n v="240"/>
    <x v="235"/>
    <m/>
    <x v="0"/>
    <x v="0"/>
    <m/>
    <m/>
    <x v="0"/>
    <x v="0"/>
    <x v="0"/>
    <x v="2"/>
    <x v="2"/>
    <x v="4"/>
    <m/>
    <m/>
    <m/>
    <m/>
    <x v="121"/>
    <m/>
    <m/>
    <m/>
    <m/>
    <x v="0"/>
    <x v="0"/>
    <m/>
    <m/>
  </r>
  <r>
    <n v="1337"/>
    <s v=""/>
    <x v="3"/>
    <x v="127"/>
    <d v="2022-05-01T00:00:00"/>
    <x v="18"/>
    <x v="582"/>
    <m/>
    <m/>
    <n v="3039"/>
    <m/>
    <m/>
    <m/>
    <x v="1"/>
    <x v="6"/>
    <x v="42"/>
    <s v="FCT +  App "/>
    <s v="Final"/>
    <m/>
    <s v="Humidity"/>
    <x v="1"/>
    <x v="1"/>
    <s v="Operate"/>
    <n v="3"/>
    <x v="1"/>
    <s v="Control board"/>
    <e v="#REF!"/>
    <m/>
    <m/>
    <n v="240"/>
    <x v="235"/>
    <m/>
    <x v="0"/>
    <x v="0"/>
    <m/>
    <m/>
    <x v="0"/>
    <x v="0"/>
    <x v="0"/>
    <x v="2"/>
    <x v="2"/>
    <x v="4"/>
    <m/>
    <m/>
    <m/>
    <m/>
    <x v="121"/>
    <m/>
    <m/>
    <m/>
    <m/>
    <x v="0"/>
    <x v="0"/>
    <m/>
    <m/>
  </r>
  <r>
    <n v="1338"/>
    <s v=""/>
    <x v="3"/>
    <x v="127"/>
    <d v="2022-05-01T00:00:00"/>
    <x v="18"/>
    <x v="582"/>
    <m/>
    <m/>
    <n v="3039"/>
    <m/>
    <m/>
    <m/>
    <x v="1"/>
    <x v="6"/>
    <x v="42"/>
    <s v="FCT +  App "/>
    <s v="Final"/>
    <m/>
    <s v="Heat Shock"/>
    <x v="4"/>
    <x v="19"/>
    <s v="Non Operate"/>
    <n v="3"/>
    <x v="6"/>
    <s v="Control board"/>
    <e v="#REF!"/>
    <m/>
    <m/>
    <n v="240"/>
    <x v="235"/>
    <m/>
    <x v="0"/>
    <x v="0"/>
    <m/>
    <m/>
    <x v="0"/>
    <x v="0"/>
    <x v="0"/>
    <x v="2"/>
    <x v="2"/>
    <x v="4"/>
    <m/>
    <m/>
    <m/>
    <m/>
    <x v="121"/>
    <m/>
    <m/>
    <m/>
    <m/>
    <x v="0"/>
    <x v="0"/>
    <m/>
    <m/>
  </r>
  <r>
    <n v="1339"/>
    <s v=""/>
    <x v="3"/>
    <x v="127"/>
    <d v="2022-05-01T00:00:00"/>
    <x v="18"/>
    <x v="582"/>
    <m/>
    <m/>
    <n v="3064"/>
    <m/>
    <m/>
    <m/>
    <x v="1"/>
    <x v="6"/>
    <x v="42"/>
    <s v="FCT +  App "/>
    <s v="Final"/>
    <m/>
    <s v="High temp"/>
    <x v="2"/>
    <x v="5"/>
    <s v="Operate"/>
    <n v="3"/>
    <x v="2"/>
    <s v="Control board"/>
    <e v="#REF!"/>
    <m/>
    <m/>
    <n v="500"/>
    <x v="235"/>
    <m/>
    <x v="0"/>
    <x v="0"/>
    <m/>
    <m/>
    <x v="0"/>
    <x v="0"/>
    <x v="0"/>
    <x v="2"/>
    <x v="2"/>
    <x v="4"/>
    <m/>
    <m/>
    <m/>
    <m/>
    <x v="0"/>
    <m/>
    <m/>
    <d v="2022-05-21T20:00:00"/>
    <m/>
    <x v="0"/>
    <x v="0"/>
    <m/>
    <m/>
  </r>
  <r>
    <n v="1340"/>
    <s v=""/>
    <x v="3"/>
    <x v="127"/>
    <d v="2022-05-01T00:00:00"/>
    <x v="18"/>
    <x v="582"/>
    <m/>
    <m/>
    <n v="3064"/>
    <m/>
    <m/>
    <m/>
    <x v="1"/>
    <x v="6"/>
    <x v="42"/>
    <s v="FCT +  App "/>
    <s v="Final"/>
    <m/>
    <s v="Low Temperature"/>
    <x v="3"/>
    <x v="12"/>
    <s v="Operate"/>
    <n v="3"/>
    <x v="12"/>
    <s v="Control board"/>
    <e v="#REF!"/>
    <m/>
    <m/>
    <n v="500"/>
    <x v="235"/>
    <m/>
    <x v="0"/>
    <x v="0"/>
    <m/>
    <m/>
    <x v="0"/>
    <x v="0"/>
    <x v="0"/>
    <x v="2"/>
    <x v="2"/>
    <x v="4"/>
    <m/>
    <m/>
    <m/>
    <m/>
    <x v="0"/>
    <m/>
    <m/>
    <d v="2022-05-21T20:00:00"/>
    <m/>
    <x v="0"/>
    <x v="0"/>
    <m/>
    <m/>
  </r>
  <r>
    <n v="1341"/>
    <s v=""/>
    <x v="3"/>
    <x v="127"/>
    <d v="2022-05-01T00:00:00"/>
    <x v="18"/>
    <x v="582"/>
    <m/>
    <m/>
    <n v="3064"/>
    <m/>
    <m/>
    <m/>
    <x v="1"/>
    <x v="6"/>
    <x v="42"/>
    <s v="FCT +  App "/>
    <s v="Final"/>
    <m/>
    <s v="High temp"/>
    <x v="2"/>
    <x v="2"/>
    <s v="Non Operate"/>
    <n v="3"/>
    <x v="2"/>
    <s v="Control board"/>
    <e v="#REF!"/>
    <m/>
    <m/>
    <n v="500"/>
    <x v="235"/>
    <m/>
    <x v="0"/>
    <x v="0"/>
    <m/>
    <m/>
    <x v="0"/>
    <x v="0"/>
    <x v="0"/>
    <x v="2"/>
    <x v="2"/>
    <x v="4"/>
    <m/>
    <m/>
    <m/>
    <m/>
    <x v="0"/>
    <m/>
    <m/>
    <d v="2022-05-21T20:00:00"/>
    <m/>
    <x v="0"/>
    <x v="0"/>
    <m/>
    <m/>
  </r>
  <r>
    <n v="1342"/>
    <s v=""/>
    <x v="3"/>
    <x v="127"/>
    <d v="2022-05-01T00:00:00"/>
    <x v="18"/>
    <x v="582"/>
    <m/>
    <m/>
    <n v="3064"/>
    <m/>
    <m/>
    <m/>
    <x v="1"/>
    <x v="6"/>
    <x v="42"/>
    <s v="FCT +  App "/>
    <s v="Final"/>
    <m/>
    <s v="Low Temperature"/>
    <x v="3"/>
    <x v="3"/>
    <s v="Non Operate"/>
    <n v="3"/>
    <x v="12"/>
    <s v="Control board"/>
    <e v="#REF!"/>
    <m/>
    <m/>
    <n v="500"/>
    <x v="235"/>
    <m/>
    <x v="0"/>
    <x v="0"/>
    <m/>
    <m/>
    <x v="0"/>
    <x v="0"/>
    <x v="0"/>
    <x v="2"/>
    <x v="2"/>
    <x v="4"/>
    <m/>
    <m/>
    <m/>
    <m/>
    <x v="0"/>
    <m/>
    <m/>
    <d v="2022-05-21T20:00:00"/>
    <m/>
    <x v="0"/>
    <x v="0"/>
    <m/>
    <m/>
  </r>
  <r>
    <n v="1343"/>
    <s v=""/>
    <x v="3"/>
    <x v="127"/>
    <d v="2022-05-01T00:00:00"/>
    <x v="18"/>
    <x v="582"/>
    <m/>
    <m/>
    <n v="3064"/>
    <m/>
    <m/>
    <m/>
    <x v="1"/>
    <x v="6"/>
    <x v="42"/>
    <s v="FCT +  App "/>
    <s v="Final"/>
    <m/>
    <s v="Humidity"/>
    <x v="1"/>
    <x v="1"/>
    <s v="Operate"/>
    <n v="3"/>
    <x v="1"/>
    <s v="Control board"/>
    <e v="#REF!"/>
    <m/>
    <m/>
    <n v="500"/>
    <x v="235"/>
    <m/>
    <x v="0"/>
    <x v="0"/>
    <m/>
    <m/>
    <x v="0"/>
    <x v="0"/>
    <x v="0"/>
    <x v="2"/>
    <x v="2"/>
    <x v="4"/>
    <m/>
    <m/>
    <m/>
    <m/>
    <x v="0"/>
    <m/>
    <m/>
    <d v="2022-05-21T20:00:00"/>
    <m/>
    <x v="0"/>
    <x v="0"/>
    <m/>
    <m/>
  </r>
  <r>
    <n v="1344"/>
    <s v=""/>
    <x v="3"/>
    <x v="127"/>
    <d v="2022-05-01T00:00:00"/>
    <x v="18"/>
    <x v="582"/>
    <m/>
    <m/>
    <n v="3064"/>
    <m/>
    <m/>
    <m/>
    <x v="1"/>
    <x v="6"/>
    <x v="42"/>
    <s v="FCT +  App "/>
    <s v="Final"/>
    <m/>
    <s v="Humidity"/>
    <x v="1"/>
    <x v="71"/>
    <s v="Non Operate"/>
    <n v="3"/>
    <x v="1"/>
    <s v="Control board"/>
    <e v="#REF!"/>
    <m/>
    <m/>
    <n v="500"/>
    <x v="235"/>
    <m/>
    <x v="0"/>
    <x v="0"/>
    <m/>
    <m/>
    <x v="0"/>
    <x v="0"/>
    <x v="0"/>
    <x v="2"/>
    <x v="2"/>
    <x v="4"/>
    <m/>
    <m/>
    <m/>
    <m/>
    <x v="0"/>
    <m/>
    <m/>
    <d v="2022-05-21T20:00:00"/>
    <m/>
    <x v="0"/>
    <x v="0"/>
    <m/>
    <m/>
  </r>
  <r>
    <n v="1345"/>
    <s v=""/>
    <x v="3"/>
    <x v="127"/>
    <d v="2022-05-01T00:00:00"/>
    <x v="18"/>
    <x v="582"/>
    <m/>
    <m/>
    <n v="3064"/>
    <m/>
    <m/>
    <m/>
    <x v="1"/>
    <x v="6"/>
    <x v="42"/>
    <s v="FCT +  App "/>
    <s v="Final"/>
    <m/>
    <s v="Heat Shock"/>
    <x v="4"/>
    <x v="19"/>
    <s v="Non Operate"/>
    <n v="3"/>
    <x v="6"/>
    <s v="Control board"/>
    <e v="#REF!"/>
    <m/>
    <m/>
    <n v="500"/>
    <x v="235"/>
    <m/>
    <x v="0"/>
    <x v="0"/>
    <m/>
    <m/>
    <x v="0"/>
    <x v="0"/>
    <x v="0"/>
    <x v="2"/>
    <x v="2"/>
    <x v="4"/>
    <m/>
    <m/>
    <m/>
    <m/>
    <x v="0"/>
    <m/>
    <m/>
    <d v="2022-05-21T20:00:00"/>
    <m/>
    <x v="0"/>
    <x v="0"/>
    <m/>
    <m/>
  </r>
  <r>
    <n v="1346"/>
    <s v=""/>
    <x v="3"/>
    <x v="127"/>
    <d v="2022-05-01T00:00:00"/>
    <x v="18"/>
    <x v="582"/>
    <m/>
    <m/>
    <n v="3086"/>
    <m/>
    <m/>
    <m/>
    <x v="1"/>
    <x v="6"/>
    <x v="42"/>
    <s v="FCT +  App "/>
    <s v="Final"/>
    <m/>
    <s v="High temp"/>
    <x v="2"/>
    <x v="7"/>
    <s v="Operate"/>
    <n v="3"/>
    <x v="2"/>
    <s v="TFT-B3A"/>
    <s v="TFTEX-10"/>
    <m/>
    <m/>
    <n v="500"/>
    <x v="235"/>
    <m/>
    <x v="0"/>
    <x v="0"/>
    <m/>
    <m/>
    <x v="0"/>
    <x v="0"/>
    <x v="0"/>
    <x v="2"/>
    <x v="2"/>
    <x v="4"/>
    <m/>
    <m/>
    <m/>
    <m/>
    <x v="0"/>
    <m/>
    <m/>
    <d v="2022-05-21T20:00:00"/>
    <m/>
    <x v="0"/>
    <x v="0"/>
    <m/>
    <m/>
  </r>
  <r>
    <n v="1347"/>
    <s v=""/>
    <x v="3"/>
    <x v="127"/>
    <d v="2022-05-01T00:00:00"/>
    <x v="18"/>
    <x v="582"/>
    <m/>
    <m/>
    <n v="3086"/>
    <m/>
    <m/>
    <m/>
    <x v="1"/>
    <x v="6"/>
    <x v="42"/>
    <s v="FCT +  App "/>
    <s v="Final"/>
    <m/>
    <s v="Low Temperature"/>
    <x v="3"/>
    <x v="3"/>
    <s v="Operate"/>
    <n v="3"/>
    <x v="12"/>
    <s v="TFT-B3A"/>
    <s v="TFTEX-10"/>
    <m/>
    <m/>
    <n v="500"/>
    <x v="235"/>
    <m/>
    <x v="0"/>
    <x v="0"/>
    <m/>
    <m/>
    <x v="0"/>
    <x v="0"/>
    <x v="0"/>
    <x v="2"/>
    <x v="2"/>
    <x v="4"/>
    <m/>
    <m/>
    <m/>
    <m/>
    <x v="0"/>
    <m/>
    <m/>
    <d v="2022-05-21T20:00:00"/>
    <m/>
    <x v="0"/>
    <x v="0"/>
    <m/>
    <m/>
  </r>
  <r>
    <n v="1348"/>
    <s v=""/>
    <x v="3"/>
    <x v="127"/>
    <d v="2022-05-01T00:00:00"/>
    <x v="18"/>
    <x v="582"/>
    <m/>
    <m/>
    <n v="3086"/>
    <m/>
    <m/>
    <m/>
    <x v="1"/>
    <x v="6"/>
    <x v="42"/>
    <s v="FCT +  App "/>
    <s v="Final"/>
    <m/>
    <s v="High temp"/>
    <x v="2"/>
    <x v="7"/>
    <s v="Non Operate"/>
    <n v="3"/>
    <x v="2"/>
    <s v="TFT-B3A"/>
    <s v="TFTEX-10"/>
    <m/>
    <m/>
    <n v="500"/>
    <x v="235"/>
    <m/>
    <x v="0"/>
    <x v="0"/>
    <m/>
    <m/>
    <x v="0"/>
    <x v="0"/>
    <x v="0"/>
    <x v="2"/>
    <x v="2"/>
    <x v="4"/>
    <m/>
    <m/>
    <m/>
    <m/>
    <x v="0"/>
    <m/>
    <m/>
    <d v="2022-05-21T20:00:00"/>
    <m/>
    <x v="0"/>
    <x v="0"/>
    <m/>
    <m/>
  </r>
  <r>
    <n v="1349"/>
    <s v=""/>
    <x v="3"/>
    <x v="127"/>
    <d v="2022-05-01T00:00:00"/>
    <x v="18"/>
    <x v="582"/>
    <m/>
    <m/>
    <n v="3086"/>
    <m/>
    <m/>
    <m/>
    <x v="1"/>
    <x v="6"/>
    <x v="42"/>
    <s v="FCT +  App "/>
    <s v="Final"/>
    <m/>
    <s v="Low Temperature"/>
    <x v="3"/>
    <x v="3"/>
    <s v="Non Operate"/>
    <n v="3"/>
    <x v="12"/>
    <s v="TFT-B3A"/>
    <s v="TFTEX-10"/>
    <m/>
    <m/>
    <n v="500"/>
    <x v="235"/>
    <m/>
    <x v="0"/>
    <x v="0"/>
    <m/>
    <m/>
    <x v="0"/>
    <x v="0"/>
    <x v="0"/>
    <x v="2"/>
    <x v="2"/>
    <x v="4"/>
    <m/>
    <m/>
    <m/>
    <m/>
    <x v="0"/>
    <m/>
    <m/>
    <d v="2022-05-21T20:00:00"/>
    <m/>
    <x v="0"/>
    <x v="0"/>
    <m/>
    <m/>
  </r>
  <r>
    <n v="1350"/>
    <s v=""/>
    <x v="3"/>
    <x v="127"/>
    <d v="2022-05-01T00:00:00"/>
    <x v="18"/>
    <x v="582"/>
    <m/>
    <m/>
    <n v="3086"/>
    <m/>
    <m/>
    <m/>
    <x v="1"/>
    <x v="6"/>
    <x v="42"/>
    <s v="FCT +  App "/>
    <s v="Final"/>
    <m/>
    <s v="Humidity"/>
    <x v="1"/>
    <x v="1"/>
    <s v="Operate"/>
    <n v="3"/>
    <x v="1"/>
    <s v="TFT-B3A"/>
    <s v="TFTEX-10"/>
    <m/>
    <m/>
    <n v="500"/>
    <x v="235"/>
    <m/>
    <x v="0"/>
    <x v="0"/>
    <m/>
    <m/>
    <x v="0"/>
    <x v="0"/>
    <x v="0"/>
    <x v="2"/>
    <x v="2"/>
    <x v="4"/>
    <m/>
    <m/>
    <m/>
    <m/>
    <x v="0"/>
    <m/>
    <m/>
    <d v="2022-05-21T20:00:00"/>
    <m/>
    <x v="0"/>
    <x v="0"/>
    <m/>
    <m/>
  </r>
  <r>
    <n v="1351"/>
    <s v=""/>
    <x v="3"/>
    <x v="127"/>
    <d v="2022-05-01T00:00:00"/>
    <x v="18"/>
    <x v="582"/>
    <m/>
    <m/>
    <n v="3086"/>
    <m/>
    <m/>
    <m/>
    <x v="1"/>
    <x v="6"/>
    <x v="42"/>
    <s v="FCT +  App "/>
    <s v="Final"/>
    <m/>
    <s v="Heat Shock"/>
    <x v="4"/>
    <x v="19"/>
    <s v="Non Operate"/>
    <n v="3"/>
    <x v="6"/>
    <s v="TFT-B3A"/>
    <s v="TFTEX-10"/>
    <m/>
    <m/>
    <n v="500"/>
    <x v="235"/>
    <m/>
    <x v="0"/>
    <x v="0"/>
    <m/>
    <m/>
    <x v="0"/>
    <x v="0"/>
    <x v="0"/>
    <x v="2"/>
    <x v="2"/>
    <x v="4"/>
    <m/>
    <m/>
    <m/>
    <m/>
    <x v="0"/>
    <m/>
    <m/>
    <d v="2022-05-21T20:00:00"/>
    <m/>
    <x v="0"/>
    <x v="0"/>
    <m/>
    <m/>
  </r>
  <r>
    <n v="1352"/>
    <s v=""/>
    <x v="3"/>
    <x v="127"/>
    <d v="2022-05-01T00:00:00"/>
    <x v="18"/>
    <x v="582"/>
    <m/>
    <m/>
    <n v="3090"/>
    <m/>
    <m/>
    <m/>
    <x v="1"/>
    <x v="6"/>
    <x v="42"/>
    <s v="FCT +  App "/>
    <s v="Final"/>
    <m/>
    <s v="High temp"/>
    <x v="2"/>
    <x v="7"/>
    <s v="Operate"/>
    <n v="3"/>
    <x v="2"/>
    <s v="TFT-B3A"/>
    <s v="TFTEX-10"/>
    <m/>
    <m/>
    <n v="500"/>
    <x v="235"/>
    <m/>
    <x v="0"/>
    <x v="0"/>
    <m/>
    <m/>
    <x v="0"/>
    <x v="0"/>
    <x v="0"/>
    <x v="2"/>
    <x v="2"/>
    <x v="4"/>
    <m/>
    <m/>
    <m/>
    <m/>
    <x v="0"/>
    <m/>
    <m/>
    <d v="2022-05-21T20:00:00"/>
    <m/>
    <x v="0"/>
    <x v="0"/>
    <m/>
    <m/>
  </r>
  <r>
    <n v="1353"/>
    <s v=""/>
    <x v="3"/>
    <x v="127"/>
    <d v="2022-05-01T00:00:00"/>
    <x v="18"/>
    <x v="582"/>
    <m/>
    <m/>
    <n v="3090"/>
    <m/>
    <m/>
    <m/>
    <x v="1"/>
    <x v="6"/>
    <x v="42"/>
    <s v="FCT +  App "/>
    <s v="Final"/>
    <m/>
    <s v="Low Temperature"/>
    <x v="3"/>
    <x v="3"/>
    <s v="Operate"/>
    <n v="3"/>
    <x v="12"/>
    <s v="TFT-B3A"/>
    <s v="TFTEX-10"/>
    <m/>
    <m/>
    <n v="500"/>
    <x v="235"/>
    <m/>
    <x v="0"/>
    <x v="0"/>
    <m/>
    <m/>
    <x v="0"/>
    <x v="0"/>
    <x v="0"/>
    <x v="2"/>
    <x v="2"/>
    <x v="4"/>
    <m/>
    <m/>
    <m/>
    <m/>
    <x v="0"/>
    <m/>
    <m/>
    <d v="2022-05-21T20:00:00"/>
    <m/>
    <x v="0"/>
    <x v="0"/>
    <m/>
    <m/>
  </r>
  <r>
    <n v="1354"/>
    <s v=""/>
    <x v="3"/>
    <x v="127"/>
    <d v="2022-05-01T00:00:00"/>
    <x v="18"/>
    <x v="582"/>
    <m/>
    <m/>
    <n v="3090"/>
    <m/>
    <m/>
    <m/>
    <x v="1"/>
    <x v="6"/>
    <x v="42"/>
    <s v="FCT +  App "/>
    <s v="Final"/>
    <m/>
    <s v="High temp"/>
    <x v="2"/>
    <x v="7"/>
    <s v="Non Operate"/>
    <n v="3"/>
    <x v="2"/>
    <s v="TFT-B3A"/>
    <s v="TFTEX-10"/>
    <m/>
    <m/>
    <n v="500"/>
    <x v="235"/>
    <m/>
    <x v="0"/>
    <x v="0"/>
    <m/>
    <m/>
    <x v="0"/>
    <x v="0"/>
    <x v="0"/>
    <x v="2"/>
    <x v="2"/>
    <x v="4"/>
    <m/>
    <m/>
    <m/>
    <m/>
    <x v="0"/>
    <m/>
    <m/>
    <d v="2022-05-21T20:00:00"/>
    <m/>
    <x v="0"/>
    <x v="0"/>
    <m/>
    <m/>
  </r>
  <r>
    <n v="1355"/>
    <s v=""/>
    <x v="3"/>
    <x v="127"/>
    <d v="2022-05-01T00:00:00"/>
    <x v="18"/>
    <x v="582"/>
    <m/>
    <m/>
    <n v="3090"/>
    <m/>
    <m/>
    <m/>
    <x v="1"/>
    <x v="6"/>
    <x v="42"/>
    <s v="FCT +  App "/>
    <s v="Final"/>
    <m/>
    <s v="Low Temperature"/>
    <x v="3"/>
    <x v="3"/>
    <s v="Non Operate"/>
    <n v="3"/>
    <x v="12"/>
    <s v="TFT-B3A"/>
    <s v="TFTEX-10"/>
    <m/>
    <m/>
    <n v="500"/>
    <x v="235"/>
    <m/>
    <x v="0"/>
    <x v="0"/>
    <m/>
    <m/>
    <x v="0"/>
    <x v="0"/>
    <x v="0"/>
    <x v="2"/>
    <x v="2"/>
    <x v="4"/>
    <m/>
    <m/>
    <m/>
    <m/>
    <x v="0"/>
    <m/>
    <m/>
    <d v="2022-05-21T20:00:00"/>
    <m/>
    <x v="0"/>
    <x v="0"/>
    <m/>
    <m/>
  </r>
  <r>
    <n v="1356"/>
    <s v=""/>
    <x v="3"/>
    <x v="127"/>
    <d v="2022-05-01T00:00:00"/>
    <x v="18"/>
    <x v="582"/>
    <m/>
    <m/>
    <n v="3090"/>
    <m/>
    <m/>
    <m/>
    <x v="1"/>
    <x v="6"/>
    <x v="42"/>
    <s v="FCT +  App "/>
    <s v="Final"/>
    <m/>
    <s v="Humidity"/>
    <x v="1"/>
    <x v="1"/>
    <s v="Operate"/>
    <n v="3"/>
    <x v="1"/>
    <s v="TFT-B3A"/>
    <s v="TFTEX-10"/>
    <m/>
    <m/>
    <n v="500"/>
    <x v="235"/>
    <m/>
    <x v="0"/>
    <x v="0"/>
    <m/>
    <m/>
    <x v="0"/>
    <x v="0"/>
    <x v="0"/>
    <x v="2"/>
    <x v="2"/>
    <x v="4"/>
    <m/>
    <m/>
    <m/>
    <m/>
    <x v="0"/>
    <m/>
    <m/>
    <d v="2022-05-21T20:00:00"/>
    <m/>
    <x v="0"/>
    <x v="0"/>
    <m/>
    <m/>
  </r>
  <r>
    <n v="1357"/>
    <s v=""/>
    <x v="3"/>
    <x v="127"/>
    <d v="2022-05-01T00:00:00"/>
    <x v="18"/>
    <x v="582"/>
    <m/>
    <m/>
    <n v="3090"/>
    <m/>
    <m/>
    <m/>
    <x v="1"/>
    <x v="6"/>
    <x v="42"/>
    <s v="FCT +  App "/>
    <s v="Final"/>
    <m/>
    <s v="Heat Shock"/>
    <x v="4"/>
    <x v="19"/>
    <s v="Non Operate"/>
    <n v="3"/>
    <x v="6"/>
    <s v="TFT-B3A"/>
    <s v="TFTEX-10"/>
    <m/>
    <m/>
    <n v="500"/>
    <x v="235"/>
    <m/>
    <x v="0"/>
    <x v="0"/>
    <m/>
    <m/>
    <x v="0"/>
    <x v="0"/>
    <x v="0"/>
    <x v="2"/>
    <x v="2"/>
    <x v="4"/>
    <m/>
    <m/>
    <m/>
    <m/>
    <x v="0"/>
    <m/>
    <m/>
    <d v="2022-05-21T20:00:00"/>
    <m/>
    <x v="0"/>
    <x v="0"/>
    <m/>
    <m/>
  </r>
  <r>
    <n v="1358"/>
    <s v=""/>
    <x v="3"/>
    <x v="127"/>
    <d v="2022-05-01T00:00:00"/>
    <x v="18"/>
    <x v="582"/>
    <m/>
    <m/>
    <n v="7126"/>
    <m/>
    <m/>
    <m/>
    <x v="1"/>
    <x v="6"/>
    <x v="42"/>
    <s v="FCT +  App "/>
    <s v="Final"/>
    <m/>
    <s v="High temp"/>
    <x v="2"/>
    <x v="5"/>
    <s v="Operate"/>
    <n v="3"/>
    <x v="2"/>
    <s v="TFT-B3A"/>
    <s v="TFTEX-10"/>
    <m/>
    <m/>
    <n v="240"/>
    <x v="235"/>
    <m/>
    <x v="0"/>
    <x v="0"/>
    <m/>
    <m/>
    <x v="0"/>
    <x v="0"/>
    <x v="0"/>
    <x v="2"/>
    <x v="2"/>
    <x v="4"/>
    <m/>
    <m/>
    <m/>
    <m/>
    <x v="121"/>
    <m/>
    <m/>
    <m/>
    <m/>
    <x v="0"/>
    <x v="0"/>
    <m/>
    <m/>
  </r>
  <r>
    <n v="1359"/>
    <s v=""/>
    <x v="3"/>
    <x v="135"/>
    <d v="2022-06-01T00:00:00"/>
    <x v="18"/>
    <x v="582"/>
    <m/>
    <m/>
    <n v="7126"/>
    <m/>
    <m/>
    <m/>
    <x v="1"/>
    <x v="6"/>
    <x v="42"/>
    <s v="FCT +  App "/>
    <s v="Final"/>
    <m/>
    <s v="Low Temperature"/>
    <x v="3"/>
    <x v="12"/>
    <s v="Operate"/>
    <n v="3"/>
    <x v="12"/>
    <s v="TFT-B3A"/>
    <s v="TFTEX-10"/>
    <m/>
    <m/>
    <n v="240"/>
    <x v="236"/>
    <m/>
    <x v="0"/>
    <x v="0"/>
    <m/>
    <m/>
    <x v="0"/>
    <x v="0"/>
    <x v="0"/>
    <x v="2"/>
    <x v="2"/>
    <x v="4"/>
    <m/>
    <m/>
    <m/>
    <m/>
    <x v="122"/>
    <m/>
    <m/>
    <m/>
    <m/>
    <x v="0"/>
    <x v="0"/>
    <m/>
    <m/>
  </r>
  <r>
    <n v="1360"/>
    <s v=""/>
    <x v="3"/>
    <x v="127"/>
    <d v="2022-05-01T00:00:00"/>
    <x v="18"/>
    <x v="582"/>
    <m/>
    <m/>
    <n v="7126"/>
    <m/>
    <m/>
    <m/>
    <x v="1"/>
    <x v="6"/>
    <x v="42"/>
    <s v="FCT +  App "/>
    <s v="Final"/>
    <m/>
    <s v="High temp"/>
    <x v="2"/>
    <x v="5"/>
    <s v="Non Operate"/>
    <n v="3"/>
    <x v="2"/>
    <s v="TFT-B3A"/>
    <s v="TFTEX-10"/>
    <m/>
    <m/>
    <n v="240"/>
    <x v="235"/>
    <m/>
    <x v="0"/>
    <x v="0"/>
    <m/>
    <m/>
    <x v="0"/>
    <x v="0"/>
    <x v="0"/>
    <x v="2"/>
    <x v="2"/>
    <x v="4"/>
    <m/>
    <m/>
    <m/>
    <m/>
    <x v="121"/>
    <m/>
    <m/>
    <m/>
    <m/>
    <x v="0"/>
    <x v="0"/>
    <m/>
    <m/>
  </r>
  <r>
    <n v="1361"/>
    <s v=""/>
    <x v="3"/>
    <x v="127"/>
    <d v="2022-05-01T00:00:00"/>
    <x v="18"/>
    <x v="582"/>
    <m/>
    <m/>
    <n v="7126"/>
    <m/>
    <m/>
    <m/>
    <x v="1"/>
    <x v="6"/>
    <x v="42"/>
    <s v="FCT +  App "/>
    <s v="Final"/>
    <m/>
    <s v="Low Temperature"/>
    <x v="3"/>
    <x v="3"/>
    <s v="Non Operate"/>
    <n v="3"/>
    <x v="12"/>
    <s v="TFT-B3A"/>
    <s v="TFTEX-10"/>
    <m/>
    <m/>
    <n v="240"/>
    <x v="235"/>
    <m/>
    <x v="0"/>
    <x v="0"/>
    <m/>
    <m/>
    <x v="0"/>
    <x v="0"/>
    <x v="0"/>
    <x v="2"/>
    <x v="2"/>
    <x v="4"/>
    <m/>
    <m/>
    <m/>
    <m/>
    <x v="121"/>
    <m/>
    <m/>
    <m/>
    <m/>
    <x v="0"/>
    <x v="0"/>
    <m/>
    <m/>
  </r>
  <r>
    <n v="1362"/>
    <s v=""/>
    <x v="3"/>
    <x v="135"/>
    <d v="2022-06-01T00:00:00"/>
    <x v="18"/>
    <x v="582"/>
    <m/>
    <m/>
    <n v="7126"/>
    <m/>
    <m/>
    <m/>
    <x v="1"/>
    <x v="6"/>
    <x v="42"/>
    <s v="FCT +  App "/>
    <s v="Final"/>
    <m/>
    <s v="Humidity"/>
    <x v="1"/>
    <x v="1"/>
    <s v="Operate"/>
    <n v="3"/>
    <x v="1"/>
    <s v="TFT-B3A"/>
    <s v="TFTEX-10"/>
    <m/>
    <m/>
    <n v="240"/>
    <x v="236"/>
    <m/>
    <x v="0"/>
    <x v="0"/>
    <m/>
    <m/>
    <x v="0"/>
    <x v="0"/>
    <x v="0"/>
    <x v="2"/>
    <x v="2"/>
    <x v="4"/>
    <m/>
    <m/>
    <m/>
    <m/>
    <x v="122"/>
    <m/>
    <m/>
    <m/>
    <m/>
    <x v="0"/>
    <x v="0"/>
    <m/>
    <m/>
  </r>
  <r>
    <n v="1363"/>
    <s v=""/>
    <x v="3"/>
    <x v="127"/>
    <d v="2022-05-01T00:00:00"/>
    <x v="18"/>
    <x v="582"/>
    <m/>
    <m/>
    <n v="7126"/>
    <m/>
    <m/>
    <m/>
    <x v="1"/>
    <x v="6"/>
    <x v="42"/>
    <s v="FCT +  App "/>
    <s v="Final"/>
    <m/>
    <s v="Heat Shock"/>
    <x v="4"/>
    <x v="6"/>
    <s v="Non Operate"/>
    <n v="3"/>
    <x v="6"/>
    <s v="TFT-B3A"/>
    <s v="TFTEX-10"/>
    <m/>
    <m/>
    <n v="240"/>
    <x v="235"/>
    <m/>
    <x v="0"/>
    <x v="0"/>
    <m/>
    <m/>
    <x v="0"/>
    <x v="0"/>
    <x v="0"/>
    <x v="2"/>
    <x v="2"/>
    <x v="4"/>
    <m/>
    <m/>
    <m/>
    <m/>
    <x v="121"/>
    <m/>
    <m/>
    <m/>
    <m/>
    <x v="0"/>
    <x v="0"/>
    <m/>
    <m/>
  </r>
  <r>
    <n v="1364"/>
    <s v=""/>
    <x v="3"/>
    <x v="135"/>
    <d v="2022-06-01T00:00:00"/>
    <x v="18"/>
    <x v="582"/>
    <m/>
    <m/>
    <n v="3008"/>
    <m/>
    <m/>
    <m/>
    <x v="1"/>
    <x v="6"/>
    <x v="42"/>
    <s v="FCT +  App "/>
    <s v="Final"/>
    <m/>
    <s v="High temp"/>
    <x v="2"/>
    <x v="5"/>
    <s v="Operate"/>
    <n v="3"/>
    <x v="2"/>
    <s v="Control board"/>
    <e v="#REF!"/>
    <m/>
    <m/>
    <n v="500"/>
    <x v="236"/>
    <m/>
    <x v="0"/>
    <x v="0"/>
    <m/>
    <m/>
    <x v="0"/>
    <x v="0"/>
    <x v="0"/>
    <x v="2"/>
    <x v="2"/>
    <x v="4"/>
    <m/>
    <m/>
    <m/>
    <m/>
    <x v="0"/>
    <m/>
    <m/>
    <d v="2022-06-21T20:00:00"/>
    <m/>
    <x v="0"/>
    <x v="0"/>
    <m/>
    <m/>
  </r>
  <r>
    <n v="1365"/>
    <s v=""/>
    <x v="3"/>
    <x v="135"/>
    <d v="2022-06-01T00:00:00"/>
    <x v="18"/>
    <x v="582"/>
    <m/>
    <m/>
    <n v="3008"/>
    <m/>
    <m/>
    <m/>
    <x v="1"/>
    <x v="6"/>
    <x v="42"/>
    <s v="FCT +  App "/>
    <s v="Final"/>
    <m/>
    <s v="Low Temperature"/>
    <x v="3"/>
    <x v="12"/>
    <s v="Operate"/>
    <n v="3"/>
    <x v="12"/>
    <s v="Control board"/>
    <e v="#REF!"/>
    <m/>
    <m/>
    <n v="500"/>
    <x v="236"/>
    <m/>
    <x v="0"/>
    <x v="0"/>
    <m/>
    <m/>
    <x v="0"/>
    <x v="0"/>
    <x v="0"/>
    <x v="2"/>
    <x v="2"/>
    <x v="4"/>
    <m/>
    <m/>
    <m/>
    <m/>
    <x v="0"/>
    <m/>
    <m/>
    <d v="2022-06-21T20:00:00"/>
    <m/>
    <x v="0"/>
    <x v="0"/>
    <m/>
    <m/>
  </r>
  <r>
    <n v="1366"/>
    <s v=""/>
    <x v="3"/>
    <x v="135"/>
    <d v="2022-06-01T00:00:00"/>
    <x v="18"/>
    <x v="582"/>
    <m/>
    <m/>
    <n v="3008"/>
    <m/>
    <m/>
    <m/>
    <x v="1"/>
    <x v="6"/>
    <x v="42"/>
    <s v="FCT +  App "/>
    <s v="Final"/>
    <m/>
    <s v="High temp"/>
    <x v="2"/>
    <x v="23"/>
    <s v="Non Operate"/>
    <n v="3"/>
    <x v="2"/>
    <s v="Control board"/>
    <e v="#REF!"/>
    <m/>
    <m/>
    <n v="500"/>
    <x v="236"/>
    <m/>
    <x v="0"/>
    <x v="0"/>
    <m/>
    <m/>
    <x v="0"/>
    <x v="0"/>
    <x v="0"/>
    <x v="2"/>
    <x v="2"/>
    <x v="4"/>
    <m/>
    <m/>
    <m/>
    <m/>
    <x v="0"/>
    <m/>
    <m/>
    <d v="2022-06-21T20:00:00"/>
    <m/>
    <x v="0"/>
    <x v="0"/>
    <m/>
    <m/>
  </r>
  <r>
    <n v="1367"/>
    <s v=""/>
    <x v="3"/>
    <x v="135"/>
    <d v="2022-06-01T00:00:00"/>
    <x v="18"/>
    <x v="582"/>
    <m/>
    <m/>
    <n v="3008"/>
    <m/>
    <m/>
    <m/>
    <x v="1"/>
    <x v="6"/>
    <x v="42"/>
    <s v="FCT +  App "/>
    <s v="Final"/>
    <m/>
    <s v="Low Temperature"/>
    <x v="3"/>
    <x v="3"/>
    <s v="Non Operate"/>
    <n v="3"/>
    <x v="12"/>
    <s v="Control board"/>
    <e v="#REF!"/>
    <m/>
    <m/>
    <n v="500"/>
    <x v="236"/>
    <m/>
    <x v="0"/>
    <x v="0"/>
    <m/>
    <m/>
    <x v="0"/>
    <x v="0"/>
    <x v="0"/>
    <x v="2"/>
    <x v="2"/>
    <x v="4"/>
    <m/>
    <m/>
    <m/>
    <m/>
    <x v="0"/>
    <m/>
    <m/>
    <d v="2022-06-21T20:00:00"/>
    <m/>
    <x v="0"/>
    <x v="0"/>
    <m/>
    <m/>
  </r>
  <r>
    <n v="1368"/>
    <s v=""/>
    <x v="3"/>
    <x v="135"/>
    <d v="2022-06-01T00:00:00"/>
    <x v="18"/>
    <x v="582"/>
    <m/>
    <m/>
    <n v="3008"/>
    <m/>
    <m/>
    <m/>
    <x v="1"/>
    <x v="6"/>
    <x v="42"/>
    <s v="FCT +  App "/>
    <s v="Final"/>
    <m/>
    <s v="Humidity"/>
    <x v="1"/>
    <x v="1"/>
    <s v="Operate"/>
    <n v="3"/>
    <x v="1"/>
    <s v="Control board"/>
    <e v="#REF!"/>
    <m/>
    <m/>
    <n v="500"/>
    <x v="236"/>
    <m/>
    <x v="0"/>
    <x v="0"/>
    <m/>
    <m/>
    <x v="0"/>
    <x v="0"/>
    <x v="0"/>
    <x v="2"/>
    <x v="2"/>
    <x v="4"/>
    <m/>
    <m/>
    <m/>
    <m/>
    <x v="0"/>
    <m/>
    <m/>
    <d v="2022-06-21T20:00:00"/>
    <m/>
    <x v="0"/>
    <x v="0"/>
    <m/>
    <m/>
  </r>
  <r>
    <n v="1369"/>
    <s v=""/>
    <x v="3"/>
    <x v="135"/>
    <d v="2022-06-01T00:00:00"/>
    <x v="18"/>
    <x v="582"/>
    <m/>
    <m/>
    <n v="3009"/>
    <m/>
    <m/>
    <m/>
    <x v="1"/>
    <x v="6"/>
    <x v="42"/>
    <s v="FCT +  App "/>
    <s v="Final"/>
    <m/>
    <s v="High temp"/>
    <x v="2"/>
    <x v="5"/>
    <s v="Operate"/>
    <n v="3"/>
    <x v="2"/>
    <s v="Control board"/>
    <e v="#REF!"/>
    <m/>
    <m/>
    <n v="500"/>
    <x v="236"/>
    <m/>
    <x v="0"/>
    <x v="0"/>
    <m/>
    <m/>
    <x v="0"/>
    <x v="0"/>
    <x v="0"/>
    <x v="2"/>
    <x v="2"/>
    <x v="4"/>
    <m/>
    <m/>
    <m/>
    <m/>
    <x v="0"/>
    <m/>
    <m/>
    <d v="2022-06-21T20:00:00"/>
    <m/>
    <x v="0"/>
    <x v="0"/>
    <m/>
    <m/>
  </r>
  <r>
    <n v="1370"/>
    <s v=""/>
    <x v="3"/>
    <x v="135"/>
    <d v="2022-06-01T00:00:00"/>
    <x v="18"/>
    <x v="582"/>
    <m/>
    <m/>
    <n v="3009"/>
    <m/>
    <m/>
    <m/>
    <x v="1"/>
    <x v="6"/>
    <x v="42"/>
    <s v="FCT +  App "/>
    <s v="Final"/>
    <m/>
    <s v="Low Temperature"/>
    <x v="3"/>
    <x v="12"/>
    <s v="Operate"/>
    <n v="3"/>
    <x v="12"/>
    <s v="Control board"/>
    <e v="#REF!"/>
    <m/>
    <m/>
    <n v="500"/>
    <x v="236"/>
    <m/>
    <x v="0"/>
    <x v="0"/>
    <m/>
    <m/>
    <x v="0"/>
    <x v="0"/>
    <x v="0"/>
    <x v="2"/>
    <x v="2"/>
    <x v="4"/>
    <m/>
    <m/>
    <m/>
    <m/>
    <x v="0"/>
    <m/>
    <m/>
    <d v="2022-06-21T20:00:00"/>
    <m/>
    <x v="0"/>
    <x v="0"/>
    <m/>
    <m/>
  </r>
  <r>
    <n v="1371"/>
    <s v=""/>
    <x v="3"/>
    <x v="135"/>
    <d v="2022-06-01T00:00:00"/>
    <x v="18"/>
    <x v="582"/>
    <m/>
    <m/>
    <n v="3009"/>
    <m/>
    <m/>
    <m/>
    <x v="1"/>
    <x v="6"/>
    <x v="42"/>
    <s v="FCT +  App "/>
    <s v="Final"/>
    <m/>
    <s v="High temp"/>
    <x v="2"/>
    <x v="23"/>
    <s v="Non Operate"/>
    <n v="3"/>
    <x v="2"/>
    <s v="Control board"/>
    <e v="#REF!"/>
    <m/>
    <m/>
    <n v="500"/>
    <x v="236"/>
    <m/>
    <x v="0"/>
    <x v="0"/>
    <m/>
    <m/>
    <x v="0"/>
    <x v="0"/>
    <x v="0"/>
    <x v="2"/>
    <x v="2"/>
    <x v="4"/>
    <m/>
    <m/>
    <m/>
    <m/>
    <x v="0"/>
    <m/>
    <m/>
    <d v="2022-06-21T20:00:00"/>
    <m/>
    <x v="0"/>
    <x v="0"/>
    <m/>
    <m/>
  </r>
  <r>
    <n v="1372"/>
    <s v=""/>
    <x v="3"/>
    <x v="135"/>
    <d v="2022-06-01T00:00:00"/>
    <x v="18"/>
    <x v="582"/>
    <m/>
    <m/>
    <n v="3009"/>
    <m/>
    <m/>
    <m/>
    <x v="1"/>
    <x v="6"/>
    <x v="42"/>
    <s v="FCT +  App "/>
    <s v="Final"/>
    <m/>
    <s v="Low Temperature"/>
    <x v="3"/>
    <x v="3"/>
    <s v="Non Operate"/>
    <n v="3"/>
    <x v="12"/>
    <s v="Control board"/>
    <e v="#REF!"/>
    <m/>
    <m/>
    <n v="500"/>
    <x v="236"/>
    <m/>
    <x v="0"/>
    <x v="0"/>
    <m/>
    <m/>
    <x v="0"/>
    <x v="0"/>
    <x v="0"/>
    <x v="2"/>
    <x v="2"/>
    <x v="4"/>
    <m/>
    <m/>
    <m/>
    <m/>
    <x v="0"/>
    <m/>
    <m/>
    <d v="2022-06-21T20:00:00"/>
    <m/>
    <x v="0"/>
    <x v="0"/>
    <m/>
    <m/>
  </r>
  <r>
    <n v="1373"/>
    <s v=""/>
    <x v="3"/>
    <x v="135"/>
    <d v="2022-06-01T00:00:00"/>
    <x v="18"/>
    <x v="582"/>
    <m/>
    <m/>
    <n v="3009"/>
    <m/>
    <m/>
    <m/>
    <x v="1"/>
    <x v="6"/>
    <x v="42"/>
    <s v="FCT +  App "/>
    <s v="Final"/>
    <m/>
    <s v="Humidity"/>
    <x v="1"/>
    <x v="1"/>
    <s v="Operate"/>
    <n v="3"/>
    <x v="1"/>
    <s v="Control board"/>
    <e v="#REF!"/>
    <m/>
    <m/>
    <n v="500"/>
    <x v="236"/>
    <m/>
    <x v="0"/>
    <x v="0"/>
    <m/>
    <m/>
    <x v="0"/>
    <x v="0"/>
    <x v="0"/>
    <x v="2"/>
    <x v="2"/>
    <x v="4"/>
    <m/>
    <m/>
    <m/>
    <m/>
    <x v="0"/>
    <m/>
    <m/>
    <d v="2022-06-21T20:00:00"/>
    <m/>
    <x v="0"/>
    <x v="0"/>
    <m/>
    <m/>
  </r>
  <r>
    <n v="1374"/>
    <s v=""/>
    <x v="3"/>
    <x v="135"/>
    <d v="2022-06-01T00:00:00"/>
    <x v="18"/>
    <x v="582"/>
    <m/>
    <m/>
    <n v="3075"/>
    <m/>
    <m/>
    <m/>
    <x v="1"/>
    <x v="6"/>
    <x v="42"/>
    <s v="FCT +  App "/>
    <s v="Final"/>
    <m/>
    <s v="High temp"/>
    <x v="2"/>
    <x v="7"/>
    <s v="Operate"/>
    <n v="3"/>
    <x v="38"/>
    <s v="TFT-B3A"/>
    <s v="TFTEX-10"/>
    <m/>
    <m/>
    <n v="1000"/>
    <x v="236"/>
    <m/>
    <x v="0"/>
    <x v="0"/>
    <m/>
    <m/>
    <x v="0"/>
    <x v="0"/>
    <x v="0"/>
    <x v="2"/>
    <x v="2"/>
    <x v="4"/>
    <m/>
    <m/>
    <m/>
    <m/>
    <x v="0"/>
    <m/>
    <m/>
    <m/>
    <m/>
    <x v="0"/>
    <x v="42"/>
    <m/>
    <m/>
  </r>
  <r>
    <n v="1375"/>
    <s v=""/>
    <x v="3"/>
    <x v="135"/>
    <d v="2022-06-01T00:00:00"/>
    <x v="18"/>
    <x v="582"/>
    <m/>
    <m/>
    <n v="3075"/>
    <m/>
    <m/>
    <m/>
    <x v="1"/>
    <x v="6"/>
    <x v="42"/>
    <s v="FCT +  App "/>
    <s v="Final"/>
    <m/>
    <s v="Low Temperature"/>
    <x v="3"/>
    <x v="3"/>
    <s v="Operate"/>
    <n v="3"/>
    <x v="12"/>
    <s v="TFT-B3A"/>
    <s v="TFTEX-10"/>
    <m/>
    <m/>
    <n v="1000"/>
    <x v="236"/>
    <m/>
    <x v="0"/>
    <x v="0"/>
    <m/>
    <m/>
    <x v="0"/>
    <x v="0"/>
    <x v="0"/>
    <x v="2"/>
    <x v="2"/>
    <x v="4"/>
    <m/>
    <m/>
    <m/>
    <m/>
    <x v="0"/>
    <m/>
    <m/>
    <m/>
    <m/>
    <x v="0"/>
    <x v="42"/>
    <m/>
    <m/>
  </r>
  <r>
    <n v="1376"/>
    <s v=""/>
    <x v="3"/>
    <x v="135"/>
    <d v="2022-06-01T00:00:00"/>
    <x v="18"/>
    <x v="582"/>
    <m/>
    <m/>
    <n v="3075"/>
    <m/>
    <m/>
    <m/>
    <x v="1"/>
    <x v="6"/>
    <x v="42"/>
    <s v="FCT +  App "/>
    <s v="Final"/>
    <m/>
    <s v="High temp"/>
    <x v="2"/>
    <x v="7"/>
    <s v="Non Operate"/>
    <n v="3"/>
    <x v="38"/>
    <s v="TFT-B3A"/>
    <s v="TFTEX-10"/>
    <m/>
    <m/>
    <n v="1000"/>
    <x v="236"/>
    <m/>
    <x v="0"/>
    <x v="0"/>
    <m/>
    <m/>
    <x v="0"/>
    <x v="0"/>
    <x v="0"/>
    <x v="2"/>
    <x v="2"/>
    <x v="4"/>
    <m/>
    <m/>
    <m/>
    <m/>
    <x v="0"/>
    <m/>
    <m/>
    <m/>
    <m/>
    <x v="0"/>
    <x v="42"/>
    <m/>
    <m/>
  </r>
  <r>
    <n v="1377"/>
    <s v=""/>
    <x v="3"/>
    <x v="135"/>
    <d v="2022-06-01T00:00:00"/>
    <x v="18"/>
    <x v="582"/>
    <m/>
    <m/>
    <n v="3075"/>
    <m/>
    <m/>
    <m/>
    <x v="1"/>
    <x v="6"/>
    <x v="42"/>
    <s v="FCT +  App "/>
    <s v="Final"/>
    <m/>
    <s v="Low Temperature"/>
    <x v="3"/>
    <x v="3"/>
    <s v="Non Operate"/>
    <n v="3"/>
    <x v="12"/>
    <s v="TFT-B3A"/>
    <s v="TFTEX-10"/>
    <m/>
    <m/>
    <n v="1000"/>
    <x v="236"/>
    <m/>
    <x v="0"/>
    <x v="0"/>
    <m/>
    <m/>
    <x v="0"/>
    <x v="0"/>
    <x v="0"/>
    <x v="2"/>
    <x v="2"/>
    <x v="4"/>
    <m/>
    <m/>
    <m/>
    <m/>
    <x v="0"/>
    <m/>
    <m/>
    <m/>
    <m/>
    <x v="0"/>
    <x v="42"/>
    <m/>
    <m/>
  </r>
  <r>
    <n v="1378"/>
    <s v=""/>
    <x v="3"/>
    <x v="135"/>
    <d v="2022-06-01T00:00:00"/>
    <x v="18"/>
    <x v="582"/>
    <m/>
    <m/>
    <n v="3075"/>
    <m/>
    <m/>
    <m/>
    <x v="1"/>
    <x v="6"/>
    <x v="42"/>
    <s v="FCT +  App "/>
    <s v="Final"/>
    <m/>
    <s v="Humidity"/>
    <x v="1"/>
    <x v="70"/>
    <s v="Operate"/>
    <n v="3"/>
    <x v="1"/>
    <s v="TFT-B3A"/>
    <s v="TFTEX-10"/>
    <m/>
    <m/>
    <n v="1000"/>
    <x v="236"/>
    <m/>
    <x v="0"/>
    <x v="0"/>
    <m/>
    <m/>
    <x v="0"/>
    <x v="0"/>
    <x v="0"/>
    <x v="2"/>
    <x v="2"/>
    <x v="4"/>
    <m/>
    <m/>
    <m/>
    <m/>
    <x v="0"/>
    <m/>
    <m/>
    <m/>
    <m/>
    <x v="0"/>
    <x v="42"/>
    <m/>
    <m/>
  </r>
  <r>
    <n v="1379"/>
    <s v=""/>
    <x v="3"/>
    <x v="135"/>
    <d v="2022-06-01T00:00:00"/>
    <x v="18"/>
    <x v="582"/>
    <m/>
    <m/>
    <n v="3075"/>
    <m/>
    <m/>
    <m/>
    <x v="1"/>
    <x v="6"/>
    <x v="42"/>
    <s v="FCT +  App "/>
    <s v="Final"/>
    <m/>
    <s v="Humidity"/>
    <x v="1"/>
    <x v="49"/>
    <s v="Non Operate"/>
    <n v="3"/>
    <x v="1"/>
    <s v="TFT-B3A"/>
    <s v="TFTEX-10"/>
    <m/>
    <m/>
    <n v="1000"/>
    <x v="236"/>
    <m/>
    <x v="0"/>
    <x v="0"/>
    <m/>
    <m/>
    <x v="0"/>
    <x v="0"/>
    <x v="0"/>
    <x v="2"/>
    <x v="2"/>
    <x v="4"/>
    <m/>
    <m/>
    <m/>
    <m/>
    <x v="0"/>
    <m/>
    <m/>
    <m/>
    <m/>
    <x v="0"/>
    <x v="42"/>
    <m/>
    <m/>
  </r>
  <r>
    <n v="1380"/>
    <s v=""/>
    <x v="3"/>
    <x v="135"/>
    <d v="2022-06-01T00:00:00"/>
    <x v="18"/>
    <x v="582"/>
    <m/>
    <m/>
    <n v="3075"/>
    <m/>
    <m/>
    <m/>
    <x v="1"/>
    <x v="6"/>
    <x v="42"/>
    <s v="FCT +  App "/>
    <s v="Final"/>
    <m/>
    <s v="Heat Shock"/>
    <x v="4"/>
    <x v="50"/>
    <s v="Non Operate"/>
    <n v="3"/>
    <x v="6"/>
    <s v="TFT-B3A"/>
    <s v="TFTEX-10"/>
    <m/>
    <m/>
    <n v="1000"/>
    <x v="236"/>
    <m/>
    <x v="0"/>
    <x v="0"/>
    <m/>
    <m/>
    <x v="0"/>
    <x v="0"/>
    <x v="0"/>
    <x v="2"/>
    <x v="2"/>
    <x v="4"/>
    <m/>
    <m/>
    <m/>
    <m/>
    <x v="0"/>
    <m/>
    <m/>
    <m/>
    <m/>
    <x v="0"/>
    <x v="42"/>
    <m/>
    <m/>
  </r>
  <r>
    <n v="1381"/>
    <s v=""/>
    <x v="3"/>
    <x v="135"/>
    <d v="2022-06-01T00:00:00"/>
    <x v="18"/>
    <x v="582"/>
    <m/>
    <m/>
    <n v="7124"/>
    <m/>
    <m/>
    <m/>
    <x v="1"/>
    <x v="6"/>
    <x v="42"/>
    <s v="FCT +  App "/>
    <s v="Final"/>
    <m/>
    <s v="High temp"/>
    <x v="2"/>
    <x v="5"/>
    <s v="Operate"/>
    <n v="3"/>
    <x v="38"/>
    <s v="Control board"/>
    <e v="#REF!"/>
    <m/>
    <m/>
    <n v="500"/>
    <x v="236"/>
    <m/>
    <x v="0"/>
    <x v="0"/>
    <m/>
    <m/>
    <x v="0"/>
    <x v="0"/>
    <x v="0"/>
    <x v="2"/>
    <x v="2"/>
    <x v="4"/>
    <m/>
    <m/>
    <m/>
    <m/>
    <x v="0"/>
    <m/>
    <m/>
    <d v="2022-06-21T20:00:00"/>
    <m/>
    <x v="0"/>
    <x v="0"/>
    <m/>
    <m/>
  </r>
  <r>
    <n v="1382"/>
    <s v=""/>
    <x v="3"/>
    <x v="135"/>
    <d v="2022-06-01T00:00:00"/>
    <x v="18"/>
    <x v="582"/>
    <m/>
    <m/>
    <n v="7124"/>
    <m/>
    <m/>
    <m/>
    <x v="1"/>
    <x v="6"/>
    <x v="42"/>
    <s v="FCT +  App "/>
    <s v="Final"/>
    <m/>
    <s v="Low Temperature"/>
    <x v="3"/>
    <x v="12"/>
    <s v="Operate"/>
    <n v="3"/>
    <x v="12"/>
    <s v="Control board"/>
    <e v="#REF!"/>
    <m/>
    <m/>
    <n v="500"/>
    <x v="236"/>
    <m/>
    <x v="0"/>
    <x v="0"/>
    <m/>
    <m/>
    <x v="0"/>
    <x v="0"/>
    <x v="0"/>
    <x v="2"/>
    <x v="2"/>
    <x v="4"/>
    <m/>
    <m/>
    <m/>
    <m/>
    <x v="0"/>
    <m/>
    <m/>
    <d v="2022-06-21T20:00:00"/>
    <m/>
    <x v="0"/>
    <x v="0"/>
    <m/>
    <m/>
  </r>
  <r>
    <n v="1383"/>
    <s v=""/>
    <x v="3"/>
    <x v="135"/>
    <d v="2022-06-01T00:00:00"/>
    <x v="18"/>
    <x v="582"/>
    <m/>
    <m/>
    <n v="7124"/>
    <m/>
    <m/>
    <m/>
    <x v="1"/>
    <x v="6"/>
    <x v="42"/>
    <s v="FCT +  App "/>
    <s v="Final"/>
    <m/>
    <s v="High temp"/>
    <x v="2"/>
    <x v="2"/>
    <s v="Non Operate"/>
    <n v="3"/>
    <x v="38"/>
    <s v="Control board"/>
    <e v="#REF!"/>
    <m/>
    <m/>
    <n v="500"/>
    <x v="236"/>
    <m/>
    <x v="0"/>
    <x v="0"/>
    <m/>
    <m/>
    <x v="0"/>
    <x v="0"/>
    <x v="0"/>
    <x v="2"/>
    <x v="2"/>
    <x v="4"/>
    <m/>
    <m/>
    <m/>
    <m/>
    <x v="0"/>
    <m/>
    <m/>
    <d v="2022-06-21T20:00:00"/>
    <m/>
    <x v="0"/>
    <x v="0"/>
    <m/>
    <m/>
  </r>
  <r>
    <n v="1384"/>
    <s v=""/>
    <x v="3"/>
    <x v="135"/>
    <d v="2022-06-01T00:00:00"/>
    <x v="18"/>
    <x v="582"/>
    <m/>
    <m/>
    <n v="7124"/>
    <m/>
    <m/>
    <m/>
    <x v="1"/>
    <x v="6"/>
    <x v="42"/>
    <s v="FCT +  App "/>
    <s v="Final"/>
    <m/>
    <s v="Low Temperature"/>
    <x v="3"/>
    <x v="3"/>
    <s v="Non Operate"/>
    <n v="3"/>
    <x v="12"/>
    <s v="Control board"/>
    <e v="#REF!"/>
    <m/>
    <m/>
    <n v="500"/>
    <x v="236"/>
    <m/>
    <x v="0"/>
    <x v="0"/>
    <m/>
    <m/>
    <x v="0"/>
    <x v="0"/>
    <x v="0"/>
    <x v="2"/>
    <x v="2"/>
    <x v="4"/>
    <m/>
    <m/>
    <m/>
    <m/>
    <x v="0"/>
    <m/>
    <m/>
    <d v="2022-06-21T20:00:00"/>
    <m/>
    <x v="0"/>
    <x v="0"/>
    <m/>
    <m/>
  </r>
  <r>
    <n v="1385"/>
    <s v=""/>
    <x v="3"/>
    <x v="135"/>
    <d v="2022-06-01T00:00:00"/>
    <x v="18"/>
    <x v="582"/>
    <m/>
    <m/>
    <n v="7124"/>
    <m/>
    <m/>
    <m/>
    <x v="1"/>
    <x v="6"/>
    <x v="42"/>
    <s v="FCT +  App "/>
    <s v="Final"/>
    <m/>
    <s v="Humidity"/>
    <x v="1"/>
    <x v="1"/>
    <s v="Operate"/>
    <n v="3"/>
    <x v="1"/>
    <s v="Control board"/>
    <e v="#REF!"/>
    <m/>
    <m/>
    <n v="500"/>
    <x v="236"/>
    <m/>
    <x v="0"/>
    <x v="0"/>
    <m/>
    <m/>
    <x v="0"/>
    <x v="0"/>
    <x v="0"/>
    <x v="2"/>
    <x v="2"/>
    <x v="4"/>
    <m/>
    <m/>
    <m/>
    <m/>
    <x v="0"/>
    <m/>
    <m/>
    <d v="2022-06-21T20:00:00"/>
    <m/>
    <x v="0"/>
    <x v="0"/>
    <m/>
    <m/>
  </r>
  <r>
    <n v="1386"/>
    <s v=""/>
    <x v="3"/>
    <x v="135"/>
    <d v="2022-06-01T00:00:00"/>
    <x v="18"/>
    <x v="582"/>
    <m/>
    <m/>
    <n v="7127"/>
    <m/>
    <m/>
    <m/>
    <x v="1"/>
    <x v="6"/>
    <x v="42"/>
    <s v="FCT +  App "/>
    <s v="Final"/>
    <m/>
    <s v="High temp"/>
    <x v="2"/>
    <x v="5"/>
    <s v="Operate"/>
    <n v="3"/>
    <x v="38"/>
    <s v="TFT-M4"/>
    <s v="Buffer board"/>
    <m/>
    <m/>
    <n v="500"/>
    <x v="236"/>
    <m/>
    <x v="0"/>
    <x v="0"/>
    <m/>
    <m/>
    <x v="0"/>
    <x v="0"/>
    <x v="0"/>
    <x v="2"/>
    <x v="2"/>
    <x v="4"/>
    <m/>
    <m/>
    <m/>
    <m/>
    <x v="0"/>
    <m/>
    <m/>
    <d v="2022-06-21T20:00:00"/>
    <m/>
    <x v="0"/>
    <x v="0"/>
    <m/>
    <m/>
  </r>
  <r>
    <n v="1387"/>
    <s v=""/>
    <x v="3"/>
    <x v="135"/>
    <d v="2022-06-01T00:00:00"/>
    <x v="18"/>
    <x v="582"/>
    <m/>
    <m/>
    <n v="7127"/>
    <m/>
    <m/>
    <m/>
    <x v="1"/>
    <x v="6"/>
    <x v="42"/>
    <s v="FCT +  App "/>
    <s v="Final"/>
    <m/>
    <s v="Low Temperature"/>
    <x v="3"/>
    <x v="3"/>
    <s v="Operate"/>
    <n v="3"/>
    <x v="12"/>
    <s v="TFT-M4"/>
    <s v="Buffer board"/>
    <m/>
    <m/>
    <n v="500"/>
    <x v="236"/>
    <m/>
    <x v="0"/>
    <x v="0"/>
    <m/>
    <m/>
    <x v="0"/>
    <x v="0"/>
    <x v="0"/>
    <x v="2"/>
    <x v="2"/>
    <x v="4"/>
    <m/>
    <m/>
    <m/>
    <m/>
    <x v="0"/>
    <m/>
    <m/>
    <d v="2022-06-21T20:00:00"/>
    <m/>
    <x v="0"/>
    <x v="0"/>
    <m/>
    <m/>
  </r>
  <r>
    <n v="1388"/>
    <s v=""/>
    <x v="3"/>
    <x v="135"/>
    <d v="2022-06-01T00:00:00"/>
    <x v="18"/>
    <x v="582"/>
    <m/>
    <m/>
    <n v="7127"/>
    <m/>
    <m/>
    <m/>
    <x v="1"/>
    <x v="6"/>
    <x v="42"/>
    <s v="FCT +  App "/>
    <s v="Final"/>
    <m/>
    <s v="High temp"/>
    <x v="2"/>
    <x v="5"/>
    <s v="Non Operate"/>
    <n v="3"/>
    <x v="38"/>
    <s v="TFT-M4"/>
    <s v="Buffer board"/>
    <m/>
    <m/>
    <n v="500"/>
    <x v="236"/>
    <m/>
    <x v="0"/>
    <x v="0"/>
    <m/>
    <m/>
    <x v="0"/>
    <x v="0"/>
    <x v="0"/>
    <x v="2"/>
    <x v="2"/>
    <x v="4"/>
    <m/>
    <m/>
    <m/>
    <m/>
    <x v="0"/>
    <m/>
    <m/>
    <d v="2022-06-21T20:00:00"/>
    <m/>
    <x v="0"/>
    <x v="0"/>
    <m/>
    <m/>
  </r>
  <r>
    <n v="1389"/>
    <s v=""/>
    <x v="3"/>
    <x v="135"/>
    <d v="2022-06-01T00:00:00"/>
    <x v="18"/>
    <x v="582"/>
    <m/>
    <m/>
    <n v="7127"/>
    <m/>
    <m/>
    <m/>
    <x v="1"/>
    <x v="6"/>
    <x v="42"/>
    <s v="FCT +  App "/>
    <s v="Final"/>
    <m/>
    <s v="Low Temperature"/>
    <x v="3"/>
    <x v="3"/>
    <s v="Non Operate"/>
    <n v="3"/>
    <x v="12"/>
    <s v="TFT-M4"/>
    <s v="Buffer board"/>
    <m/>
    <m/>
    <n v="500"/>
    <x v="236"/>
    <m/>
    <x v="0"/>
    <x v="0"/>
    <m/>
    <m/>
    <x v="0"/>
    <x v="0"/>
    <x v="0"/>
    <x v="2"/>
    <x v="2"/>
    <x v="4"/>
    <m/>
    <m/>
    <m/>
    <m/>
    <x v="0"/>
    <m/>
    <m/>
    <d v="2022-06-21T20:00:00"/>
    <m/>
    <x v="0"/>
    <x v="0"/>
    <m/>
    <m/>
  </r>
  <r>
    <n v="1390"/>
    <s v=""/>
    <x v="3"/>
    <x v="135"/>
    <d v="2022-06-01T00:00:00"/>
    <x v="18"/>
    <x v="582"/>
    <m/>
    <m/>
    <n v="7127"/>
    <m/>
    <m/>
    <m/>
    <x v="1"/>
    <x v="6"/>
    <x v="42"/>
    <s v="FCT +  App "/>
    <s v="Final"/>
    <m/>
    <s v="Humidity"/>
    <x v="1"/>
    <x v="1"/>
    <s v="Operate"/>
    <n v="3"/>
    <x v="1"/>
    <s v="TFT-M4"/>
    <s v="Buffer board"/>
    <m/>
    <m/>
    <n v="500"/>
    <x v="236"/>
    <m/>
    <x v="0"/>
    <x v="0"/>
    <m/>
    <m/>
    <x v="0"/>
    <x v="0"/>
    <x v="0"/>
    <x v="2"/>
    <x v="2"/>
    <x v="4"/>
    <m/>
    <m/>
    <m/>
    <m/>
    <x v="0"/>
    <m/>
    <m/>
    <d v="2022-06-21T20:00:00"/>
    <m/>
    <x v="0"/>
    <x v="0"/>
    <m/>
    <m/>
  </r>
  <r>
    <n v="1391"/>
    <s v=""/>
    <x v="3"/>
    <x v="135"/>
    <d v="2022-06-01T00:00:00"/>
    <x v="18"/>
    <x v="582"/>
    <m/>
    <m/>
    <n v="7127"/>
    <m/>
    <m/>
    <m/>
    <x v="1"/>
    <x v="6"/>
    <x v="42"/>
    <s v="FCT +  App "/>
    <s v="Final"/>
    <m/>
    <s v="Humidity"/>
    <x v="1"/>
    <x v="1"/>
    <s v="Non Operate"/>
    <n v="3"/>
    <x v="1"/>
    <s v="TFT-M4"/>
    <s v="Buffer board"/>
    <m/>
    <m/>
    <n v="500"/>
    <x v="236"/>
    <m/>
    <x v="0"/>
    <x v="0"/>
    <m/>
    <m/>
    <x v="0"/>
    <x v="0"/>
    <x v="0"/>
    <x v="2"/>
    <x v="2"/>
    <x v="4"/>
    <m/>
    <m/>
    <m/>
    <m/>
    <x v="0"/>
    <m/>
    <m/>
    <d v="2022-06-21T20:00:00"/>
    <m/>
    <x v="0"/>
    <x v="0"/>
    <m/>
    <m/>
  </r>
  <r>
    <n v="1392"/>
    <s v=""/>
    <x v="3"/>
    <x v="135"/>
    <d v="2022-06-01T00:00:00"/>
    <x v="18"/>
    <x v="582"/>
    <m/>
    <m/>
    <n v="7127"/>
    <m/>
    <m/>
    <m/>
    <x v="1"/>
    <x v="6"/>
    <x v="42"/>
    <s v="FCT +  App "/>
    <s v="Final"/>
    <m/>
    <s v="Heat Shock"/>
    <x v="4"/>
    <x v="69"/>
    <s v="Non Operate"/>
    <n v="3"/>
    <x v="6"/>
    <s v="TFT-M4"/>
    <s v="Buffer board"/>
    <m/>
    <m/>
    <n v="500"/>
    <x v="236"/>
    <m/>
    <x v="0"/>
    <x v="0"/>
    <m/>
    <m/>
    <x v="0"/>
    <x v="0"/>
    <x v="0"/>
    <x v="2"/>
    <x v="2"/>
    <x v="4"/>
    <m/>
    <m/>
    <m/>
    <m/>
    <x v="0"/>
    <m/>
    <m/>
    <d v="2022-06-21T20:00:00"/>
    <m/>
    <x v="0"/>
    <x v="0"/>
    <m/>
    <m/>
  </r>
  <r>
    <n v="1393"/>
    <s v=""/>
    <x v="3"/>
    <x v="136"/>
    <d v="2022-07-01T00:00:00"/>
    <x v="18"/>
    <x v="582"/>
    <m/>
    <m/>
    <n v="3011"/>
    <m/>
    <m/>
    <m/>
    <x v="1"/>
    <x v="6"/>
    <x v="42"/>
    <s v="FCT +  App "/>
    <s v="Final"/>
    <m/>
    <s v="High temp"/>
    <x v="2"/>
    <x v="5"/>
    <s v="Operate"/>
    <n v="3"/>
    <x v="38"/>
    <s v="Control board"/>
    <e v="#REF!"/>
    <m/>
    <m/>
    <n v="240"/>
    <x v="237"/>
    <m/>
    <x v="0"/>
    <x v="0"/>
    <m/>
    <m/>
    <x v="0"/>
    <x v="0"/>
    <x v="0"/>
    <x v="2"/>
    <x v="2"/>
    <x v="4"/>
    <m/>
    <m/>
    <m/>
    <m/>
    <x v="123"/>
    <m/>
    <m/>
    <m/>
    <m/>
    <x v="0"/>
    <x v="0"/>
    <m/>
    <m/>
  </r>
  <r>
    <n v="1394"/>
    <s v=""/>
    <x v="3"/>
    <x v="136"/>
    <d v="2022-07-01T00:00:00"/>
    <x v="18"/>
    <x v="582"/>
    <m/>
    <m/>
    <n v="3011"/>
    <m/>
    <m/>
    <m/>
    <x v="1"/>
    <x v="6"/>
    <x v="42"/>
    <s v="FCT +  App "/>
    <s v="Final"/>
    <m/>
    <s v="Low Temperature"/>
    <x v="3"/>
    <x v="12"/>
    <s v="Operate"/>
    <n v="3"/>
    <x v="12"/>
    <s v="Control board"/>
    <e v="#REF!"/>
    <m/>
    <m/>
    <n v="240"/>
    <x v="237"/>
    <m/>
    <x v="0"/>
    <x v="0"/>
    <m/>
    <m/>
    <x v="0"/>
    <x v="0"/>
    <x v="0"/>
    <x v="2"/>
    <x v="2"/>
    <x v="4"/>
    <m/>
    <m/>
    <m/>
    <m/>
    <x v="123"/>
    <m/>
    <m/>
    <m/>
    <m/>
    <x v="0"/>
    <x v="0"/>
    <m/>
    <m/>
  </r>
  <r>
    <n v="1395"/>
    <s v=""/>
    <x v="3"/>
    <x v="136"/>
    <d v="2022-07-01T00:00:00"/>
    <x v="18"/>
    <x v="582"/>
    <m/>
    <m/>
    <n v="3011"/>
    <m/>
    <m/>
    <m/>
    <x v="1"/>
    <x v="6"/>
    <x v="42"/>
    <s v="FCT +  App "/>
    <s v="Final"/>
    <m/>
    <s v="High temp"/>
    <x v="2"/>
    <x v="23"/>
    <s v="Non Operate"/>
    <n v="3"/>
    <x v="38"/>
    <s v="Control board"/>
    <e v="#REF!"/>
    <m/>
    <m/>
    <n v="240"/>
    <x v="237"/>
    <m/>
    <x v="0"/>
    <x v="0"/>
    <m/>
    <m/>
    <x v="0"/>
    <x v="0"/>
    <x v="0"/>
    <x v="2"/>
    <x v="2"/>
    <x v="4"/>
    <m/>
    <m/>
    <m/>
    <m/>
    <x v="123"/>
    <m/>
    <m/>
    <m/>
    <m/>
    <x v="0"/>
    <x v="0"/>
    <m/>
    <m/>
  </r>
  <r>
    <n v="1396"/>
    <s v=""/>
    <x v="3"/>
    <x v="136"/>
    <d v="2022-07-01T00:00:00"/>
    <x v="18"/>
    <x v="582"/>
    <m/>
    <m/>
    <n v="3011"/>
    <m/>
    <m/>
    <m/>
    <x v="1"/>
    <x v="6"/>
    <x v="42"/>
    <s v="FCT +  App "/>
    <s v="Final"/>
    <m/>
    <s v="Low Temperature"/>
    <x v="3"/>
    <x v="3"/>
    <s v="Non Operate"/>
    <n v="3"/>
    <x v="12"/>
    <s v="Control board"/>
    <e v="#REF!"/>
    <m/>
    <m/>
    <n v="240"/>
    <x v="237"/>
    <m/>
    <x v="0"/>
    <x v="0"/>
    <m/>
    <m/>
    <x v="0"/>
    <x v="0"/>
    <x v="0"/>
    <x v="2"/>
    <x v="2"/>
    <x v="4"/>
    <m/>
    <m/>
    <m/>
    <m/>
    <x v="123"/>
    <m/>
    <m/>
    <m/>
    <m/>
    <x v="0"/>
    <x v="0"/>
    <m/>
    <m/>
  </r>
  <r>
    <n v="1397"/>
    <s v=""/>
    <x v="3"/>
    <x v="136"/>
    <d v="2022-07-01T00:00:00"/>
    <x v="18"/>
    <x v="582"/>
    <m/>
    <m/>
    <n v="3011"/>
    <m/>
    <m/>
    <m/>
    <x v="1"/>
    <x v="6"/>
    <x v="42"/>
    <s v="FCT +  App "/>
    <s v="Final"/>
    <m/>
    <s v="Humidity"/>
    <x v="1"/>
    <x v="1"/>
    <s v="Operate"/>
    <n v="3"/>
    <x v="1"/>
    <s v="Control board"/>
    <e v="#REF!"/>
    <m/>
    <m/>
    <n v="240"/>
    <x v="237"/>
    <m/>
    <x v="0"/>
    <x v="0"/>
    <m/>
    <m/>
    <x v="0"/>
    <x v="0"/>
    <x v="0"/>
    <x v="2"/>
    <x v="2"/>
    <x v="4"/>
    <m/>
    <m/>
    <m/>
    <m/>
    <x v="123"/>
    <m/>
    <m/>
    <m/>
    <m/>
    <x v="0"/>
    <x v="0"/>
    <m/>
    <m/>
  </r>
  <r>
    <n v="1398"/>
    <s v=""/>
    <x v="3"/>
    <x v="136"/>
    <d v="2022-07-01T00:00:00"/>
    <x v="18"/>
    <x v="582"/>
    <m/>
    <m/>
    <n v="3011"/>
    <m/>
    <m/>
    <m/>
    <x v="1"/>
    <x v="6"/>
    <x v="42"/>
    <s v="FCT +  App "/>
    <s v="Final"/>
    <m/>
    <s v="Heat Shock"/>
    <x v="4"/>
    <x v="19"/>
    <s v="Non Operate"/>
    <n v="3"/>
    <x v="6"/>
    <s v="Control board"/>
    <e v="#REF!"/>
    <m/>
    <m/>
    <n v="240"/>
    <x v="237"/>
    <m/>
    <x v="0"/>
    <x v="0"/>
    <m/>
    <m/>
    <x v="0"/>
    <x v="0"/>
    <x v="0"/>
    <x v="2"/>
    <x v="2"/>
    <x v="4"/>
    <m/>
    <m/>
    <m/>
    <m/>
    <x v="123"/>
    <m/>
    <m/>
    <m/>
    <m/>
    <x v="0"/>
    <x v="0"/>
    <m/>
    <m/>
  </r>
  <r>
    <n v="1399"/>
    <s v=""/>
    <x v="3"/>
    <x v="136"/>
    <d v="2022-07-01T00:00:00"/>
    <x v="18"/>
    <x v="582"/>
    <m/>
    <m/>
    <n v="3020"/>
    <m/>
    <m/>
    <m/>
    <x v="1"/>
    <x v="6"/>
    <x v="42"/>
    <s v="FCT +  App "/>
    <s v="Final"/>
    <m/>
    <s v="High temp"/>
    <x v="2"/>
    <x v="9"/>
    <s v="Operate"/>
    <n v="3"/>
    <x v="38"/>
    <s v="TS-5000"/>
    <e v="#REF!"/>
    <m/>
    <m/>
    <n v="500"/>
    <x v="237"/>
    <m/>
    <x v="0"/>
    <x v="0"/>
    <m/>
    <m/>
    <x v="0"/>
    <x v="0"/>
    <x v="0"/>
    <x v="2"/>
    <x v="2"/>
    <x v="4"/>
    <m/>
    <m/>
    <m/>
    <m/>
    <x v="0"/>
    <m/>
    <m/>
    <d v="2022-07-21T20:00:00"/>
    <m/>
    <x v="0"/>
    <x v="0"/>
    <m/>
    <m/>
  </r>
  <r>
    <n v="1400"/>
    <s v=""/>
    <x v="3"/>
    <x v="136"/>
    <d v="2022-07-01T00:00:00"/>
    <x v="18"/>
    <x v="582"/>
    <m/>
    <m/>
    <n v="3020"/>
    <m/>
    <m/>
    <m/>
    <x v="1"/>
    <x v="6"/>
    <x v="42"/>
    <s v="FCT +  App "/>
    <s v="Final"/>
    <m/>
    <s v="Low Temperature"/>
    <x v="3"/>
    <x v="12"/>
    <s v="Operate"/>
    <n v="3"/>
    <x v="12"/>
    <s v="TS-5000"/>
    <e v="#REF!"/>
    <m/>
    <m/>
    <n v="500"/>
    <x v="237"/>
    <m/>
    <x v="0"/>
    <x v="0"/>
    <m/>
    <m/>
    <x v="0"/>
    <x v="0"/>
    <x v="0"/>
    <x v="2"/>
    <x v="2"/>
    <x v="4"/>
    <m/>
    <m/>
    <m/>
    <m/>
    <x v="0"/>
    <m/>
    <m/>
    <d v="2022-07-21T20:00:00"/>
    <m/>
    <x v="0"/>
    <x v="0"/>
    <m/>
    <m/>
  </r>
  <r>
    <n v="1401"/>
    <s v=""/>
    <x v="3"/>
    <x v="136"/>
    <d v="2022-07-01T00:00:00"/>
    <x v="18"/>
    <x v="582"/>
    <m/>
    <m/>
    <n v="3020"/>
    <m/>
    <m/>
    <m/>
    <x v="1"/>
    <x v="6"/>
    <x v="42"/>
    <s v="FCT +  App "/>
    <s v="Final"/>
    <m/>
    <s v="High temp"/>
    <x v="2"/>
    <x v="23"/>
    <s v="Non Operate"/>
    <n v="3"/>
    <x v="38"/>
    <s v="TS-5000"/>
    <e v="#REF!"/>
    <m/>
    <m/>
    <n v="500"/>
    <x v="237"/>
    <m/>
    <x v="0"/>
    <x v="0"/>
    <m/>
    <m/>
    <x v="0"/>
    <x v="0"/>
    <x v="0"/>
    <x v="2"/>
    <x v="2"/>
    <x v="4"/>
    <m/>
    <m/>
    <m/>
    <m/>
    <x v="0"/>
    <m/>
    <m/>
    <d v="2022-07-21T20:00:00"/>
    <m/>
    <x v="0"/>
    <x v="0"/>
    <m/>
    <m/>
  </r>
  <r>
    <n v="1402"/>
    <s v=""/>
    <x v="3"/>
    <x v="136"/>
    <d v="2022-07-01T00:00:00"/>
    <x v="18"/>
    <x v="582"/>
    <m/>
    <m/>
    <n v="3020"/>
    <m/>
    <m/>
    <m/>
    <x v="1"/>
    <x v="6"/>
    <x v="42"/>
    <s v="FCT +  App "/>
    <s v="Final"/>
    <m/>
    <s v="Low Temperature"/>
    <x v="3"/>
    <x v="3"/>
    <s v="Non Operate"/>
    <n v="3"/>
    <x v="12"/>
    <s v="TS-5000"/>
    <e v="#REF!"/>
    <m/>
    <m/>
    <n v="500"/>
    <x v="237"/>
    <m/>
    <x v="0"/>
    <x v="0"/>
    <m/>
    <m/>
    <x v="0"/>
    <x v="0"/>
    <x v="0"/>
    <x v="2"/>
    <x v="2"/>
    <x v="4"/>
    <m/>
    <m/>
    <m/>
    <m/>
    <x v="0"/>
    <m/>
    <m/>
    <d v="2022-07-21T20:00:00"/>
    <m/>
    <x v="0"/>
    <x v="0"/>
    <m/>
    <m/>
  </r>
  <r>
    <n v="1403"/>
    <s v=""/>
    <x v="3"/>
    <x v="136"/>
    <d v="2022-07-01T00:00:00"/>
    <x v="18"/>
    <x v="582"/>
    <m/>
    <m/>
    <n v="3020"/>
    <m/>
    <m/>
    <m/>
    <x v="1"/>
    <x v="6"/>
    <x v="42"/>
    <s v="FCT +  App "/>
    <s v="Final"/>
    <m/>
    <s v="Humidity"/>
    <x v="1"/>
    <x v="1"/>
    <s v="Operate"/>
    <n v="3"/>
    <x v="1"/>
    <s v="TS-5000"/>
    <e v="#REF!"/>
    <m/>
    <m/>
    <n v="500"/>
    <x v="237"/>
    <m/>
    <x v="0"/>
    <x v="0"/>
    <m/>
    <m/>
    <x v="0"/>
    <x v="0"/>
    <x v="0"/>
    <x v="2"/>
    <x v="2"/>
    <x v="4"/>
    <m/>
    <m/>
    <m/>
    <m/>
    <x v="0"/>
    <m/>
    <m/>
    <d v="2022-07-21T20:00:00"/>
    <m/>
    <x v="0"/>
    <x v="0"/>
    <m/>
    <m/>
  </r>
  <r>
    <n v="1404"/>
    <s v=""/>
    <x v="3"/>
    <x v="136"/>
    <d v="2022-07-01T00:00:00"/>
    <x v="18"/>
    <x v="582"/>
    <m/>
    <m/>
    <n v="3020"/>
    <m/>
    <m/>
    <m/>
    <x v="1"/>
    <x v="6"/>
    <x v="42"/>
    <s v="FCT +  App "/>
    <s v="Final"/>
    <m/>
    <s v="Humidity"/>
    <x v="1"/>
    <x v="1"/>
    <s v="Non Operate"/>
    <n v="3"/>
    <x v="1"/>
    <s v="TS-5000"/>
    <e v="#REF!"/>
    <m/>
    <m/>
    <n v="500"/>
    <x v="237"/>
    <m/>
    <x v="0"/>
    <x v="0"/>
    <m/>
    <m/>
    <x v="0"/>
    <x v="0"/>
    <x v="0"/>
    <x v="2"/>
    <x v="2"/>
    <x v="4"/>
    <m/>
    <m/>
    <m/>
    <m/>
    <x v="0"/>
    <m/>
    <m/>
    <d v="2022-07-21T20:00:00"/>
    <m/>
    <x v="0"/>
    <x v="0"/>
    <m/>
    <m/>
  </r>
  <r>
    <n v="1405"/>
    <s v=""/>
    <x v="3"/>
    <x v="136"/>
    <d v="2022-07-01T00:00:00"/>
    <x v="18"/>
    <x v="582"/>
    <m/>
    <m/>
    <n v="3020"/>
    <m/>
    <m/>
    <m/>
    <x v="1"/>
    <x v="6"/>
    <x v="42"/>
    <s v="FCT +  App "/>
    <s v="Final"/>
    <m/>
    <s v="Heat Shock"/>
    <x v="4"/>
    <x v="69"/>
    <s v="Non Operate"/>
    <n v="3"/>
    <x v="6"/>
    <s v="TS-5000"/>
    <e v="#REF!"/>
    <m/>
    <m/>
    <n v="500"/>
    <x v="237"/>
    <m/>
    <x v="0"/>
    <x v="0"/>
    <m/>
    <m/>
    <x v="0"/>
    <x v="0"/>
    <x v="0"/>
    <x v="2"/>
    <x v="2"/>
    <x v="4"/>
    <m/>
    <m/>
    <m/>
    <m/>
    <x v="0"/>
    <m/>
    <m/>
    <d v="2022-07-21T20:00:00"/>
    <m/>
    <x v="0"/>
    <x v="0"/>
    <m/>
    <m/>
  </r>
  <r>
    <n v="1406"/>
    <s v=""/>
    <x v="3"/>
    <x v="136"/>
    <d v="2022-07-01T00:00:00"/>
    <x v="18"/>
    <x v="582"/>
    <m/>
    <m/>
    <n v="3062"/>
    <m/>
    <m/>
    <m/>
    <x v="1"/>
    <x v="6"/>
    <x v="42"/>
    <s v="FCT +  App "/>
    <s v="Final"/>
    <m/>
    <s v="High temp"/>
    <x v="2"/>
    <x v="7"/>
    <s v="Operate"/>
    <n v="3"/>
    <x v="38"/>
    <s v="TFT-B3A"/>
    <s v="TFTEX-10"/>
    <m/>
    <m/>
    <n v="500"/>
    <x v="237"/>
    <m/>
    <x v="0"/>
    <x v="0"/>
    <m/>
    <m/>
    <x v="0"/>
    <x v="0"/>
    <x v="0"/>
    <x v="2"/>
    <x v="2"/>
    <x v="4"/>
    <m/>
    <m/>
    <m/>
    <m/>
    <x v="0"/>
    <m/>
    <m/>
    <d v="2022-07-21T20:00:00"/>
    <m/>
    <x v="0"/>
    <x v="0"/>
    <m/>
    <m/>
  </r>
  <r>
    <n v="1407"/>
    <s v=""/>
    <x v="3"/>
    <x v="136"/>
    <d v="2022-07-01T00:00:00"/>
    <x v="18"/>
    <x v="582"/>
    <m/>
    <m/>
    <n v="3062"/>
    <m/>
    <m/>
    <m/>
    <x v="1"/>
    <x v="6"/>
    <x v="42"/>
    <s v="FCT +  App "/>
    <s v="Final"/>
    <m/>
    <s v="Low Temperature"/>
    <x v="3"/>
    <x v="3"/>
    <s v="Operate"/>
    <n v="3"/>
    <x v="12"/>
    <s v="TFT-B3A"/>
    <s v="TFTEX-10"/>
    <m/>
    <m/>
    <n v="500"/>
    <x v="237"/>
    <m/>
    <x v="0"/>
    <x v="0"/>
    <m/>
    <m/>
    <x v="0"/>
    <x v="0"/>
    <x v="0"/>
    <x v="2"/>
    <x v="2"/>
    <x v="4"/>
    <m/>
    <m/>
    <m/>
    <m/>
    <x v="0"/>
    <m/>
    <m/>
    <d v="2022-07-21T20:00:00"/>
    <m/>
    <x v="0"/>
    <x v="0"/>
    <m/>
    <m/>
  </r>
  <r>
    <n v="1408"/>
    <s v=""/>
    <x v="3"/>
    <x v="136"/>
    <d v="2022-07-01T00:00:00"/>
    <x v="18"/>
    <x v="582"/>
    <m/>
    <m/>
    <n v="3062"/>
    <m/>
    <m/>
    <m/>
    <x v="1"/>
    <x v="6"/>
    <x v="42"/>
    <s v="FCT +  App "/>
    <s v="Final"/>
    <m/>
    <s v="High temp"/>
    <x v="2"/>
    <x v="7"/>
    <s v="Non Operate"/>
    <n v="3"/>
    <x v="38"/>
    <s v="TFT-B3A"/>
    <s v="TFTEX-10"/>
    <m/>
    <m/>
    <n v="500"/>
    <x v="237"/>
    <m/>
    <x v="0"/>
    <x v="0"/>
    <m/>
    <m/>
    <x v="0"/>
    <x v="0"/>
    <x v="0"/>
    <x v="2"/>
    <x v="2"/>
    <x v="4"/>
    <m/>
    <m/>
    <m/>
    <m/>
    <x v="0"/>
    <m/>
    <m/>
    <d v="2022-07-21T20:00:00"/>
    <m/>
    <x v="0"/>
    <x v="0"/>
    <m/>
    <m/>
  </r>
  <r>
    <n v="1409"/>
    <s v=""/>
    <x v="3"/>
    <x v="136"/>
    <d v="2022-07-01T00:00:00"/>
    <x v="18"/>
    <x v="582"/>
    <m/>
    <m/>
    <n v="3062"/>
    <m/>
    <m/>
    <m/>
    <x v="1"/>
    <x v="6"/>
    <x v="42"/>
    <s v="FCT +  App "/>
    <s v="Final"/>
    <m/>
    <s v="Low Temperature"/>
    <x v="3"/>
    <x v="3"/>
    <s v="Non Operate"/>
    <n v="3"/>
    <x v="12"/>
    <s v="TFT-B3A"/>
    <s v="TFTEX-10"/>
    <m/>
    <m/>
    <n v="500"/>
    <x v="237"/>
    <m/>
    <x v="0"/>
    <x v="0"/>
    <m/>
    <m/>
    <x v="0"/>
    <x v="0"/>
    <x v="0"/>
    <x v="2"/>
    <x v="2"/>
    <x v="4"/>
    <m/>
    <m/>
    <m/>
    <m/>
    <x v="0"/>
    <m/>
    <m/>
    <d v="2022-07-21T20:00:00"/>
    <m/>
    <x v="0"/>
    <x v="0"/>
    <m/>
    <m/>
  </r>
  <r>
    <n v="1410"/>
    <s v=""/>
    <x v="3"/>
    <x v="136"/>
    <d v="2022-07-01T00:00:00"/>
    <x v="18"/>
    <x v="582"/>
    <m/>
    <m/>
    <n v="3062"/>
    <m/>
    <m/>
    <m/>
    <x v="1"/>
    <x v="6"/>
    <x v="42"/>
    <s v="FCT +  App "/>
    <s v="Final"/>
    <m/>
    <s v="Humidity"/>
    <x v="1"/>
    <x v="1"/>
    <s v="Operate"/>
    <n v="3"/>
    <x v="1"/>
    <s v="TFT-B3A"/>
    <s v="TFTEX-10"/>
    <m/>
    <m/>
    <n v="500"/>
    <x v="237"/>
    <m/>
    <x v="0"/>
    <x v="0"/>
    <m/>
    <m/>
    <x v="0"/>
    <x v="0"/>
    <x v="0"/>
    <x v="2"/>
    <x v="2"/>
    <x v="4"/>
    <m/>
    <m/>
    <m/>
    <m/>
    <x v="0"/>
    <m/>
    <m/>
    <d v="2022-07-21T20:00:00"/>
    <m/>
    <x v="0"/>
    <x v="0"/>
    <m/>
    <m/>
  </r>
  <r>
    <n v="1411"/>
    <s v=""/>
    <x v="3"/>
    <x v="136"/>
    <d v="2022-07-01T00:00:00"/>
    <x v="18"/>
    <x v="582"/>
    <m/>
    <m/>
    <n v="3062"/>
    <m/>
    <m/>
    <m/>
    <x v="1"/>
    <x v="6"/>
    <x v="42"/>
    <s v="FCT +  App "/>
    <s v="Final"/>
    <m/>
    <s v="Heat Shock"/>
    <x v="4"/>
    <x v="19"/>
    <s v="Non Operate"/>
    <n v="3"/>
    <x v="6"/>
    <s v="TFT-B3A"/>
    <s v="TFTEX-10"/>
    <m/>
    <m/>
    <n v="500"/>
    <x v="237"/>
    <m/>
    <x v="0"/>
    <x v="0"/>
    <m/>
    <m/>
    <x v="0"/>
    <x v="0"/>
    <x v="0"/>
    <x v="2"/>
    <x v="2"/>
    <x v="4"/>
    <m/>
    <m/>
    <m/>
    <m/>
    <x v="0"/>
    <m/>
    <m/>
    <d v="2022-07-21T20:00:00"/>
    <m/>
    <x v="0"/>
    <x v="0"/>
    <m/>
    <m/>
  </r>
  <r>
    <n v="1412"/>
    <s v=""/>
    <x v="3"/>
    <x v="136"/>
    <d v="2022-07-01T00:00:00"/>
    <x v="18"/>
    <x v="582"/>
    <m/>
    <m/>
    <n v="3074"/>
    <m/>
    <m/>
    <m/>
    <x v="1"/>
    <x v="6"/>
    <x v="42"/>
    <s v="FCT +  App "/>
    <s v="Final"/>
    <m/>
    <s v="High temp"/>
    <x v="2"/>
    <x v="7"/>
    <s v="Operate"/>
    <n v="3"/>
    <x v="38"/>
    <s v="TFT-B3A"/>
    <s v="TFTEX-10"/>
    <m/>
    <m/>
    <n v="1000"/>
    <x v="237"/>
    <m/>
    <x v="0"/>
    <x v="0"/>
    <m/>
    <m/>
    <x v="0"/>
    <x v="0"/>
    <x v="0"/>
    <x v="2"/>
    <x v="2"/>
    <x v="4"/>
    <m/>
    <m/>
    <m/>
    <m/>
    <x v="0"/>
    <m/>
    <m/>
    <m/>
    <m/>
    <x v="0"/>
    <x v="43"/>
    <m/>
    <m/>
  </r>
  <r>
    <n v="1413"/>
    <s v=""/>
    <x v="3"/>
    <x v="136"/>
    <d v="2022-07-01T00:00:00"/>
    <x v="18"/>
    <x v="582"/>
    <m/>
    <m/>
    <n v="3074"/>
    <m/>
    <m/>
    <m/>
    <x v="1"/>
    <x v="6"/>
    <x v="42"/>
    <s v="FCT +  App "/>
    <s v="Final"/>
    <m/>
    <s v="Low Temperature"/>
    <x v="3"/>
    <x v="3"/>
    <s v="Operate"/>
    <n v="3"/>
    <x v="12"/>
    <s v="TFT-B3A"/>
    <s v="TFTEX-10"/>
    <m/>
    <m/>
    <n v="1000"/>
    <x v="237"/>
    <m/>
    <x v="0"/>
    <x v="0"/>
    <m/>
    <m/>
    <x v="0"/>
    <x v="0"/>
    <x v="0"/>
    <x v="2"/>
    <x v="2"/>
    <x v="4"/>
    <m/>
    <m/>
    <m/>
    <m/>
    <x v="0"/>
    <m/>
    <m/>
    <m/>
    <m/>
    <x v="0"/>
    <x v="43"/>
    <m/>
    <m/>
  </r>
  <r>
    <n v="1414"/>
    <s v=""/>
    <x v="3"/>
    <x v="136"/>
    <d v="2022-07-01T00:00:00"/>
    <x v="18"/>
    <x v="582"/>
    <m/>
    <m/>
    <n v="3074"/>
    <m/>
    <m/>
    <m/>
    <x v="1"/>
    <x v="6"/>
    <x v="42"/>
    <s v="FCT +  App "/>
    <s v="Final"/>
    <m/>
    <s v="High temp"/>
    <x v="2"/>
    <x v="7"/>
    <s v="Non Operate"/>
    <n v="3"/>
    <x v="38"/>
    <s v="TFT-B3A"/>
    <s v="TFTEX-10"/>
    <m/>
    <m/>
    <n v="1000"/>
    <x v="237"/>
    <m/>
    <x v="0"/>
    <x v="0"/>
    <m/>
    <m/>
    <x v="0"/>
    <x v="0"/>
    <x v="0"/>
    <x v="2"/>
    <x v="2"/>
    <x v="4"/>
    <m/>
    <m/>
    <m/>
    <m/>
    <x v="0"/>
    <m/>
    <m/>
    <m/>
    <m/>
    <x v="0"/>
    <x v="43"/>
    <m/>
    <m/>
  </r>
  <r>
    <n v="1415"/>
    <s v=""/>
    <x v="3"/>
    <x v="136"/>
    <d v="2022-07-01T00:00:00"/>
    <x v="18"/>
    <x v="582"/>
    <m/>
    <m/>
    <n v="3074"/>
    <m/>
    <m/>
    <m/>
    <x v="1"/>
    <x v="6"/>
    <x v="42"/>
    <s v="FCT +  App "/>
    <s v="Final"/>
    <m/>
    <s v="Low Temperature"/>
    <x v="3"/>
    <x v="3"/>
    <s v="Non Operate"/>
    <n v="3"/>
    <x v="12"/>
    <s v="TFT-B3A"/>
    <s v="TFTEX-10"/>
    <m/>
    <m/>
    <n v="1000"/>
    <x v="237"/>
    <m/>
    <x v="0"/>
    <x v="0"/>
    <m/>
    <m/>
    <x v="0"/>
    <x v="0"/>
    <x v="0"/>
    <x v="2"/>
    <x v="2"/>
    <x v="4"/>
    <m/>
    <m/>
    <m/>
    <m/>
    <x v="0"/>
    <m/>
    <m/>
    <m/>
    <m/>
    <x v="0"/>
    <x v="43"/>
    <m/>
    <m/>
  </r>
  <r>
    <n v="1416"/>
    <s v=""/>
    <x v="3"/>
    <x v="136"/>
    <d v="2022-07-01T00:00:00"/>
    <x v="18"/>
    <x v="582"/>
    <m/>
    <m/>
    <n v="3074"/>
    <m/>
    <m/>
    <m/>
    <x v="1"/>
    <x v="6"/>
    <x v="42"/>
    <s v="FCT +  App "/>
    <s v="Final"/>
    <m/>
    <s v="Humidity"/>
    <x v="1"/>
    <x v="70"/>
    <s v="Operate"/>
    <n v="3"/>
    <x v="1"/>
    <s v="TFT-B3A"/>
    <s v="TFTEX-10"/>
    <m/>
    <m/>
    <n v="1000"/>
    <x v="237"/>
    <m/>
    <x v="0"/>
    <x v="0"/>
    <m/>
    <m/>
    <x v="0"/>
    <x v="0"/>
    <x v="0"/>
    <x v="2"/>
    <x v="2"/>
    <x v="4"/>
    <m/>
    <m/>
    <m/>
    <m/>
    <x v="0"/>
    <m/>
    <m/>
    <m/>
    <m/>
    <x v="0"/>
    <x v="43"/>
    <m/>
    <m/>
  </r>
  <r>
    <n v="1417"/>
    <s v=""/>
    <x v="3"/>
    <x v="136"/>
    <d v="2022-07-01T00:00:00"/>
    <x v="18"/>
    <x v="582"/>
    <m/>
    <m/>
    <n v="3074"/>
    <m/>
    <m/>
    <m/>
    <x v="1"/>
    <x v="6"/>
    <x v="42"/>
    <s v="FCT +  App "/>
    <s v="Final"/>
    <m/>
    <s v="Humidity"/>
    <x v="1"/>
    <x v="49"/>
    <s v="Non Operate"/>
    <n v="3"/>
    <x v="1"/>
    <s v="TFT-B3A"/>
    <s v="TFTEX-10"/>
    <m/>
    <m/>
    <n v="1000"/>
    <x v="237"/>
    <m/>
    <x v="0"/>
    <x v="0"/>
    <m/>
    <m/>
    <x v="0"/>
    <x v="0"/>
    <x v="0"/>
    <x v="2"/>
    <x v="2"/>
    <x v="4"/>
    <m/>
    <m/>
    <m/>
    <m/>
    <x v="0"/>
    <m/>
    <m/>
    <m/>
    <m/>
    <x v="0"/>
    <x v="43"/>
    <m/>
    <m/>
  </r>
  <r>
    <n v="1418"/>
    <s v=""/>
    <x v="3"/>
    <x v="136"/>
    <d v="2022-07-01T00:00:00"/>
    <x v="18"/>
    <x v="582"/>
    <m/>
    <m/>
    <n v="3074"/>
    <m/>
    <m/>
    <m/>
    <x v="1"/>
    <x v="6"/>
    <x v="42"/>
    <s v="FCT +  App "/>
    <s v="Final"/>
    <m/>
    <s v="Heat Shock"/>
    <x v="4"/>
    <x v="50"/>
    <s v="Non Operate"/>
    <n v="3"/>
    <x v="6"/>
    <s v="TFT-B3A"/>
    <s v="TFTEX-10"/>
    <m/>
    <m/>
    <n v="1000"/>
    <x v="237"/>
    <m/>
    <x v="0"/>
    <x v="0"/>
    <m/>
    <m/>
    <x v="0"/>
    <x v="0"/>
    <x v="0"/>
    <x v="2"/>
    <x v="2"/>
    <x v="4"/>
    <m/>
    <m/>
    <m/>
    <m/>
    <x v="0"/>
    <m/>
    <m/>
    <m/>
    <m/>
    <x v="0"/>
    <x v="43"/>
    <m/>
    <m/>
  </r>
  <r>
    <n v="1419"/>
    <s v=""/>
    <x v="3"/>
    <x v="136"/>
    <d v="2022-07-01T00:00:00"/>
    <x v="18"/>
    <x v="582"/>
    <m/>
    <m/>
    <n v="3076"/>
    <m/>
    <m/>
    <m/>
    <x v="1"/>
    <x v="6"/>
    <x v="42"/>
    <s v="FCT +  App "/>
    <s v="Final"/>
    <m/>
    <s v="High temp"/>
    <x v="2"/>
    <x v="7"/>
    <s v="Operate"/>
    <n v="3"/>
    <x v="38"/>
    <s v="TFT-B3A"/>
    <s v="TFTEX-10"/>
    <m/>
    <m/>
    <n v="1000"/>
    <x v="237"/>
    <m/>
    <x v="0"/>
    <x v="0"/>
    <m/>
    <m/>
    <x v="0"/>
    <x v="0"/>
    <x v="0"/>
    <x v="2"/>
    <x v="2"/>
    <x v="4"/>
    <m/>
    <m/>
    <m/>
    <m/>
    <x v="0"/>
    <m/>
    <m/>
    <m/>
    <m/>
    <x v="0"/>
    <x v="43"/>
    <m/>
    <m/>
  </r>
  <r>
    <n v="1420"/>
    <s v=""/>
    <x v="3"/>
    <x v="136"/>
    <d v="2022-07-01T00:00:00"/>
    <x v="18"/>
    <x v="582"/>
    <m/>
    <m/>
    <n v="3076"/>
    <m/>
    <m/>
    <m/>
    <x v="1"/>
    <x v="6"/>
    <x v="42"/>
    <s v="FCT +  App "/>
    <s v="Final"/>
    <m/>
    <s v="Low Temperature"/>
    <x v="3"/>
    <x v="3"/>
    <s v="Operate"/>
    <n v="3"/>
    <x v="12"/>
    <s v="TFT-B3A"/>
    <s v="TFTEX-10"/>
    <m/>
    <m/>
    <n v="1000"/>
    <x v="237"/>
    <m/>
    <x v="0"/>
    <x v="0"/>
    <m/>
    <m/>
    <x v="0"/>
    <x v="0"/>
    <x v="0"/>
    <x v="2"/>
    <x v="2"/>
    <x v="4"/>
    <m/>
    <m/>
    <m/>
    <m/>
    <x v="0"/>
    <m/>
    <m/>
    <m/>
    <m/>
    <x v="0"/>
    <x v="43"/>
    <m/>
    <m/>
  </r>
  <r>
    <n v="1421"/>
    <s v=""/>
    <x v="3"/>
    <x v="136"/>
    <d v="2022-07-01T00:00:00"/>
    <x v="18"/>
    <x v="582"/>
    <m/>
    <m/>
    <n v="3076"/>
    <m/>
    <m/>
    <m/>
    <x v="1"/>
    <x v="6"/>
    <x v="42"/>
    <s v="FCT +  App "/>
    <s v="Final"/>
    <m/>
    <s v="High temp"/>
    <x v="2"/>
    <x v="7"/>
    <s v="Non Operate"/>
    <n v="3"/>
    <x v="38"/>
    <s v="TFT-B3A"/>
    <s v="TFTEX-10"/>
    <m/>
    <m/>
    <n v="1000"/>
    <x v="237"/>
    <m/>
    <x v="0"/>
    <x v="0"/>
    <m/>
    <m/>
    <x v="0"/>
    <x v="0"/>
    <x v="0"/>
    <x v="2"/>
    <x v="2"/>
    <x v="4"/>
    <m/>
    <m/>
    <m/>
    <m/>
    <x v="0"/>
    <m/>
    <m/>
    <m/>
    <m/>
    <x v="0"/>
    <x v="43"/>
    <m/>
    <m/>
  </r>
  <r>
    <n v="1422"/>
    <s v=""/>
    <x v="3"/>
    <x v="136"/>
    <d v="2022-07-01T00:00:00"/>
    <x v="18"/>
    <x v="582"/>
    <m/>
    <m/>
    <n v="3076"/>
    <m/>
    <m/>
    <m/>
    <x v="1"/>
    <x v="6"/>
    <x v="42"/>
    <s v="FCT +  App "/>
    <s v="Final"/>
    <m/>
    <s v="Low Temperature"/>
    <x v="3"/>
    <x v="3"/>
    <s v="Non Operate"/>
    <n v="3"/>
    <x v="12"/>
    <s v="TFT-B3A"/>
    <s v="TFTEX-10"/>
    <m/>
    <m/>
    <n v="1000"/>
    <x v="237"/>
    <m/>
    <x v="0"/>
    <x v="0"/>
    <m/>
    <m/>
    <x v="0"/>
    <x v="0"/>
    <x v="0"/>
    <x v="2"/>
    <x v="2"/>
    <x v="4"/>
    <m/>
    <m/>
    <m/>
    <m/>
    <x v="0"/>
    <m/>
    <m/>
    <m/>
    <m/>
    <x v="0"/>
    <x v="43"/>
    <m/>
    <m/>
  </r>
  <r>
    <n v="1423"/>
    <s v=""/>
    <x v="3"/>
    <x v="137"/>
    <d v="2022-08-01T00:00:00"/>
    <x v="18"/>
    <x v="582"/>
    <m/>
    <m/>
    <n v="3076"/>
    <m/>
    <m/>
    <m/>
    <x v="1"/>
    <x v="6"/>
    <x v="42"/>
    <s v="FCT +  App "/>
    <s v="Final"/>
    <m/>
    <s v="Humidity"/>
    <x v="1"/>
    <x v="70"/>
    <s v="Operate"/>
    <n v="3"/>
    <x v="1"/>
    <s v="TFT-B3A"/>
    <s v="TFTEX-10"/>
    <m/>
    <m/>
    <n v="1000"/>
    <x v="238"/>
    <m/>
    <x v="0"/>
    <x v="0"/>
    <m/>
    <m/>
    <x v="0"/>
    <x v="0"/>
    <x v="0"/>
    <x v="2"/>
    <x v="2"/>
    <x v="4"/>
    <m/>
    <m/>
    <m/>
    <m/>
    <x v="0"/>
    <m/>
    <m/>
    <m/>
    <m/>
    <x v="0"/>
    <x v="44"/>
    <m/>
    <m/>
  </r>
  <r>
    <n v="1424"/>
    <s v=""/>
    <x v="3"/>
    <x v="136"/>
    <d v="2022-07-01T00:00:00"/>
    <x v="18"/>
    <x v="582"/>
    <m/>
    <m/>
    <n v="3076"/>
    <m/>
    <m/>
    <m/>
    <x v="1"/>
    <x v="6"/>
    <x v="42"/>
    <s v="FCT +  App "/>
    <s v="Final"/>
    <m/>
    <s v="Humidity"/>
    <x v="1"/>
    <x v="49"/>
    <s v="Non Operate"/>
    <n v="3"/>
    <x v="1"/>
    <s v="TFT-B3A"/>
    <s v="TFTEX-10"/>
    <m/>
    <m/>
    <n v="1000"/>
    <x v="237"/>
    <m/>
    <x v="0"/>
    <x v="0"/>
    <m/>
    <m/>
    <x v="0"/>
    <x v="0"/>
    <x v="0"/>
    <x v="2"/>
    <x v="2"/>
    <x v="4"/>
    <m/>
    <m/>
    <m/>
    <m/>
    <x v="0"/>
    <m/>
    <m/>
    <m/>
    <m/>
    <x v="0"/>
    <x v="43"/>
    <m/>
    <m/>
  </r>
  <r>
    <n v="1425"/>
    <s v=""/>
    <x v="3"/>
    <x v="136"/>
    <d v="2022-07-01T00:00:00"/>
    <x v="18"/>
    <x v="582"/>
    <m/>
    <m/>
    <n v="3076"/>
    <m/>
    <m/>
    <m/>
    <x v="1"/>
    <x v="6"/>
    <x v="42"/>
    <s v="FCT +  App "/>
    <s v="Final"/>
    <m/>
    <s v="Heat Shock"/>
    <x v="4"/>
    <x v="50"/>
    <s v="Non Operate"/>
    <n v="3"/>
    <x v="6"/>
    <s v="TFT-B3A"/>
    <s v="TFTEX-10"/>
    <m/>
    <m/>
    <n v="1000"/>
    <x v="237"/>
    <m/>
    <x v="0"/>
    <x v="0"/>
    <m/>
    <m/>
    <x v="0"/>
    <x v="0"/>
    <x v="0"/>
    <x v="2"/>
    <x v="2"/>
    <x v="4"/>
    <m/>
    <m/>
    <m/>
    <m/>
    <x v="0"/>
    <m/>
    <m/>
    <m/>
    <m/>
    <x v="0"/>
    <x v="43"/>
    <m/>
    <m/>
  </r>
  <r>
    <n v="1426"/>
    <s v=""/>
    <x v="3"/>
    <x v="137"/>
    <d v="2022-08-01T00:00:00"/>
    <x v="18"/>
    <x v="582"/>
    <m/>
    <m/>
    <n v="3019"/>
    <m/>
    <m/>
    <m/>
    <x v="1"/>
    <x v="6"/>
    <x v="42"/>
    <s v="FCT +  App "/>
    <s v="Final"/>
    <m/>
    <s v="High temp"/>
    <x v="2"/>
    <x v="9"/>
    <s v="Operate"/>
    <n v="3"/>
    <x v="38"/>
    <s v="Control board"/>
    <e v="#REF!"/>
    <m/>
    <m/>
    <n v="500"/>
    <x v="238"/>
    <m/>
    <x v="0"/>
    <x v="0"/>
    <m/>
    <m/>
    <x v="0"/>
    <x v="0"/>
    <x v="0"/>
    <x v="2"/>
    <x v="2"/>
    <x v="4"/>
    <m/>
    <m/>
    <m/>
    <m/>
    <x v="0"/>
    <m/>
    <m/>
    <d v="2022-08-21T20:00:00"/>
    <m/>
    <x v="0"/>
    <x v="0"/>
    <m/>
    <m/>
  </r>
  <r>
    <n v="1427"/>
    <s v=""/>
    <x v="3"/>
    <x v="137"/>
    <d v="2022-08-01T00:00:00"/>
    <x v="18"/>
    <x v="582"/>
    <m/>
    <m/>
    <n v="3019"/>
    <m/>
    <m/>
    <m/>
    <x v="1"/>
    <x v="6"/>
    <x v="42"/>
    <s v="FCT +  App "/>
    <s v="Final"/>
    <m/>
    <s v="Low Temperature"/>
    <x v="3"/>
    <x v="12"/>
    <s v="Operate"/>
    <n v="3"/>
    <x v="12"/>
    <s v="Control board"/>
    <e v="#REF!"/>
    <m/>
    <m/>
    <n v="500"/>
    <x v="238"/>
    <m/>
    <x v="0"/>
    <x v="0"/>
    <m/>
    <m/>
    <x v="0"/>
    <x v="0"/>
    <x v="0"/>
    <x v="2"/>
    <x v="2"/>
    <x v="4"/>
    <m/>
    <m/>
    <m/>
    <m/>
    <x v="0"/>
    <m/>
    <m/>
    <d v="2022-08-21T20:00:00"/>
    <m/>
    <x v="0"/>
    <x v="0"/>
    <m/>
    <m/>
  </r>
  <r>
    <n v="1428"/>
    <s v=""/>
    <x v="3"/>
    <x v="137"/>
    <d v="2022-08-01T00:00:00"/>
    <x v="18"/>
    <x v="582"/>
    <m/>
    <m/>
    <n v="3019"/>
    <m/>
    <m/>
    <m/>
    <x v="1"/>
    <x v="6"/>
    <x v="42"/>
    <s v="FCT +  App "/>
    <s v="Final"/>
    <m/>
    <s v="High temp"/>
    <x v="2"/>
    <x v="23"/>
    <s v="Non Operate"/>
    <n v="3"/>
    <x v="38"/>
    <s v="Control board"/>
    <e v="#REF!"/>
    <m/>
    <m/>
    <n v="500"/>
    <x v="238"/>
    <m/>
    <x v="0"/>
    <x v="0"/>
    <m/>
    <m/>
    <x v="0"/>
    <x v="0"/>
    <x v="0"/>
    <x v="2"/>
    <x v="2"/>
    <x v="4"/>
    <m/>
    <m/>
    <m/>
    <m/>
    <x v="0"/>
    <m/>
    <m/>
    <d v="2022-08-21T20:00:00"/>
    <m/>
    <x v="0"/>
    <x v="0"/>
    <m/>
    <m/>
  </r>
  <r>
    <n v="1429"/>
    <s v=""/>
    <x v="3"/>
    <x v="137"/>
    <d v="2022-08-01T00:00:00"/>
    <x v="18"/>
    <x v="582"/>
    <m/>
    <m/>
    <n v="3019"/>
    <m/>
    <m/>
    <m/>
    <x v="1"/>
    <x v="6"/>
    <x v="42"/>
    <s v="FCT +  App "/>
    <s v="Final"/>
    <m/>
    <s v="Low Temperature"/>
    <x v="3"/>
    <x v="3"/>
    <s v="Non Operate"/>
    <n v="3"/>
    <x v="12"/>
    <s v="Control board"/>
    <e v="#REF!"/>
    <m/>
    <m/>
    <n v="500"/>
    <x v="238"/>
    <m/>
    <x v="0"/>
    <x v="0"/>
    <m/>
    <m/>
    <x v="0"/>
    <x v="0"/>
    <x v="0"/>
    <x v="2"/>
    <x v="2"/>
    <x v="4"/>
    <m/>
    <m/>
    <m/>
    <m/>
    <x v="0"/>
    <m/>
    <m/>
    <d v="2022-08-21T20:00:00"/>
    <m/>
    <x v="0"/>
    <x v="0"/>
    <m/>
    <m/>
  </r>
  <r>
    <n v="1430"/>
    <s v=""/>
    <x v="3"/>
    <x v="137"/>
    <d v="2022-08-01T00:00:00"/>
    <x v="18"/>
    <x v="582"/>
    <m/>
    <m/>
    <n v="3019"/>
    <m/>
    <m/>
    <m/>
    <x v="1"/>
    <x v="6"/>
    <x v="42"/>
    <s v="FCT +  App "/>
    <s v="Final"/>
    <m/>
    <s v="Humidity"/>
    <x v="1"/>
    <x v="1"/>
    <s v="Operate"/>
    <n v="3"/>
    <x v="1"/>
    <s v="Control board"/>
    <e v="#REF!"/>
    <m/>
    <m/>
    <n v="500"/>
    <x v="238"/>
    <m/>
    <x v="0"/>
    <x v="0"/>
    <m/>
    <m/>
    <x v="0"/>
    <x v="0"/>
    <x v="0"/>
    <x v="2"/>
    <x v="2"/>
    <x v="4"/>
    <m/>
    <m/>
    <m/>
    <m/>
    <x v="0"/>
    <m/>
    <m/>
    <d v="2022-08-21T20:00:00"/>
    <m/>
    <x v="0"/>
    <x v="0"/>
    <m/>
    <m/>
  </r>
  <r>
    <n v="1431"/>
    <s v=""/>
    <x v="3"/>
    <x v="137"/>
    <d v="2022-08-01T00:00:00"/>
    <x v="18"/>
    <x v="582"/>
    <m/>
    <m/>
    <n v="3019"/>
    <m/>
    <m/>
    <m/>
    <x v="1"/>
    <x v="6"/>
    <x v="42"/>
    <s v="FCT +  App "/>
    <s v="Final"/>
    <m/>
    <s v="Humidity"/>
    <x v="1"/>
    <x v="1"/>
    <s v="Non Operate"/>
    <n v="3"/>
    <x v="1"/>
    <s v="Control board"/>
    <e v="#REF!"/>
    <m/>
    <m/>
    <n v="500"/>
    <x v="238"/>
    <m/>
    <x v="0"/>
    <x v="0"/>
    <m/>
    <m/>
    <x v="0"/>
    <x v="0"/>
    <x v="0"/>
    <x v="2"/>
    <x v="2"/>
    <x v="4"/>
    <m/>
    <m/>
    <m/>
    <m/>
    <x v="0"/>
    <m/>
    <m/>
    <d v="2022-08-21T20:00:00"/>
    <m/>
    <x v="0"/>
    <x v="0"/>
    <m/>
    <m/>
  </r>
  <r>
    <n v="1432"/>
    <s v=""/>
    <x v="3"/>
    <x v="137"/>
    <d v="2022-08-01T00:00:00"/>
    <x v="18"/>
    <x v="582"/>
    <m/>
    <m/>
    <n v="3019"/>
    <m/>
    <m/>
    <m/>
    <x v="1"/>
    <x v="6"/>
    <x v="42"/>
    <s v="FCT +  App "/>
    <s v="Final"/>
    <m/>
    <s v="Heat Shock"/>
    <x v="4"/>
    <x v="69"/>
    <s v="Non Operate"/>
    <n v="3"/>
    <x v="6"/>
    <s v="Control board"/>
    <e v="#REF!"/>
    <m/>
    <m/>
    <n v="500"/>
    <x v="238"/>
    <m/>
    <x v="0"/>
    <x v="0"/>
    <m/>
    <m/>
    <x v="0"/>
    <x v="0"/>
    <x v="0"/>
    <x v="2"/>
    <x v="2"/>
    <x v="4"/>
    <m/>
    <m/>
    <m/>
    <m/>
    <x v="0"/>
    <m/>
    <m/>
    <d v="2022-08-21T20:00:00"/>
    <m/>
    <x v="0"/>
    <x v="0"/>
    <m/>
    <m/>
  </r>
  <r>
    <n v="1433"/>
    <s v=""/>
    <x v="3"/>
    <x v="137"/>
    <d v="2022-08-01T00:00:00"/>
    <x v="18"/>
    <x v="582"/>
    <m/>
    <m/>
    <n v="3066"/>
    <m/>
    <m/>
    <m/>
    <x v="1"/>
    <x v="6"/>
    <x v="42"/>
    <s v="FCT +  App "/>
    <s v="Final"/>
    <m/>
    <s v="High temp"/>
    <x v="2"/>
    <x v="7"/>
    <s v="Operate"/>
    <n v="3"/>
    <x v="38"/>
    <s v="TFT-B3A"/>
    <s v="TFTEX-10"/>
    <m/>
    <m/>
    <n v="1000"/>
    <x v="238"/>
    <m/>
    <x v="0"/>
    <x v="0"/>
    <m/>
    <m/>
    <x v="0"/>
    <x v="0"/>
    <x v="0"/>
    <x v="2"/>
    <x v="2"/>
    <x v="4"/>
    <m/>
    <m/>
    <m/>
    <m/>
    <x v="0"/>
    <m/>
    <m/>
    <m/>
    <m/>
    <x v="0"/>
    <x v="44"/>
    <m/>
    <m/>
  </r>
  <r>
    <n v="1434"/>
    <s v=""/>
    <x v="3"/>
    <x v="137"/>
    <d v="2022-08-01T00:00:00"/>
    <x v="18"/>
    <x v="582"/>
    <m/>
    <m/>
    <n v="3066"/>
    <m/>
    <m/>
    <m/>
    <x v="1"/>
    <x v="6"/>
    <x v="42"/>
    <s v="FCT +  App "/>
    <s v="Final"/>
    <m/>
    <s v="Low Temperature"/>
    <x v="3"/>
    <x v="3"/>
    <s v="Operate"/>
    <n v="3"/>
    <x v="12"/>
    <s v="TFT-B3A"/>
    <s v="TFTEX-10"/>
    <m/>
    <m/>
    <n v="1000"/>
    <x v="238"/>
    <m/>
    <x v="0"/>
    <x v="0"/>
    <m/>
    <m/>
    <x v="0"/>
    <x v="0"/>
    <x v="0"/>
    <x v="2"/>
    <x v="2"/>
    <x v="4"/>
    <m/>
    <m/>
    <m/>
    <m/>
    <x v="0"/>
    <m/>
    <m/>
    <m/>
    <m/>
    <x v="0"/>
    <x v="44"/>
    <m/>
    <m/>
  </r>
  <r>
    <n v="1435"/>
    <s v=""/>
    <x v="3"/>
    <x v="137"/>
    <d v="2022-08-01T00:00:00"/>
    <x v="18"/>
    <x v="582"/>
    <m/>
    <m/>
    <n v="3066"/>
    <m/>
    <m/>
    <m/>
    <x v="1"/>
    <x v="6"/>
    <x v="42"/>
    <s v="FCT +  App "/>
    <s v="Final"/>
    <m/>
    <s v="High temp"/>
    <x v="2"/>
    <x v="7"/>
    <s v="Non Operate"/>
    <n v="3"/>
    <x v="38"/>
    <s v="TFT-B3A"/>
    <s v="TFTEX-10"/>
    <m/>
    <m/>
    <n v="1000"/>
    <x v="238"/>
    <m/>
    <x v="0"/>
    <x v="0"/>
    <m/>
    <m/>
    <x v="0"/>
    <x v="0"/>
    <x v="0"/>
    <x v="2"/>
    <x v="2"/>
    <x v="4"/>
    <m/>
    <m/>
    <m/>
    <m/>
    <x v="0"/>
    <m/>
    <m/>
    <m/>
    <m/>
    <x v="0"/>
    <x v="44"/>
    <m/>
    <m/>
  </r>
  <r>
    <n v="1436"/>
    <s v=""/>
    <x v="3"/>
    <x v="137"/>
    <d v="2022-08-01T00:00:00"/>
    <x v="18"/>
    <x v="582"/>
    <m/>
    <m/>
    <n v="3066"/>
    <m/>
    <m/>
    <m/>
    <x v="1"/>
    <x v="6"/>
    <x v="42"/>
    <s v="FCT +  App "/>
    <s v="Final"/>
    <m/>
    <s v="Low Temperature"/>
    <x v="3"/>
    <x v="3"/>
    <s v="Non Operate"/>
    <n v="3"/>
    <x v="12"/>
    <s v="TFT-B3A"/>
    <s v="TFTEX-10"/>
    <m/>
    <m/>
    <n v="1000"/>
    <x v="238"/>
    <m/>
    <x v="0"/>
    <x v="0"/>
    <m/>
    <m/>
    <x v="0"/>
    <x v="0"/>
    <x v="0"/>
    <x v="2"/>
    <x v="2"/>
    <x v="4"/>
    <m/>
    <m/>
    <m/>
    <m/>
    <x v="0"/>
    <m/>
    <m/>
    <m/>
    <m/>
    <x v="0"/>
    <x v="44"/>
    <m/>
    <m/>
  </r>
  <r>
    <n v="1437"/>
    <s v=""/>
    <x v="3"/>
    <x v="137"/>
    <d v="2022-08-01T00:00:00"/>
    <x v="18"/>
    <x v="582"/>
    <m/>
    <m/>
    <n v="3066"/>
    <m/>
    <m/>
    <m/>
    <x v="1"/>
    <x v="6"/>
    <x v="42"/>
    <s v="FCT +  App "/>
    <s v="Final"/>
    <m/>
    <s v="Humidity"/>
    <x v="1"/>
    <x v="70"/>
    <s v="Operate"/>
    <n v="3"/>
    <x v="1"/>
    <s v="TFT-B3A"/>
    <s v="TFTEX-10"/>
    <m/>
    <m/>
    <n v="1000"/>
    <x v="238"/>
    <m/>
    <x v="0"/>
    <x v="0"/>
    <m/>
    <m/>
    <x v="0"/>
    <x v="0"/>
    <x v="0"/>
    <x v="2"/>
    <x v="2"/>
    <x v="4"/>
    <m/>
    <m/>
    <m/>
    <m/>
    <x v="0"/>
    <m/>
    <m/>
    <m/>
    <m/>
    <x v="0"/>
    <x v="44"/>
    <m/>
    <m/>
  </r>
  <r>
    <n v="1438"/>
    <s v=""/>
    <x v="3"/>
    <x v="137"/>
    <d v="2022-08-01T00:00:00"/>
    <x v="18"/>
    <x v="582"/>
    <m/>
    <m/>
    <n v="3066"/>
    <m/>
    <m/>
    <m/>
    <x v="1"/>
    <x v="6"/>
    <x v="42"/>
    <s v="FCT +  App "/>
    <s v="Final"/>
    <m/>
    <s v="Humidity"/>
    <x v="1"/>
    <x v="49"/>
    <s v="Non Operate"/>
    <n v="3"/>
    <x v="1"/>
    <s v="TFT-B3A"/>
    <s v="TFTEX-10"/>
    <m/>
    <m/>
    <n v="1000"/>
    <x v="238"/>
    <m/>
    <x v="0"/>
    <x v="0"/>
    <m/>
    <m/>
    <x v="0"/>
    <x v="0"/>
    <x v="0"/>
    <x v="2"/>
    <x v="2"/>
    <x v="4"/>
    <m/>
    <m/>
    <m/>
    <m/>
    <x v="0"/>
    <m/>
    <m/>
    <m/>
    <m/>
    <x v="0"/>
    <x v="44"/>
    <m/>
    <m/>
  </r>
  <r>
    <n v="1439"/>
    <s v=""/>
    <x v="3"/>
    <x v="137"/>
    <d v="2022-08-01T00:00:00"/>
    <x v="18"/>
    <x v="582"/>
    <m/>
    <m/>
    <n v="3066"/>
    <m/>
    <m/>
    <m/>
    <x v="1"/>
    <x v="6"/>
    <x v="42"/>
    <s v="FCT +  App "/>
    <s v="Final"/>
    <m/>
    <s v="Heat Shock"/>
    <x v="4"/>
    <x v="50"/>
    <s v="Non Operate"/>
    <n v="3"/>
    <x v="6"/>
    <s v="TFT-B3A"/>
    <s v="TFTEX-10"/>
    <m/>
    <m/>
    <n v="1000"/>
    <x v="238"/>
    <m/>
    <x v="0"/>
    <x v="0"/>
    <m/>
    <m/>
    <x v="0"/>
    <x v="0"/>
    <x v="0"/>
    <x v="2"/>
    <x v="2"/>
    <x v="4"/>
    <m/>
    <m/>
    <m/>
    <m/>
    <x v="0"/>
    <m/>
    <m/>
    <m/>
    <m/>
    <x v="0"/>
    <x v="44"/>
    <m/>
    <m/>
  </r>
  <r>
    <n v="1440"/>
    <s v=""/>
    <x v="3"/>
    <x v="137"/>
    <d v="2022-08-01T00:00:00"/>
    <x v="18"/>
    <x v="582"/>
    <m/>
    <m/>
    <n v="3088"/>
    <m/>
    <m/>
    <m/>
    <x v="1"/>
    <x v="6"/>
    <x v="42"/>
    <s v="FCT +  App "/>
    <s v="Final"/>
    <m/>
    <s v="High temp"/>
    <x v="2"/>
    <x v="7"/>
    <s v="Operate"/>
    <n v="3"/>
    <x v="38"/>
    <s v="TFT-B3A"/>
    <s v="TFTEX-10"/>
    <m/>
    <m/>
    <n v="500"/>
    <x v="238"/>
    <m/>
    <x v="0"/>
    <x v="0"/>
    <m/>
    <m/>
    <x v="0"/>
    <x v="0"/>
    <x v="0"/>
    <x v="2"/>
    <x v="2"/>
    <x v="4"/>
    <m/>
    <m/>
    <m/>
    <m/>
    <x v="0"/>
    <m/>
    <m/>
    <d v="2022-08-21T20:00:00"/>
    <m/>
    <x v="0"/>
    <x v="0"/>
    <m/>
    <m/>
  </r>
  <r>
    <n v="1441"/>
    <s v=""/>
    <x v="3"/>
    <x v="137"/>
    <d v="2022-08-01T00:00:00"/>
    <x v="18"/>
    <x v="582"/>
    <m/>
    <m/>
    <n v="3088"/>
    <m/>
    <m/>
    <m/>
    <x v="1"/>
    <x v="6"/>
    <x v="42"/>
    <s v="FCT +  App "/>
    <s v="Final"/>
    <m/>
    <s v="Low Temperature"/>
    <x v="3"/>
    <x v="3"/>
    <s v="Operate"/>
    <n v="3"/>
    <x v="12"/>
    <s v="TFT-B3A"/>
    <s v="TFTEX-10"/>
    <m/>
    <m/>
    <n v="500"/>
    <x v="238"/>
    <m/>
    <x v="0"/>
    <x v="0"/>
    <m/>
    <m/>
    <x v="0"/>
    <x v="0"/>
    <x v="0"/>
    <x v="2"/>
    <x v="2"/>
    <x v="4"/>
    <m/>
    <m/>
    <m/>
    <m/>
    <x v="0"/>
    <m/>
    <m/>
    <d v="2022-08-21T20:00:00"/>
    <m/>
    <x v="0"/>
    <x v="0"/>
    <m/>
    <m/>
  </r>
  <r>
    <n v="1442"/>
    <s v=""/>
    <x v="3"/>
    <x v="137"/>
    <d v="2022-08-01T00:00:00"/>
    <x v="18"/>
    <x v="582"/>
    <m/>
    <m/>
    <n v="3088"/>
    <m/>
    <m/>
    <m/>
    <x v="1"/>
    <x v="6"/>
    <x v="42"/>
    <s v="FCT +  App "/>
    <s v="Final"/>
    <m/>
    <s v="High temp"/>
    <x v="2"/>
    <x v="7"/>
    <s v="Non Operate"/>
    <n v="3"/>
    <x v="38"/>
    <s v="TFT-B3A"/>
    <s v="TFTEX-10"/>
    <m/>
    <m/>
    <n v="500"/>
    <x v="238"/>
    <m/>
    <x v="0"/>
    <x v="0"/>
    <m/>
    <m/>
    <x v="0"/>
    <x v="0"/>
    <x v="0"/>
    <x v="2"/>
    <x v="2"/>
    <x v="4"/>
    <m/>
    <m/>
    <m/>
    <m/>
    <x v="0"/>
    <m/>
    <m/>
    <d v="2022-08-21T20:00:00"/>
    <m/>
    <x v="0"/>
    <x v="0"/>
    <m/>
    <m/>
  </r>
  <r>
    <n v="1443"/>
    <s v=""/>
    <x v="3"/>
    <x v="137"/>
    <d v="2022-08-01T00:00:00"/>
    <x v="18"/>
    <x v="582"/>
    <m/>
    <m/>
    <n v="3088"/>
    <m/>
    <m/>
    <m/>
    <x v="1"/>
    <x v="6"/>
    <x v="42"/>
    <s v="FCT +  App "/>
    <s v="Final"/>
    <m/>
    <s v="Low Temperature"/>
    <x v="3"/>
    <x v="3"/>
    <s v="Non Operate"/>
    <n v="3"/>
    <x v="12"/>
    <s v="TFT-B3A"/>
    <s v="TFTEX-10"/>
    <m/>
    <m/>
    <n v="500"/>
    <x v="238"/>
    <m/>
    <x v="0"/>
    <x v="0"/>
    <m/>
    <m/>
    <x v="0"/>
    <x v="0"/>
    <x v="0"/>
    <x v="2"/>
    <x v="2"/>
    <x v="4"/>
    <m/>
    <m/>
    <m/>
    <m/>
    <x v="0"/>
    <m/>
    <m/>
    <d v="2022-08-21T20:00:00"/>
    <m/>
    <x v="0"/>
    <x v="0"/>
    <m/>
    <m/>
  </r>
  <r>
    <n v="1444"/>
    <s v=""/>
    <x v="3"/>
    <x v="137"/>
    <d v="2022-08-01T00:00:00"/>
    <x v="18"/>
    <x v="582"/>
    <m/>
    <m/>
    <n v="3088"/>
    <m/>
    <m/>
    <m/>
    <x v="1"/>
    <x v="6"/>
    <x v="42"/>
    <s v="FCT +  App "/>
    <s v="Final"/>
    <m/>
    <s v="Humidity"/>
    <x v="1"/>
    <x v="70"/>
    <s v="Operate"/>
    <n v="3"/>
    <x v="1"/>
    <s v="TFT-B3A"/>
    <s v="TFTEX-10"/>
    <m/>
    <m/>
    <n v="500"/>
    <x v="238"/>
    <m/>
    <x v="0"/>
    <x v="0"/>
    <m/>
    <m/>
    <x v="0"/>
    <x v="0"/>
    <x v="0"/>
    <x v="2"/>
    <x v="2"/>
    <x v="4"/>
    <m/>
    <m/>
    <m/>
    <m/>
    <x v="0"/>
    <m/>
    <m/>
    <d v="2022-08-21T20:00:00"/>
    <m/>
    <x v="0"/>
    <x v="0"/>
    <m/>
    <m/>
  </r>
  <r>
    <n v="1445"/>
    <s v=""/>
    <x v="3"/>
    <x v="137"/>
    <d v="2022-08-01T00:00:00"/>
    <x v="18"/>
    <x v="582"/>
    <m/>
    <m/>
    <n v="3088"/>
    <m/>
    <m/>
    <m/>
    <x v="1"/>
    <x v="6"/>
    <x v="42"/>
    <s v="FCT +  App "/>
    <s v="Final"/>
    <m/>
    <s v="Humidity"/>
    <x v="1"/>
    <x v="49"/>
    <s v="Non Operate"/>
    <n v="3"/>
    <x v="1"/>
    <s v="TFT-B3A"/>
    <s v="TFTEX-10"/>
    <m/>
    <m/>
    <n v="500"/>
    <x v="238"/>
    <m/>
    <x v="0"/>
    <x v="0"/>
    <m/>
    <m/>
    <x v="0"/>
    <x v="0"/>
    <x v="0"/>
    <x v="2"/>
    <x v="2"/>
    <x v="4"/>
    <m/>
    <m/>
    <m/>
    <m/>
    <x v="0"/>
    <m/>
    <m/>
    <d v="2022-08-21T20:00:00"/>
    <m/>
    <x v="0"/>
    <x v="0"/>
    <m/>
    <m/>
  </r>
  <r>
    <n v="1446"/>
    <s v=""/>
    <x v="3"/>
    <x v="137"/>
    <d v="2022-08-01T00:00:00"/>
    <x v="18"/>
    <x v="582"/>
    <m/>
    <m/>
    <n v="3088"/>
    <m/>
    <m/>
    <m/>
    <x v="1"/>
    <x v="6"/>
    <x v="42"/>
    <s v="FCT +  App "/>
    <s v="Final"/>
    <m/>
    <s v="Heat Shock"/>
    <x v="4"/>
    <x v="50"/>
    <s v="Non Operate"/>
    <n v="3"/>
    <x v="6"/>
    <e v="#VALUE!"/>
    <e v="#VALUE!"/>
    <m/>
    <m/>
    <e v="#VALUE!"/>
    <x v="238"/>
    <m/>
    <x v="0"/>
    <x v="0"/>
    <m/>
    <m/>
    <x v="0"/>
    <x v="0"/>
    <x v="0"/>
    <x v="2"/>
    <x v="2"/>
    <x v="4"/>
    <m/>
    <m/>
    <m/>
    <m/>
    <x v="0"/>
    <m/>
    <m/>
    <d v="2022-08-21T20:00:00"/>
    <m/>
    <x v="0"/>
    <x v="0"/>
    <m/>
    <m/>
  </r>
  <r>
    <n v="1447"/>
    <s v=""/>
    <x v="3"/>
    <x v="137"/>
    <d v="2022-08-01T00:00:00"/>
    <x v="18"/>
    <x v="582"/>
    <m/>
    <m/>
    <n v="3092"/>
    <m/>
    <m/>
    <m/>
    <x v="1"/>
    <x v="6"/>
    <x v="42"/>
    <s v="FCT +  App "/>
    <s v="Final"/>
    <m/>
    <s v="High temp"/>
    <x v="2"/>
    <x v="7"/>
    <s v="Operate"/>
    <n v="3"/>
    <x v="38"/>
    <e v="#VALUE!"/>
    <e v="#VALUE!"/>
    <m/>
    <m/>
    <e v="#VALUE!"/>
    <x v="238"/>
    <m/>
    <x v="0"/>
    <x v="0"/>
    <m/>
    <m/>
    <x v="0"/>
    <x v="0"/>
    <x v="0"/>
    <x v="2"/>
    <x v="2"/>
    <x v="4"/>
    <m/>
    <m/>
    <m/>
    <m/>
    <x v="0"/>
    <m/>
    <m/>
    <d v="2022-08-21T20:00:00"/>
    <m/>
    <x v="0"/>
    <x v="0"/>
    <m/>
    <m/>
  </r>
  <r>
    <n v="1448"/>
    <s v=""/>
    <x v="3"/>
    <x v="137"/>
    <d v="2022-08-01T00:00:00"/>
    <x v="18"/>
    <x v="582"/>
    <m/>
    <m/>
    <n v="3092"/>
    <m/>
    <m/>
    <m/>
    <x v="1"/>
    <x v="6"/>
    <x v="42"/>
    <s v="FCT +  App "/>
    <s v="Final"/>
    <m/>
    <s v="Low Temperature"/>
    <x v="3"/>
    <x v="3"/>
    <s v="Operate"/>
    <n v="3"/>
    <x v="12"/>
    <e v="#VALUE!"/>
    <e v="#VALUE!"/>
    <m/>
    <m/>
    <e v="#VALUE!"/>
    <x v="238"/>
    <m/>
    <x v="0"/>
    <x v="0"/>
    <m/>
    <m/>
    <x v="0"/>
    <x v="0"/>
    <x v="0"/>
    <x v="2"/>
    <x v="2"/>
    <x v="4"/>
    <m/>
    <m/>
    <m/>
    <m/>
    <x v="0"/>
    <m/>
    <m/>
    <d v="2022-08-21T20:00:00"/>
    <m/>
    <x v="0"/>
    <x v="0"/>
    <m/>
    <m/>
  </r>
  <r>
    <n v="1449"/>
    <s v=""/>
    <x v="3"/>
    <x v="137"/>
    <d v="2022-08-01T00:00:00"/>
    <x v="18"/>
    <x v="582"/>
    <m/>
    <m/>
    <n v="3092"/>
    <m/>
    <m/>
    <m/>
    <x v="1"/>
    <x v="6"/>
    <x v="42"/>
    <s v="FCT +  App "/>
    <s v="Final"/>
    <m/>
    <s v="High temp"/>
    <x v="2"/>
    <x v="7"/>
    <s v="Non Operate"/>
    <n v="3"/>
    <x v="38"/>
    <e v="#VALUE!"/>
    <e v="#VALUE!"/>
    <m/>
    <m/>
    <e v="#VALUE!"/>
    <x v="238"/>
    <m/>
    <x v="0"/>
    <x v="0"/>
    <m/>
    <m/>
    <x v="0"/>
    <x v="0"/>
    <x v="0"/>
    <x v="2"/>
    <x v="2"/>
    <x v="4"/>
    <m/>
    <m/>
    <m/>
    <m/>
    <x v="0"/>
    <m/>
    <m/>
    <d v="2022-08-21T20:00:00"/>
    <m/>
    <x v="0"/>
    <x v="0"/>
    <m/>
    <m/>
  </r>
  <r>
    <n v="1450"/>
    <s v=""/>
    <x v="3"/>
    <x v="137"/>
    <d v="2022-08-01T00:00:00"/>
    <x v="18"/>
    <x v="582"/>
    <m/>
    <m/>
    <n v="3092"/>
    <m/>
    <m/>
    <m/>
    <x v="1"/>
    <x v="6"/>
    <x v="42"/>
    <s v="FCT +  App "/>
    <s v="Final"/>
    <m/>
    <s v="Low Temperature"/>
    <x v="3"/>
    <x v="3"/>
    <s v="Non Operate"/>
    <n v="3"/>
    <x v="12"/>
    <e v="#VALUE!"/>
    <e v="#VALUE!"/>
    <m/>
    <m/>
    <e v="#VALUE!"/>
    <x v="238"/>
    <m/>
    <x v="0"/>
    <x v="0"/>
    <m/>
    <m/>
    <x v="0"/>
    <x v="0"/>
    <x v="0"/>
    <x v="2"/>
    <x v="2"/>
    <x v="4"/>
    <m/>
    <m/>
    <m/>
    <m/>
    <x v="0"/>
    <m/>
    <m/>
    <d v="2022-08-21T20:00:00"/>
    <m/>
    <x v="0"/>
    <x v="0"/>
    <m/>
    <m/>
  </r>
  <r>
    <n v="1451"/>
    <s v=""/>
    <x v="3"/>
    <x v="137"/>
    <d v="2022-08-01T00:00:00"/>
    <x v="18"/>
    <x v="582"/>
    <m/>
    <m/>
    <n v="3092"/>
    <m/>
    <m/>
    <m/>
    <x v="1"/>
    <x v="6"/>
    <x v="42"/>
    <s v="FCT +  App "/>
    <s v="Final"/>
    <m/>
    <s v="Humidity"/>
    <x v="1"/>
    <x v="1"/>
    <s v="Operate"/>
    <n v="3"/>
    <x v="1"/>
    <e v="#VALUE!"/>
    <e v="#VALUE!"/>
    <m/>
    <m/>
    <e v="#VALUE!"/>
    <x v="238"/>
    <m/>
    <x v="0"/>
    <x v="0"/>
    <m/>
    <m/>
    <x v="0"/>
    <x v="0"/>
    <x v="0"/>
    <x v="2"/>
    <x v="2"/>
    <x v="4"/>
    <m/>
    <m/>
    <m/>
    <m/>
    <x v="0"/>
    <m/>
    <m/>
    <d v="2022-08-21T20:00:00"/>
    <m/>
    <x v="0"/>
    <x v="0"/>
    <m/>
    <m/>
  </r>
  <r>
    <n v="1452"/>
    <s v=""/>
    <x v="3"/>
    <x v="137"/>
    <d v="2022-08-01T00:00:00"/>
    <x v="18"/>
    <x v="582"/>
    <m/>
    <m/>
    <n v="3092"/>
    <m/>
    <m/>
    <m/>
    <x v="1"/>
    <x v="6"/>
    <x v="42"/>
    <s v="FCT +  App "/>
    <s v="Final"/>
    <m/>
    <s v="Heat Shock"/>
    <x v="4"/>
    <x v="19"/>
    <s v="Non Operate"/>
    <n v="3"/>
    <x v="6"/>
    <e v="#VALUE!"/>
    <e v="#VALUE!"/>
    <m/>
    <m/>
    <e v="#VALUE!"/>
    <x v="238"/>
    <m/>
    <x v="0"/>
    <x v="0"/>
    <m/>
    <m/>
    <x v="0"/>
    <x v="0"/>
    <x v="0"/>
    <x v="2"/>
    <x v="2"/>
    <x v="4"/>
    <m/>
    <m/>
    <m/>
    <m/>
    <x v="0"/>
    <m/>
    <m/>
    <d v="2022-08-21T20:00:00"/>
    <m/>
    <x v="0"/>
    <x v="0"/>
    <m/>
    <m/>
  </r>
  <r>
    <n v="1453"/>
    <s v=""/>
    <x v="3"/>
    <x v="138"/>
    <d v="2022-09-01T00:00:00"/>
    <x v="18"/>
    <x v="582"/>
    <m/>
    <m/>
    <n v="3013"/>
    <m/>
    <m/>
    <m/>
    <x v="1"/>
    <x v="6"/>
    <x v="42"/>
    <s v="FCT +  App "/>
    <s v="Final"/>
    <m/>
    <s v="High temp"/>
    <x v="2"/>
    <x v="5"/>
    <s v="Operate"/>
    <n v="3"/>
    <x v="38"/>
    <e v="#VALUE!"/>
    <e v="#VALUE!"/>
    <m/>
    <m/>
    <e v="#VALUE!"/>
    <x v="239"/>
    <m/>
    <x v="0"/>
    <x v="0"/>
    <m/>
    <m/>
    <x v="0"/>
    <x v="0"/>
    <x v="0"/>
    <x v="2"/>
    <x v="2"/>
    <x v="4"/>
    <m/>
    <m/>
    <m/>
    <m/>
    <x v="0"/>
    <m/>
    <m/>
    <d v="2022-09-21T20:00:00"/>
    <m/>
    <x v="0"/>
    <x v="0"/>
    <m/>
    <m/>
  </r>
  <r>
    <n v="1454"/>
    <s v=""/>
    <x v="3"/>
    <x v="138"/>
    <d v="2022-09-01T00:00:00"/>
    <x v="18"/>
    <x v="582"/>
    <m/>
    <m/>
    <n v="3013"/>
    <m/>
    <m/>
    <m/>
    <x v="1"/>
    <x v="6"/>
    <x v="42"/>
    <s v="FCT +  App "/>
    <s v="Final"/>
    <m/>
    <s v="Low Temperature"/>
    <x v="3"/>
    <x v="3"/>
    <s v="Operate"/>
    <n v="3"/>
    <x v="12"/>
    <e v="#VALUE!"/>
    <e v="#VALUE!"/>
    <m/>
    <m/>
    <e v="#VALUE!"/>
    <x v="239"/>
    <m/>
    <x v="0"/>
    <x v="0"/>
    <m/>
    <m/>
    <x v="0"/>
    <x v="0"/>
    <x v="0"/>
    <x v="2"/>
    <x v="2"/>
    <x v="4"/>
    <m/>
    <m/>
    <m/>
    <m/>
    <x v="0"/>
    <m/>
    <m/>
    <d v="2022-09-21T20:00:00"/>
    <m/>
    <x v="0"/>
    <x v="0"/>
    <m/>
    <m/>
  </r>
  <r>
    <n v="1455"/>
    <s v=""/>
    <x v="3"/>
    <x v="138"/>
    <d v="2022-09-01T00:00:00"/>
    <x v="18"/>
    <x v="582"/>
    <m/>
    <m/>
    <n v="3013"/>
    <m/>
    <m/>
    <m/>
    <x v="1"/>
    <x v="6"/>
    <x v="42"/>
    <s v="FCT +  App "/>
    <s v="Final"/>
    <m/>
    <s v="High temp"/>
    <x v="2"/>
    <x v="2"/>
    <s v="Non Operate"/>
    <n v="3"/>
    <x v="38"/>
    <e v="#VALUE!"/>
    <e v="#VALUE!"/>
    <m/>
    <m/>
    <e v="#VALUE!"/>
    <x v="239"/>
    <m/>
    <x v="0"/>
    <x v="0"/>
    <m/>
    <m/>
    <x v="0"/>
    <x v="0"/>
    <x v="0"/>
    <x v="2"/>
    <x v="2"/>
    <x v="4"/>
    <m/>
    <m/>
    <m/>
    <m/>
    <x v="0"/>
    <m/>
    <m/>
    <d v="2022-09-21T20:00:00"/>
    <m/>
    <x v="0"/>
    <x v="0"/>
    <m/>
    <m/>
  </r>
  <r>
    <n v="1456"/>
    <s v=""/>
    <x v="3"/>
    <x v="138"/>
    <d v="2022-09-01T00:00:00"/>
    <x v="18"/>
    <x v="582"/>
    <m/>
    <m/>
    <n v="3013"/>
    <m/>
    <m/>
    <m/>
    <x v="1"/>
    <x v="6"/>
    <x v="42"/>
    <s v="FCT +  App "/>
    <s v="Final"/>
    <m/>
    <s v="Low Temperature"/>
    <x v="3"/>
    <x v="3"/>
    <s v="Non Operate"/>
    <n v="3"/>
    <x v="12"/>
    <e v="#VALUE!"/>
    <e v="#VALUE!"/>
    <m/>
    <m/>
    <e v="#VALUE!"/>
    <x v="239"/>
    <m/>
    <x v="0"/>
    <x v="0"/>
    <m/>
    <m/>
    <x v="0"/>
    <x v="0"/>
    <x v="0"/>
    <x v="2"/>
    <x v="2"/>
    <x v="4"/>
    <m/>
    <m/>
    <m/>
    <m/>
    <x v="0"/>
    <m/>
    <m/>
    <d v="2022-09-21T20:00:00"/>
    <m/>
    <x v="0"/>
    <x v="0"/>
    <m/>
    <m/>
  </r>
  <r>
    <n v="1457"/>
    <s v=""/>
    <x v="3"/>
    <x v="138"/>
    <d v="2022-09-01T00:00:00"/>
    <x v="18"/>
    <x v="582"/>
    <m/>
    <m/>
    <n v="3013"/>
    <m/>
    <m/>
    <m/>
    <x v="1"/>
    <x v="6"/>
    <x v="42"/>
    <s v="FCT +  App "/>
    <s v="Final"/>
    <m/>
    <s v="Humidity"/>
    <x v="1"/>
    <x v="1"/>
    <s v="Operate"/>
    <n v="3"/>
    <x v="1"/>
    <e v="#VALUE!"/>
    <e v="#VALUE!"/>
    <m/>
    <m/>
    <e v="#VALUE!"/>
    <x v="239"/>
    <m/>
    <x v="0"/>
    <x v="0"/>
    <m/>
    <m/>
    <x v="0"/>
    <x v="0"/>
    <x v="0"/>
    <x v="2"/>
    <x v="2"/>
    <x v="4"/>
    <m/>
    <m/>
    <m/>
    <m/>
    <x v="0"/>
    <m/>
    <m/>
    <d v="2022-09-21T20:00:00"/>
    <m/>
    <x v="0"/>
    <x v="0"/>
    <m/>
    <m/>
  </r>
  <r>
    <n v="1458"/>
    <s v=""/>
    <x v="3"/>
    <x v="138"/>
    <d v="2022-09-01T00:00:00"/>
    <x v="18"/>
    <x v="582"/>
    <m/>
    <m/>
    <n v="3013"/>
    <m/>
    <m/>
    <m/>
    <x v="1"/>
    <x v="6"/>
    <x v="42"/>
    <s v="FCT +  App "/>
    <s v="Final"/>
    <m/>
    <s v="Heat Shock"/>
    <x v="4"/>
    <x v="19"/>
    <s v="Non Operate"/>
    <n v="3"/>
    <x v="6"/>
    <e v="#VALUE!"/>
    <e v="#VALUE!"/>
    <m/>
    <m/>
    <e v="#VALUE!"/>
    <x v="239"/>
    <m/>
    <x v="0"/>
    <x v="0"/>
    <m/>
    <m/>
    <x v="0"/>
    <x v="0"/>
    <x v="0"/>
    <x v="2"/>
    <x v="2"/>
    <x v="4"/>
    <m/>
    <m/>
    <m/>
    <m/>
    <x v="0"/>
    <m/>
    <m/>
    <d v="2022-09-21T20:00:00"/>
    <m/>
    <x v="0"/>
    <x v="0"/>
    <m/>
    <m/>
  </r>
  <r>
    <n v="1459"/>
    <s v=""/>
    <x v="3"/>
    <x v="138"/>
    <d v="2022-09-01T00:00:00"/>
    <x v="18"/>
    <x v="582"/>
    <m/>
    <m/>
    <n v="3059"/>
    <m/>
    <m/>
    <m/>
    <x v="1"/>
    <x v="6"/>
    <x v="42"/>
    <s v="FCT +  App "/>
    <s v="Final"/>
    <m/>
    <s v="High temp"/>
    <x v="2"/>
    <x v="36"/>
    <s v="Operate"/>
    <n v="3"/>
    <x v="38"/>
    <e v="#VALUE!"/>
    <e v="#VALUE!"/>
    <m/>
    <m/>
    <e v="#VALUE!"/>
    <x v="239"/>
    <m/>
    <x v="0"/>
    <x v="0"/>
    <m/>
    <m/>
    <x v="0"/>
    <x v="0"/>
    <x v="0"/>
    <x v="2"/>
    <x v="2"/>
    <x v="4"/>
    <m/>
    <m/>
    <m/>
    <m/>
    <x v="0"/>
    <m/>
    <m/>
    <d v="2022-09-21T20:00:00"/>
    <m/>
    <x v="0"/>
    <x v="0"/>
    <m/>
    <m/>
  </r>
  <r>
    <n v="1460"/>
    <s v=""/>
    <x v="3"/>
    <x v="138"/>
    <d v="2022-09-01T00:00:00"/>
    <x v="18"/>
    <x v="582"/>
    <m/>
    <m/>
    <n v="3059"/>
    <m/>
    <m/>
    <m/>
    <x v="1"/>
    <x v="6"/>
    <x v="42"/>
    <s v="FCT +  App "/>
    <s v="Final"/>
    <m/>
    <s v="Low Temperature"/>
    <x v="3"/>
    <x v="3"/>
    <s v="Operate"/>
    <n v="3"/>
    <x v="12"/>
    <e v="#VALUE!"/>
    <e v="#VALUE!"/>
    <m/>
    <m/>
    <e v="#VALUE!"/>
    <x v="239"/>
    <m/>
    <x v="0"/>
    <x v="0"/>
    <m/>
    <m/>
    <x v="0"/>
    <x v="0"/>
    <x v="0"/>
    <x v="2"/>
    <x v="2"/>
    <x v="4"/>
    <m/>
    <m/>
    <m/>
    <m/>
    <x v="0"/>
    <m/>
    <m/>
    <d v="2022-09-21T20:00:00"/>
    <m/>
    <x v="0"/>
    <x v="0"/>
    <m/>
    <m/>
  </r>
  <r>
    <n v="1461"/>
    <s v=""/>
    <x v="3"/>
    <x v="138"/>
    <d v="2022-09-01T00:00:00"/>
    <x v="18"/>
    <x v="582"/>
    <m/>
    <m/>
    <n v="3059"/>
    <m/>
    <m/>
    <m/>
    <x v="1"/>
    <x v="6"/>
    <x v="42"/>
    <s v="FCT +  App "/>
    <s v="Final"/>
    <m/>
    <s v="High temp"/>
    <x v="2"/>
    <x v="23"/>
    <s v="Non Operate"/>
    <n v="3"/>
    <x v="38"/>
    <e v="#VALUE!"/>
    <e v="#VALUE!"/>
    <m/>
    <m/>
    <e v="#VALUE!"/>
    <x v="239"/>
    <m/>
    <x v="0"/>
    <x v="0"/>
    <m/>
    <m/>
    <x v="0"/>
    <x v="0"/>
    <x v="0"/>
    <x v="2"/>
    <x v="2"/>
    <x v="4"/>
    <m/>
    <m/>
    <m/>
    <m/>
    <x v="0"/>
    <m/>
    <m/>
    <d v="2022-09-21T20:00:00"/>
    <m/>
    <x v="0"/>
    <x v="0"/>
    <m/>
    <m/>
  </r>
  <r>
    <n v="1462"/>
    <s v=""/>
    <x v="3"/>
    <x v="138"/>
    <d v="2022-09-01T00:00:00"/>
    <x v="18"/>
    <x v="582"/>
    <m/>
    <m/>
    <n v="3059"/>
    <m/>
    <m/>
    <m/>
    <x v="1"/>
    <x v="6"/>
    <x v="42"/>
    <s v="FCT +  App "/>
    <s v="Final"/>
    <m/>
    <s v="Low Temperature"/>
    <x v="3"/>
    <x v="3"/>
    <s v="Non Operate"/>
    <n v="3"/>
    <x v="12"/>
    <e v="#VALUE!"/>
    <e v="#VALUE!"/>
    <m/>
    <m/>
    <e v="#VALUE!"/>
    <x v="239"/>
    <m/>
    <x v="0"/>
    <x v="0"/>
    <m/>
    <m/>
    <x v="0"/>
    <x v="0"/>
    <x v="0"/>
    <x v="2"/>
    <x v="2"/>
    <x v="4"/>
    <m/>
    <m/>
    <m/>
    <m/>
    <x v="0"/>
    <m/>
    <m/>
    <d v="2022-09-21T20:00:00"/>
    <m/>
    <x v="0"/>
    <x v="0"/>
    <m/>
    <m/>
  </r>
  <r>
    <n v="1463"/>
    <s v=""/>
    <x v="3"/>
    <x v="138"/>
    <d v="2022-09-01T00:00:00"/>
    <x v="18"/>
    <x v="582"/>
    <m/>
    <m/>
    <n v="3059"/>
    <m/>
    <m/>
    <m/>
    <x v="1"/>
    <x v="6"/>
    <x v="42"/>
    <s v="FCT +  App "/>
    <s v="Final"/>
    <m/>
    <s v="Humidity"/>
    <x v="1"/>
    <x v="1"/>
    <s v="Operate"/>
    <n v="3"/>
    <x v="1"/>
    <e v="#VALUE!"/>
    <e v="#VALUE!"/>
    <m/>
    <m/>
    <e v="#VALUE!"/>
    <x v="239"/>
    <m/>
    <x v="0"/>
    <x v="0"/>
    <m/>
    <m/>
    <x v="0"/>
    <x v="0"/>
    <x v="0"/>
    <x v="2"/>
    <x v="2"/>
    <x v="4"/>
    <m/>
    <m/>
    <m/>
    <m/>
    <x v="0"/>
    <m/>
    <m/>
    <d v="2022-09-21T20:00:00"/>
    <m/>
    <x v="0"/>
    <x v="0"/>
    <m/>
    <m/>
  </r>
  <r>
    <n v="1464"/>
    <s v=""/>
    <x v="3"/>
    <x v="138"/>
    <d v="2022-09-01T00:00:00"/>
    <x v="18"/>
    <x v="582"/>
    <m/>
    <m/>
    <n v="3059"/>
    <m/>
    <m/>
    <m/>
    <x v="1"/>
    <x v="6"/>
    <x v="42"/>
    <s v="FCT +  App "/>
    <s v="Final"/>
    <m/>
    <s v="Heat Shock"/>
    <x v="4"/>
    <x v="69"/>
    <s v="Non Operate"/>
    <n v="3"/>
    <x v="6"/>
    <e v="#VALUE!"/>
    <e v="#VALUE!"/>
    <m/>
    <m/>
    <e v="#VALUE!"/>
    <x v="239"/>
    <m/>
    <x v="0"/>
    <x v="0"/>
    <m/>
    <m/>
    <x v="0"/>
    <x v="0"/>
    <x v="0"/>
    <x v="2"/>
    <x v="2"/>
    <x v="4"/>
    <m/>
    <m/>
    <m/>
    <m/>
    <x v="0"/>
    <m/>
    <m/>
    <d v="2022-09-21T20:00:00"/>
    <m/>
    <x v="0"/>
    <x v="0"/>
    <m/>
    <m/>
  </r>
  <r>
    <n v="1465"/>
    <s v=""/>
    <x v="3"/>
    <x v="138"/>
    <d v="2022-09-01T00:00:00"/>
    <x v="18"/>
    <x v="582"/>
    <m/>
    <m/>
    <n v="3060"/>
    <m/>
    <m/>
    <m/>
    <x v="1"/>
    <x v="6"/>
    <x v="42"/>
    <s v="FCT +  App "/>
    <s v="Final"/>
    <m/>
    <s v="High temp"/>
    <x v="2"/>
    <x v="7"/>
    <s v="Operate"/>
    <n v="3"/>
    <x v="38"/>
    <e v="#VALUE!"/>
    <e v="#VALUE!"/>
    <m/>
    <m/>
    <e v="#VALUE!"/>
    <x v="239"/>
    <m/>
    <x v="0"/>
    <x v="0"/>
    <m/>
    <m/>
    <x v="0"/>
    <x v="0"/>
    <x v="0"/>
    <x v="2"/>
    <x v="2"/>
    <x v="4"/>
    <m/>
    <m/>
    <m/>
    <m/>
    <x v="0"/>
    <m/>
    <m/>
    <d v="2022-09-21T20:00:00"/>
    <m/>
    <x v="0"/>
    <x v="0"/>
    <m/>
    <m/>
  </r>
  <r>
    <n v="1466"/>
    <s v=""/>
    <x v="3"/>
    <x v="138"/>
    <d v="2022-09-01T00:00:00"/>
    <x v="18"/>
    <x v="582"/>
    <m/>
    <m/>
    <n v="3060"/>
    <m/>
    <m/>
    <m/>
    <x v="1"/>
    <x v="6"/>
    <x v="42"/>
    <s v="FCT +  App "/>
    <s v="Final"/>
    <m/>
    <s v="Low Temperature"/>
    <x v="3"/>
    <x v="3"/>
    <s v="Operate"/>
    <n v="3"/>
    <x v="12"/>
    <e v="#VALUE!"/>
    <e v="#VALUE!"/>
    <m/>
    <m/>
    <e v="#VALUE!"/>
    <x v="239"/>
    <m/>
    <x v="0"/>
    <x v="0"/>
    <m/>
    <m/>
    <x v="0"/>
    <x v="0"/>
    <x v="0"/>
    <x v="2"/>
    <x v="2"/>
    <x v="4"/>
    <m/>
    <m/>
    <m/>
    <m/>
    <x v="0"/>
    <m/>
    <m/>
    <d v="2022-09-21T20:00:00"/>
    <m/>
    <x v="0"/>
    <x v="0"/>
    <m/>
    <m/>
  </r>
  <r>
    <n v="1467"/>
    <s v=""/>
    <x v="3"/>
    <x v="138"/>
    <d v="2022-09-01T00:00:00"/>
    <x v="18"/>
    <x v="582"/>
    <m/>
    <m/>
    <n v="3060"/>
    <m/>
    <m/>
    <m/>
    <x v="1"/>
    <x v="6"/>
    <x v="42"/>
    <s v="FCT +  App "/>
    <s v="Final"/>
    <m/>
    <s v="High temp"/>
    <x v="2"/>
    <x v="7"/>
    <s v="Non Operate"/>
    <n v="3"/>
    <x v="38"/>
    <e v="#VALUE!"/>
    <e v="#VALUE!"/>
    <m/>
    <m/>
    <e v="#VALUE!"/>
    <x v="239"/>
    <m/>
    <x v="0"/>
    <x v="0"/>
    <m/>
    <m/>
    <x v="0"/>
    <x v="0"/>
    <x v="0"/>
    <x v="2"/>
    <x v="2"/>
    <x v="4"/>
    <m/>
    <m/>
    <m/>
    <m/>
    <x v="0"/>
    <m/>
    <m/>
    <d v="2022-09-21T20:00:00"/>
    <m/>
    <x v="0"/>
    <x v="0"/>
    <m/>
    <m/>
  </r>
  <r>
    <n v="1468"/>
    <s v=""/>
    <x v="3"/>
    <x v="138"/>
    <d v="2022-09-01T00:00:00"/>
    <x v="18"/>
    <x v="582"/>
    <m/>
    <m/>
    <n v="3060"/>
    <m/>
    <m/>
    <m/>
    <x v="1"/>
    <x v="6"/>
    <x v="42"/>
    <s v="FCT +  App "/>
    <s v="Final"/>
    <m/>
    <s v="Low Temperature"/>
    <x v="3"/>
    <x v="3"/>
    <s v="Non Operate"/>
    <n v="3"/>
    <x v="12"/>
    <e v="#VALUE!"/>
    <e v="#VALUE!"/>
    <m/>
    <m/>
    <e v="#VALUE!"/>
    <x v="239"/>
    <m/>
    <x v="0"/>
    <x v="0"/>
    <m/>
    <m/>
    <x v="0"/>
    <x v="0"/>
    <x v="0"/>
    <x v="2"/>
    <x v="2"/>
    <x v="4"/>
    <m/>
    <m/>
    <m/>
    <m/>
    <x v="0"/>
    <m/>
    <m/>
    <d v="2022-09-21T20:00:00"/>
    <m/>
    <x v="0"/>
    <x v="0"/>
    <m/>
    <m/>
  </r>
  <r>
    <n v="1469"/>
    <s v=""/>
    <x v="3"/>
    <x v="138"/>
    <d v="2022-09-01T00:00:00"/>
    <x v="18"/>
    <x v="582"/>
    <m/>
    <m/>
    <n v="3060"/>
    <m/>
    <m/>
    <m/>
    <x v="1"/>
    <x v="6"/>
    <x v="42"/>
    <s v="FCT +  App "/>
    <s v="Final"/>
    <m/>
    <s v="Humidity"/>
    <x v="1"/>
    <x v="1"/>
    <s v="Operate"/>
    <n v="3"/>
    <x v="1"/>
    <e v="#VALUE!"/>
    <e v="#VALUE!"/>
    <m/>
    <m/>
    <e v="#VALUE!"/>
    <x v="239"/>
    <m/>
    <x v="0"/>
    <x v="0"/>
    <m/>
    <m/>
    <x v="0"/>
    <x v="0"/>
    <x v="0"/>
    <x v="2"/>
    <x v="2"/>
    <x v="4"/>
    <m/>
    <m/>
    <m/>
    <m/>
    <x v="0"/>
    <m/>
    <m/>
    <d v="2022-09-21T20:00:00"/>
    <m/>
    <x v="0"/>
    <x v="0"/>
    <m/>
    <m/>
  </r>
  <r>
    <n v="1470"/>
    <s v=""/>
    <x v="3"/>
    <x v="138"/>
    <d v="2022-09-01T00:00:00"/>
    <x v="18"/>
    <x v="582"/>
    <m/>
    <m/>
    <n v="3060"/>
    <m/>
    <m/>
    <m/>
    <x v="1"/>
    <x v="6"/>
    <x v="42"/>
    <s v="FCT +  App "/>
    <s v="Final"/>
    <m/>
    <s v="Heat Shock"/>
    <x v="4"/>
    <x v="50"/>
    <s v="Non Operate"/>
    <n v="3"/>
    <x v="6"/>
    <e v="#VALUE!"/>
    <e v="#VALUE!"/>
    <m/>
    <m/>
    <e v="#VALUE!"/>
    <x v="239"/>
    <m/>
    <x v="0"/>
    <x v="0"/>
    <m/>
    <m/>
    <x v="0"/>
    <x v="0"/>
    <x v="0"/>
    <x v="2"/>
    <x v="2"/>
    <x v="4"/>
    <m/>
    <m/>
    <m/>
    <m/>
    <x v="0"/>
    <m/>
    <m/>
    <d v="2022-09-21T20:00:00"/>
    <m/>
    <x v="0"/>
    <x v="0"/>
    <m/>
    <m/>
  </r>
  <r>
    <n v="1471"/>
    <s v=""/>
    <x v="3"/>
    <x v="138"/>
    <d v="2022-09-01T00:00:00"/>
    <x v="18"/>
    <x v="582"/>
    <m/>
    <m/>
    <n v="3077"/>
    <m/>
    <m/>
    <m/>
    <x v="1"/>
    <x v="6"/>
    <x v="42"/>
    <s v="FCT +  App "/>
    <s v="Final"/>
    <m/>
    <s v="High temp"/>
    <x v="2"/>
    <x v="7"/>
    <s v="Operate"/>
    <n v="3"/>
    <x v="38"/>
    <e v="#VALUE!"/>
    <e v="#VALUE!"/>
    <m/>
    <m/>
    <e v="#VALUE!"/>
    <x v="239"/>
    <m/>
    <x v="0"/>
    <x v="0"/>
    <m/>
    <m/>
    <x v="0"/>
    <x v="0"/>
    <x v="0"/>
    <x v="2"/>
    <x v="2"/>
    <x v="4"/>
    <m/>
    <m/>
    <m/>
    <m/>
    <x v="0"/>
    <m/>
    <m/>
    <d v="2022-09-21T20:00:00"/>
    <m/>
    <x v="0"/>
    <x v="0"/>
    <m/>
    <m/>
  </r>
  <r>
    <n v="1472"/>
    <s v=""/>
    <x v="3"/>
    <x v="138"/>
    <d v="2022-09-01T00:00:00"/>
    <x v="18"/>
    <x v="582"/>
    <m/>
    <m/>
    <n v="3077"/>
    <m/>
    <m/>
    <m/>
    <x v="1"/>
    <x v="6"/>
    <x v="42"/>
    <s v="FCT +  App "/>
    <s v="Final"/>
    <m/>
    <s v="Low Temperature"/>
    <x v="3"/>
    <x v="3"/>
    <s v="Operate"/>
    <n v="3"/>
    <x v="12"/>
    <e v="#VALUE!"/>
    <e v="#VALUE!"/>
    <m/>
    <m/>
    <e v="#VALUE!"/>
    <x v="239"/>
    <m/>
    <x v="0"/>
    <x v="0"/>
    <m/>
    <m/>
    <x v="0"/>
    <x v="0"/>
    <x v="0"/>
    <x v="2"/>
    <x v="2"/>
    <x v="4"/>
    <m/>
    <m/>
    <m/>
    <m/>
    <x v="0"/>
    <m/>
    <m/>
    <d v="2022-09-21T20:00:00"/>
    <m/>
    <x v="0"/>
    <x v="0"/>
    <m/>
    <m/>
  </r>
  <r>
    <n v="1473"/>
    <s v=""/>
    <x v="3"/>
    <x v="138"/>
    <d v="2022-09-01T00:00:00"/>
    <x v="18"/>
    <x v="582"/>
    <m/>
    <m/>
    <n v="3077"/>
    <m/>
    <m/>
    <m/>
    <x v="1"/>
    <x v="6"/>
    <x v="42"/>
    <s v="FCT +  App "/>
    <s v="Final"/>
    <m/>
    <s v="High temp"/>
    <x v="2"/>
    <x v="7"/>
    <s v="Non Operate"/>
    <n v="3"/>
    <x v="38"/>
    <e v="#VALUE!"/>
    <e v="#VALUE!"/>
    <m/>
    <m/>
    <e v="#VALUE!"/>
    <x v="239"/>
    <m/>
    <x v="0"/>
    <x v="0"/>
    <m/>
    <m/>
    <x v="0"/>
    <x v="0"/>
    <x v="0"/>
    <x v="2"/>
    <x v="2"/>
    <x v="4"/>
    <m/>
    <m/>
    <m/>
    <m/>
    <x v="0"/>
    <m/>
    <m/>
    <d v="2022-09-21T20:00:00"/>
    <m/>
    <x v="0"/>
    <x v="0"/>
    <m/>
    <m/>
  </r>
  <r>
    <n v="1474"/>
    <s v=""/>
    <x v="3"/>
    <x v="138"/>
    <d v="2022-09-01T00:00:00"/>
    <x v="18"/>
    <x v="582"/>
    <m/>
    <m/>
    <n v="3077"/>
    <m/>
    <m/>
    <m/>
    <x v="1"/>
    <x v="6"/>
    <x v="42"/>
    <s v="FCT +  App "/>
    <s v="Final"/>
    <m/>
    <s v="Low Temperature"/>
    <x v="3"/>
    <x v="3"/>
    <s v="Non Operate"/>
    <n v="3"/>
    <x v="12"/>
    <e v="#VALUE!"/>
    <e v="#VALUE!"/>
    <m/>
    <m/>
    <e v="#VALUE!"/>
    <x v="239"/>
    <m/>
    <x v="0"/>
    <x v="0"/>
    <m/>
    <m/>
    <x v="0"/>
    <x v="0"/>
    <x v="0"/>
    <x v="2"/>
    <x v="2"/>
    <x v="4"/>
    <m/>
    <m/>
    <m/>
    <m/>
    <x v="0"/>
    <m/>
    <m/>
    <d v="2022-09-21T20:00:00"/>
    <m/>
    <x v="0"/>
    <x v="0"/>
    <m/>
    <m/>
  </r>
  <r>
    <n v="1475"/>
    <s v=""/>
    <x v="3"/>
    <x v="138"/>
    <d v="2022-09-01T00:00:00"/>
    <x v="18"/>
    <x v="582"/>
    <m/>
    <m/>
    <n v="3077"/>
    <m/>
    <m/>
    <m/>
    <x v="1"/>
    <x v="6"/>
    <x v="42"/>
    <s v="FCT +  App "/>
    <s v="Final"/>
    <m/>
    <s v="Humidity"/>
    <x v="1"/>
    <x v="1"/>
    <s v="Operate"/>
    <n v="3"/>
    <x v="1"/>
    <e v="#VALUE!"/>
    <e v="#VALUE!"/>
    <m/>
    <m/>
    <e v="#VALUE!"/>
    <x v="239"/>
    <m/>
    <x v="0"/>
    <x v="0"/>
    <m/>
    <m/>
    <x v="0"/>
    <x v="0"/>
    <x v="0"/>
    <x v="2"/>
    <x v="2"/>
    <x v="4"/>
    <m/>
    <m/>
    <m/>
    <m/>
    <x v="0"/>
    <m/>
    <m/>
    <d v="2022-09-21T20:00:00"/>
    <m/>
    <x v="0"/>
    <x v="0"/>
    <m/>
    <m/>
  </r>
  <r>
    <n v="1476"/>
    <s v=""/>
    <x v="3"/>
    <x v="138"/>
    <d v="2022-09-01T00:00:00"/>
    <x v="18"/>
    <x v="582"/>
    <m/>
    <m/>
    <n v="3077"/>
    <m/>
    <m/>
    <m/>
    <x v="1"/>
    <x v="6"/>
    <x v="42"/>
    <s v="FCT +  App "/>
    <s v="Final"/>
    <m/>
    <s v="Heat Shock"/>
    <x v="4"/>
    <x v="19"/>
    <s v="Non Operate"/>
    <n v="3"/>
    <x v="6"/>
    <e v="#VALUE!"/>
    <e v="#VALUE!"/>
    <m/>
    <m/>
    <e v="#VALUE!"/>
    <x v="239"/>
    <m/>
    <x v="0"/>
    <x v="0"/>
    <m/>
    <m/>
    <x v="0"/>
    <x v="0"/>
    <x v="0"/>
    <x v="2"/>
    <x v="2"/>
    <x v="4"/>
    <m/>
    <m/>
    <m/>
    <m/>
    <x v="0"/>
    <m/>
    <m/>
    <d v="2022-09-21T20:00:00"/>
    <m/>
    <x v="0"/>
    <x v="0"/>
    <m/>
    <m/>
  </r>
  <r>
    <n v="1477"/>
    <s v=""/>
    <x v="3"/>
    <x v="138"/>
    <d v="2022-09-01T00:00:00"/>
    <x v="18"/>
    <x v="582"/>
    <m/>
    <m/>
    <n v="3089"/>
    <m/>
    <m/>
    <m/>
    <x v="1"/>
    <x v="6"/>
    <x v="42"/>
    <s v="FCT +  App "/>
    <s v="Final"/>
    <m/>
    <s v="High temp"/>
    <x v="2"/>
    <x v="7"/>
    <s v="Operate"/>
    <n v="3"/>
    <x v="38"/>
    <e v="#VALUE!"/>
    <e v="#VALUE!"/>
    <m/>
    <m/>
    <e v="#VALUE!"/>
    <x v="239"/>
    <m/>
    <x v="0"/>
    <x v="0"/>
    <m/>
    <m/>
    <x v="0"/>
    <x v="0"/>
    <x v="0"/>
    <x v="2"/>
    <x v="2"/>
    <x v="4"/>
    <m/>
    <m/>
    <m/>
    <m/>
    <x v="0"/>
    <m/>
    <m/>
    <d v="2022-09-21T20:00:00"/>
    <m/>
    <x v="0"/>
    <x v="0"/>
    <m/>
    <m/>
  </r>
  <r>
    <n v="1478"/>
    <s v=""/>
    <x v="3"/>
    <x v="138"/>
    <d v="2022-09-01T00:00:00"/>
    <x v="18"/>
    <x v="582"/>
    <m/>
    <m/>
    <n v="3089"/>
    <m/>
    <m/>
    <m/>
    <x v="1"/>
    <x v="6"/>
    <x v="42"/>
    <s v="FCT +  App "/>
    <s v="Final"/>
    <m/>
    <s v="Low Temperature"/>
    <x v="3"/>
    <x v="3"/>
    <s v="Operate"/>
    <n v="3"/>
    <x v="12"/>
    <e v="#VALUE!"/>
    <e v="#VALUE!"/>
    <m/>
    <m/>
    <e v="#VALUE!"/>
    <x v="239"/>
    <m/>
    <x v="0"/>
    <x v="0"/>
    <m/>
    <m/>
    <x v="0"/>
    <x v="0"/>
    <x v="0"/>
    <x v="2"/>
    <x v="2"/>
    <x v="4"/>
    <m/>
    <m/>
    <m/>
    <m/>
    <x v="0"/>
    <m/>
    <m/>
    <d v="2022-09-21T20:00:00"/>
    <m/>
    <x v="0"/>
    <x v="0"/>
    <m/>
    <m/>
  </r>
  <r>
    <n v="1479"/>
    <s v=""/>
    <x v="3"/>
    <x v="138"/>
    <d v="2022-09-01T00:00:00"/>
    <x v="18"/>
    <x v="582"/>
    <m/>
    <m/>
    <n v="3089"/>
    <m/>
    <m/>
    <m/>
    <x v="1"/>
    <x v="6"/>
    <x v="42"/>
    <s v="FCT +  App "/>
    <s v="Final"/>
    <m/>
    <s v="High temp"/>
    <x v="2"/>
    <x v="7"/>
    <s v="Non Operate"/>
    <n v="3"/>
    <x v="38"/>
    <e v="#VALUE!"/>
    <e v="#VALUE!"/>
    <m/>
    <m/>
    <e v="#VALUE!"/>
    <x v="239"/>
    <m/>
    <x v="0"/>
    <x v="0"/>
    <m/>
    <m/>
    <x v="0"/>
    <x v="0"/>
    <x v="0"/>
    <x v="2"/>
    <x v="2"/>
    <x v="4"/>
    <m/>
    <m/>
    <m/>
    <m/>
    <x v="0"/>
    <m/>
    <m/>
    <d v="2022-09-21T20:00:00"/>
    <m/>
    <x v="0"/>
    <x v="0"/>
    <m/>
    <m/>
  </r>
  <r>
    <n v="1480"/>
    <s v=""/>
    <x v="3"/>
    <x v="138"/>
    <d v="2022-09-01T00:00:00"/>
    <x v="18"/>
    <x v="582"/>
    <m/>
    <m/>
    <n v="3089"/>
    <m/>
    <m/>
    <m/>
    <x v="1"/>
    <x v="6"/>
    <x v="42"/>
    <s v="FCT +  App "/>
    <s v="Final"/>
    <m/>
    <s v="Low Temperature"/>
    <x v="3"/>
    <x v="3"/>
    <s v="Non Operate"/>
    <n v="3"/>
    <x v="12"/>
    <e v="#VALUE!"/>
    <e v="#VALUE!"/>
    <m/>
    <m/>
    <e v="#VALUE!"/>
    <x v="239"/>
    <m/>
    <x v="0"/>
    <x v="0"/>
    <m/>
    <m/>
    <x v="0"/>
    <x v="0"/>
    <x v="0"/>
    <x v="2"/>
    <x v="2"/>
    <x v="4"/>
    <m/>
    <m/>
    <m/>
    <m/>
    <x v="0"/>
    <m/>
    <m/>
    <d v="2022-09-21T20:00:00"/>
    <m/>
    <x v="0"/>
    <x v="0"/>
    <m/>
    <m/>
  </r>
  <r>
    <n v="1481"/>
    <s v=""/>
    <x v="3"/>
    <x v="138"/>
    <d v="2022-09-01T00:00:00"/>
    <x v="18"/>
    <x v="582"/>
    <m/>
    <m/>
    <n v="3089"/>
    <m/>
    <m/>
    <m/>
    <x v="1"/>
    <x v="6"/>
    <x v="42"/>
    <s v="FCT +  App "/>
    <s v="Final"/>
    <m/>
    <s v="Humidity"/>
    <x v="1"/>
    <x v="1"/>
    <s v="Operate"/>
    <n v="3"/>
    <x v="1"/>
    <e v="#VALUE!"/>
    <e v="#VALUE!"/>
    <m/>
    <m/>
    <e v="#VALUE!"/>
    <x v="239"/>
    <m/>
    <x v="0"/>
    <x v="0"/>
    <m/>
    <m/>
    <x v="0"/>
    <x v="0"/>
    <x v="0"/>
    <x v="2"/>
    <x v="2"/>
    <x v="4"/>
    <m/>
    <m/>
    <m/>
    <m/>
    <x v="0"/>
    <m/>
    <m/>
    <d v="2022-09-21T20:00:00"/>
    <m/>
    <x v="0"/>
    <x v="0"/>
    <m/>
    <m/>
  </r>
  <r>
    <n v="1482"/>
    <s v=""/>
    <x v="3"/>
    <x v="138"/>
    <d v="2022-09-01T00:00:00"/>
    <x v="18"/>
    <x v="582"/>
    <m/>
    <m/>
    <n v="3089"/>
    <m/>
    <m/>
    <m/>
    <x v="1"/>
    <x v="6"/>
    <x v="42"/>
    <s v="FCT +  App "/>
    <s v="Final"/>
    <m/>
    <s v="Heat Shock"/>
    <x v="4"/>
    <x v="19"/>
    <s v="Non Operate"/>
    <n v="3"/>
    <x v="6"/>
    <e v="#VALUE!"/>
    <e v="#VALUE!"/>
    <m/>
    <m/>
    <e v="#VALUE!"/>
    <x v="239"/>
    <m/>
    <x v="0"/>
    <x v="0"/>
    <m/>
    <m/>
    <x v="0"/>
    <x v="0"/>
    <x v="0"/>
    <x v="2"/>
    <x v="2"/>
    <x v="4"/>
    <m/>
    <m/>
    <m/>
    <m/>
    <x v="0"/>
    <m/>
    <m/>
    <d v="2022-09-21T20:00:00"/>
    <m/>
    <x v="0"/>
    <x v="0"/>
    <m/>
    <m/>
  </r>
  <r>
    <n v="1483"/>
    <s v=""/>
    <x v="3"/>
    <x v="139"/>
    <d v="2022-10-01T00:00:00"/>
    <x v="18"/>
    <x v="582"/>
    <m/>
    <m/>
    <n v="3014"/>
    <m/>
    <m/>
    <m/>
    <x v="1"/>
    <x v="6"/>
    <x v="42"/>
    <s v="FCT +  App "/>
    <s v="Final"/>
    <m/>
    <s v="High temp"/>
    <x v="2"/>
    <x v="5"/>
    <s v="Operate"/>
    <n v="3"/>
    <x v="38"/>
    <e v="#VALUE!"/>
    <e v="#VALUE!"/>
    <m/>
    <m/>
    <e v="#VALUE!"/>
    <x v="240"/>
    <m/>
    <x v="0"/>
    <x v="0"/>
    <m/>
    <m/>
    <x v="0"/>
    <x v="0"/>
    <x v="0"/>
    <x v="2"/>
    <x v="2"/>
    <x v="4"/>
    <m/>
    <m/>
    <m/>
    <m/>
    <x v="0"/>
    <m/>
    <m/>
    <d v="2022-10-21T20:00:00"/>
    <m/>
    <x v="0"/>
    <x v="0"/>
    <m/>
    <m/>
  </r>
  <r>
    <n v="1484"/>
    <s v=""/>
    <x v="3"/>
    <x v="139"/>
    <d v="2022-10-01T00:00:00"/>
    <x v="18"/>
    <x v="582"/>
    <m/>
    <m/>
    <n v="3014"/>
    <m/>
    <m/>
    <m/>
    <x v="1"/>
    <x v="6"/>
    <x v="42"/>
    <s v="FCT +  App "/>
    <s v="Final"/>
    <m/>
    <s v="Low Temperature"/>
    <x v="3"/>
    <x v="12"/>
    <s v="Operate"/>
    <n v="3"/>
    <x v="12"/>
    <e v="#VALUE!"/>
    <e v="#VALUE!"/>
    <m/>
    <m/>
    <e v="#VALUE!"/>
    <x v="240"/>
    <m/>
    <x v="0"/>
    <x v="0"/>
    <m/>
    <m/>
    <x v="0"/>
    <x v="0"/>
    <x v="0"/>
    <x v="2"/>
    <x v="2"/>
    <x v="4"/>
    <m/>
    <m/>
    <m/>
    <m/>
    <x v="0"/>
    <m/>
    <m/>
    <d v="2022-10-21T20:00:00"/>
    <m/>
    <x v="0"/>
    <x v="0"/>
    <m/>
    <m/>
  </r>
  <r>
    <n v="1485"/>
    <s v=""/>
    <x v="3"/>
    <x v="139"/>
    <d v="2022-10-01T00:00:00"/>
    <x v="18"/>
    <x v="582"/>
    <m/>
    <m/>
    <n v="3014"/>
    <m/>
    <m/>
    <m/>
    <x v="1"/>
    <x v="6"/>
    <x v="42"/>
    <s v="FCT +  App "/>
    <s v="Final"/>
    <m/>
    <s v="High temp"/>
    <x v="2"/>
    <x v="23"/>
    <s v="Non Operate"/>
    <n v="3"/>
    <x v="38"/>
    <e v="#VALUE!"/>
    <e v="#VALUE!"/>
    <m/>
    <m/>
    <e v="#VALUE!"/>
    <x v="240"/>
    <m/>
    <x v="0"/>
    <x v="0"/>
    <m/>
    <m/>
    <x v="0"/>
    <x v="0"/>
    <x v="0"/>
    <x v="2"/>
    <x v="2"/>
    <x v="4"/>
    <m/>
    <m/>
    <m/>
    <m/>
    <x v="0"/>
    <m/>
    <m/>
    <d v="2022-10-21T20:00:00"/>
    <m/>
    <x v="0"/>
    <x v="0"/>
    <m/>
    <m/>
  </r>
  <r>
    <n v="1486"/>
    <s v=""/>
    <x v="3"/>
    <x v="139"/>
    <d v="2022-10-01T00:00:00"/>
    <x v="18"/>
    <x v="582"/>
    <m/>
    <m/>
    <n v="3014"/>
    <m/>
    <m/>
    <m/>
    <x v="1"/>
    <x v="6"/>
    <x v="42"/>
    <s v="FCT +  App "/>
    <s v="Final"/>
    <m/>
    <s v="Low Temperature"/>
    <x v="3"/>
    <x v="3"/>
    <s v="Non Operate"/>
    <n v="3"/>
    <x v="12"/>
    <e v="#VALUE!"/>
    <e v="#VALUE!"/>
    <m/>
    <m/>
    <e v="#VALUE!"/>
    <x v="240"/>
    <m/>
    <x v="0"/>
    <x v="0"/>
    <m/>
    <m/>
    <x v="0"/>
    <x v="0"/>
    <x v="0"/>
    <x v="2"/>
    <x v="2"/>
    <x v="4"/>
    <m/>
    <m/>
    <m/>
    <m/>
    <x v="0"/>
    <m/>
    <m/>
    <d v="2022-10-21T20:00:00"/>
    <m/>
    <x v="0"/>
    <x v="0"/>
    <m/>
    <m/>
  </r>
  <r>
    <n v="1487"/>
    <s v=""/>
    <x v="3"/>
    <x v="139"/>
    <d v="2022-10-01T00:00:00"/>
    <x v="18"/>
    <x v="582"/>
    <m/>
    <m/>
    <n v="3014"/>
    <m/>
    <m/>
    <m/>
    <x v="1"/>
    <x v="6"/>
    <x v="42"/>
    <s v="FCT +  App "/>
    <s v="Final"/>
    <m/>
    <s v="Humidity"/>
    <x v="1"/>
    <x v="1"/>
    <s v="Operate"/>
    <n v="3"/>
    <x v="1"/>
    <e v="#VALUE!"/>
    <e v="#VALUE!"/>
    <m/>
    <m/>
    <e v="#VALUE!"/>
    <x v="240"/>
    <m/>
    <x v="0"/>
    <x v="0"/>
    <m/>
    <m/>
    <x v="0"/>
    <x v="0"/>
    <x v="0"/>
    <x v="2"/>
    <x v="2"/>
    <x v="4"/>
    <m/>
    <m/>
    <m/>
    <m/>
    <x v="0"/>
    <m/>
    <m/>
    <d v="2022-10-21T20:00:00"/>
    <m/>
    <x v="0"/>
    <x v="0"/>
    <m/>
    <m/>
  </r>
  <r>
    <n v="1488"/>
    <s v=""/>
    <x v="3"/>
    <x v="139"/>
    <d v="2022-10-01T00:00:00"/>
    <x v="18"/>
    <x v="582"/>
    <m/>
    <m/>
    <n v="3047"/>
    <m/>
    <m/>
    <m/>
    <x v="1"/>
    <x v="6"/>
    <x v="42"/>
    <s v="FCT +  App "/>
    <s v="Final"/>
    <m/>
    <s v="High temp"/>
    <x v="2"/>
    <x v="5"/>
    <s v="Operate"/>
    <n v="3"/>
    <x v="38"/>
    <e v="#VALUE!"/>
    <e v="#VALUE!"/>
    <m/>
    <m/>
    <e v="#VALUE!"/>
    <x v="240"/>
    <m/>
    <x v="0"/>
    <x v="0"/>
    <m/>
    <m/>
    <x v="0"/>
    <x v="0"/>
    <x v="0"/>
    <x v="2"/>
    <x v="2"/>
    <x v="4"/>
    <m/>
    <m/>
    <m/>
    <m/>
    <x v="0"/>
    <m/>
    <m/>
    <d v="2022-10-21T20:00:00"/>
    <m/>
    <x v="0"/>
    <x v="0"/>
    <m/>
    <m/>
  </r>
  <r>
    <n v="1489"/>
    <s v=""/>
    <x v="3"/>
    <x v="139"/>
    <d v="2022-10-01T00:00:00"/>
    <x v="18"/>
    <x v="582"/>
    <m/>
    <m/>
    <n v="3047"/>
    <m/>
    <m/>
    <m/>
    <x v="1"/>
    <x v="6"/>
    <x v="42"/>
    <s v="FCT +  App "/>
    <s v="Final"/>
    <m/>
    <s v="Low Temperature"/>
    <x v="3"/>
    <x v="12"/>
    <s v="Operate"/>
    <n v="3"/>
    <x v="12"/>
    <e v="#VALUE!"/>
    <e v="#VALUE!"/>
    <m/>
    <m/>
    <e v="#VALUE!"/>
    <x v="240"/>
    <m/>
    <x v="0"/>
    <x v="0"/>
    <m/>
    <m/>
    <x v="0"/>
    <x v="0"/>
    <x v="0"/>
    <x v="2"/>
    <x v="2"/>
    <x v="4"/>
    <m/>
    <m/>
    <m/>
    <m/>
    <x v="0"/>
    <m/>
    <m/>
    <d v="2022-10-21T20:00:00"/>
    <m/>
    <x v="0"/>
    <x v="0"/>
    <m/>
    <m/>
  </r>
  <r>
    <n v="1490"/>
    <s v=""/>
    <x v="3"/>
    <x v="139"/>
    <d v="2022-10-01T00:00:00"/>
    <x v="18"/>
    <x v="582"/>
    <m/>
    <m/>
    <n v="3047"/>
    <m/>
    <m/>
    <m/>
    <x v="1"/>
    <x v="6"/>
    <x v="42"/>
    <s v="FCT +  App "/>
    <s v="Final"/>
    <m/>
    <s v="High temp"/>
    <x v="2"/>
    <x v="5"/>
    <s v="Non Operate"/>
    <n v="3"/>
    <x v="38"/>
    <e v="#VALUE!"/>
    <e v="#VALUE!"/>
    <m/>
    <m/>
    <e v="#VALUE!"/>
    <x v="240"/>
    <m/>
    <x v="0"/>
    <x v="0"/>
    <m/>
    <m/>
    <x v="0"/>
    <x v="0"/>
    <x v="0"/>
    <x v="2"/>
    <x v="2"/>
    <x v="4"/>
    <m/>
    <m/>
    <m/>
    <m/>
    <x v="0"/>
    <m/>
    <m/>
    <d v="2022-10-21T20:00:00"/>
    <m/>
    <x v="0"/>
    <x v="0"/>
    <m/>
    <m/>
  </r>
  <r>
    <n v="1491"/>
    <s v=""/>
    <x v="3"/>
    <x v="139"/>
    <d v="2022-10-01T00:00:00"/>
    <x v="18"/>
    <x v="582"/>
    <m/>
    <m/>
    <n v="3047"/>
    <m/>
    <m/>
    <m/>
    <x v="1"/>
    <x v="6"/>
    <x v="42"/>
    <s v="FCT +  App "/>
    <s v="Final"/>
    <m/>
    <s v="Low Temperature"/>
    <x v="3"/>
    <x v="3"/>
    <s v="Non Operate"/>
    <n v="3"/>
    <x v="12"/>
    <e v="#VALUE!"/>
    <e v="#VALUE!"/>
    <m/>
    <m/>
    <e v="#VALUE!"/>
    <x v="240"/>
    <m/>
    <x v="0"/>
    <x v="0"/>
    <m/>
    <m/>
    <x v="0"/>
    <x v="0"/>
    <x v="0"/>
    <x v="2"/>
    <x v="2"/>
    <x v="4"/>
    <m/>
    <m/>
    <m/>
    <m/>
    <x v="0"/>
    <m/>
    <m/>
    <d v="2022-10-21T20:00:00"/>
    <m/>
    <x v="0"/>
    <x v="0"/>
    <m/>
    <m/>
  </r>
  <r>
    <n v="1492"/>
    <s v=""/>
    <x v="3"/>
    <x v="139"/>
    <d v="2022-10-01T00:00:00"/>
    <x v="18"/>
    <x v="582"/>
    <m/>
    <m/>
    <n v="3047"/>
    <m/>
    <m/>
    <m/>
    <x v="1"/>
    <x v="6"/>
    <x v="42"/>
    <s v="FCT +  App "/>
    <s v="Final"/>
    <m/>
    <s v="Humidity"/>
    <x v="1"/>
    <x v="1"/>
    <s v="Operate"/>
    <n v="3"/>
    <x v="1"/>
    <e v="#VALUE!"/>
    <e v="#VALUE!"/>
    <m/>
    <m/>
    <e v="#VALUE!"/>
    <x v="240"/>
    <m/>
    <x v="0"/>
    <x v="0"/>
    <m/>
    <m/>
    <x v="0"/>
    <x v="0"/>
    <x v="0"/>
    <x v="2"/>
    <x v="2"/>
    <x v="4"/>
    <m/>
    <m/>
    <m/>
    <m/>
    <x v="0"/>
    <m/>
    <m/>
    <d v="2022-10-21T20:00:00"/>
    <m/>
    <x v="0"/>
    <x v="0"/>
    <m/>
    <m/>
  </r>
  <r>
    <n v="1493"/>
    <s v=""/>
    <x v="3"/>
    <x v="139"/>
    <d v="2022-10-01T00:00:00"/>
    <x v="18"/>
    <x v="582"/>
    <m/>
    <m/>
    <n v="3047"/>
    <m/>
    <m/>
    <m/>
    <x v="1"/>
    <x v="6"/>
    <x v="42"/>
    <s v="FCT +  App "/>
    <s v="Final"/>
    <m/>
    <s v="Heat Shock"/>
    <x v="4"/>
    <x v="72"/>
    <s v="Non Operate"/>
    <n v="3"/>
    <x v="6"/>
    <e v="#VALUE!"/>
    <e v="#VALUE!"/>
    <m/>
    <m/>
    <e v="#VALUE!"/>
    <x v="240"/>
    <m/>
    <x v="0"/>
    <x v="0"/>
    <m/>
    <m/>
    <x v="0"/>
    <x v="0"/>
    <x v="0"/>
    <x v="2"/>
    <x v="2"/>
    <x v="4"/>
    <m/>
    <m/>
    <m/>
    <m/>
    <x v="0"/>
    <m/>
    <m/>
    <d v="2022-10-21T20:00:00"/>
    <m/>
    <x v="0"/>
    <x v="0"/>
    <m/>
    <m/>
  </r>
  <r>
    <n v="1494"/>
    <s v=""/>
    <x v="3"/>
    <x v="139"/>
    <d v="2022-10-01T00:00:00"/>
    <x v="18"/>
    <x v="582"/>
    <m/>
    <m/>
    <n v="3063"/>
    <m/>
    <m/>
    <m/>
    <x v="1"/>
    <x v="6"/>
    <x v="42"/>
    <s v="FCT +  App "/>
    <s v="Final"/>
    <m/>
    <s v="High temp"/>
    <x v="2"/>
    <x v="5"/>
    <s v="Operate"/>
    <n v="3"/>
    <x v="38"/>
    <e v="#VALUE!"/>
    <e v="#VALUE!"/>
    <m/>
    <m/>
    <e v="#VALUE!"/>
    <x v="240"/>
    <m/>
    <x v="0"/>
    <x v="0"/>
    <m/>
    <m/>
    <x v="0"/>
    <x v="0"/>
    <x v="0"/>
    <x v="2"/>
    <x v="2"/>
    <x v="4"/>
    <m/>
    <m/>
    <m/>
    <m/>
    <x v="0"/>
    <m/>
    <m/>
    <d v="2022-10-21T20:00:00"/>
    <m/>
    <x v="0"/>
    <x v="0"/>
    <m/>
    <m/>
  </r>
  <r>
    <n v="1495"/>
    <s v=""/>
    <x v="3"/>
    <x v="139"/>
    <d v="2022-10-01T00:00:00"/>
    <x v="18"/>
    <x v="582"/>
    <m/>
    <m/>
    <n v="3063"/>
    <m/>
    <m/>
    <m/>
    <x v="1"/>
    <x v="6"/>
    <x v="42"/>
    <s v="FCT +  App "/>
    <s v="Final"/>
    <m/>
    <s v="Low Temperature"/>
    <x v="3"/>
    <x v="12"/>
    <s v="Operate"/>
    <n v="3"/>
    <x v="12"/>
    <e v="#VALUE!"/>
    <e v="#VALUE!"/>
    <m/>
    <m/>
    <e v="#VALUE!"/>
    <x v="240"/>
    <m/>
    <x v="0"/>
    <x v="0"/>
    <m/>
    <m/>
    <x v="0"/>
    <x v="0"/>
    <x v="0"/>
    <x v="2"/>
    <x v="2"/>
    <x v="4"/>
    <m/>
    <m/>
    <m/>
    <m/>
    <x v="0"/>
    <m/>
    <m/>
    <d v="2022-10-21T20:00:00"/>
    <m/>
    <x v="0"/>
    <x v="0"/>
    <m/>
    <m/>
  </r>
  <r>
    <n v="1496"/>
    <s v=""/>
    <x v="3"/>
    <x v="139"/>
    <d v="2022-10-01T00:00:00"/>
    <x v="18"/>
    <x v="582"/>
    <m/>
    <m/>
    <n v="3063"/>
    <m/>
    <m/>
    <m/>
    <x v="1"/>
    <x v="6"/>
    <x v="42"/>
    <s v="FCT +  App "/>
    <s v="Final"/>
    <m/>
    <s v="High temp"/>
    <x v="2"/>
    <x v="2"/>
    <s v="Non Operate"/>
    <n v="3"/>
    <x v="38"/>
    <e v="#VALUE!"/>
    <e v="#VALUE!"/>
    <m/>
    <m/>
    <e v="#VALUE!"/>
    <x v="240"/>
    <m/>
    <x v="0"/>
    <x v="0"/>
    <m/>
    <m/>
    <x v="0"/>
    <x v="0"/>
    <x v="0"/>
    <x v="2"/>
    <x v="2"/>
    <x v="4"/>
    <m/>
    <m/>
    <m/>
    <m/>
    <x v="0"/>
    <m/>
    <m/>
    <d v="2022-10-21T20:00:00"/>
    <m/>
    <x v="0"/>
    <x v="0"/>
    <m/>
    <m/>
  </r>
  <r>
    <n v="1497"/>
    <s v=""/>
    <x v="3"/>
    <x v="139"/>
    <d v="2022-10-01T00:00:00"/>
    <x v="18"/>
    <x v="582"/>
    <m/>
    <m/>
    <n v="3063"/>
    <m/>
    <m/>
    <m/>
    <x v="1"/>
    <x v="6"/>
    <x v="42"/>
    <s v="FCT +  App "/>
    <s v="Final"/>
    <m/>
    <s v="Low Temperature"/>
    <x v="3"/>
    <x v="3"/>
    <s v="Non Operate"/>
    <n v="3"/>
    <x v="12"/>
    <e v="#VALUE!"/>
    <e v="#VALUE!"/>
    <m/>
    <m/>
    <e v="#VALUE!"/>
    <x v="240"/>
    <m/>
    <x v="0"/>
    <x v="0"/>
    <m/>
    <m/>
    <x v="0"/>
    <x v="0"/>
    <x v="0"/>
    <x v="2"/>
    <x v="2"/>
    <x v="4"/>
    <m/>
    <m/>
    <m/>
    <m/>
    <x v="0"/>
    <m/>
    <m/>
    <d v="2022-10-21T20:00:00"/>
    <m/>
    <x v="0"/>
    <x v="0"/>
    <m/>
    <m/>
  </r>
  <r>
    <n v="1498"/>
    <s v=""/>
    <x v="3"/>
    <x v="139"/>
    <d v="2022-10-01T00:00:00"/>
    <x v="18"/>
    <x v="582"/>
    <m/>
    <m/>
    <n v="3063"/>
    <m/>
    <m/>
    <m/>
    <x v="1"/>
    <x v="6"/>
    <x v="42"/>
    <s v="FCT +  App "/>
    <s v="Final"/>
    <m/>
    <s v="Humidity"/>
    <x v="1"/>
    <x v="1"/>
    <s v="Operate"/>
    <n v="3"/>
    <x v="1"/>
    <e v="#VALUE!"/>
    <e v="#VALUE!"/>
    <m/>
    <m/>
    <e v="#VALUE!"/>
    <x v="240"/>
    <m/>
    <x v="0"/>
    <x v="0"/>
    <m/>
    <m/>
    <x v="0"/>
    <x v="0"/>
    <x v="0"/>
    <x v="2"/>
    <x v="2"/>
    <x v="4"/>
    <m/>
    <m/>
    <m/>
    <m/>
    <x v="0"/>
    <m/>
    <m/>
    <d v="2022-10-21T20:00:00"/>
    <m/>
    <x v="0"/>
    <x v="0"/>
    <m/>
    <m/>
  </r>
  <r>
    <n v="1499"/>
    <s v=""/>
    <x v="3"/>
    <x v="139"/>
    <d v="2022-10-01T00:00:00"/>
    <x v="18"/>
    <x v="582"/>
    <m/>
    <m/>
    <n v="3063"/>
    <m/>
    <m/>
    <m/>
    <x v="1"/>
    <x v="6"/>
    <x v="42"/>
    <s v="FCT +  App "/>
    <s v="Final"/>
    <m/>
    <s v="Humidity"/>
    <x v="1"/>
    <x v="71"/>
    <s v="Non Operate"/>
    <n v="3"/>
    <x v="1"/>
    <e v="#VALUE!"/>
    <e v="#VALUE!"/>
    <m/>
    <m/>
    <e v="#VALUE!"/>
    <x v="240"/>
    <m/>
    <x v="0"/>
    <x v="0"/>
    <m/>
    <m/>
    <x v="0"/>
    <x v="0"/>
    <x v="0"/>
    <x v="2"/>
    <x v="2"/>
    <x v="4"/>
    <m/>
    <m/>
    <m/>
    <m/>
    <x v="0"/>
    <m/>
    <m/>
    <d v="2022-10-21T20:00:00"/>
    <m/>
    <x v="0"/>
    <x v="0"/>
    <m/>
    <m/>
  </r>
  <r>
    <n v="1500"/>
    <s v=""/>
    <x v="3"/>
    <x v="139"/>
    <d v="2022-10-01T00:00:00"/>
    <x v="18"/>
    <x v="582"/>
    <m/>
    <m/>
    <n v="3063"/>
    <m/>
    <m/>
    <m/>
    <x v="1"/>
    <x v="6"/>
    <x v="42"/>
    <s v="FCT +  App "/>
    <s v="Final"/>
    <m/>
    <s v="Heat Shock"/>
    <x v="4"/>
    <x v="19"/>
    <s v="Non Operate"/>
    <n v="3"/>
    <x v="6"/>
    <e v="#VALUE!"/>
    <e v="#VALUE!"/>
    <m/>
    <m/>
    <e v="#VALUE!"/>
    <x v="240"/>
    <m/>
    <x v="0"/>
    <x v="0"/>
    <m/>
    <m/>
    <x v="0"/>
    <x v="0"/>
    <x v="0"/>
    <x v="2"/>
    <x v="2"/>
    <x v="4"/>
    <m/>
    <m/>
    <m/>
    <m/>
    <x v="0"/>
    <m/>
    <m/>
    <d v="2022-10-21T20:00:00"/>
    <m/>
    <x v="0"/>
    <x v="0"/>
    <m/>
    <m/>
  </r>
  <r>
    <n v="1501"/>
    <s v=""/>
    <x v="3"/>
    <x v="139"/>
    <d v="2022-10-01T00:00:00"/>
    <x v="18"/>
    <x v="582"/>
    <m/>
    <m/>
    <n v="3073"/>
    <m/>
    <m/>
    <m/>
    <x v="1"/>
    <x v="6"/>
    <x v="42"/>
    <s v="FCT +  App "/>
    <s v="Final"/>
    <m/>
    <s v="High temp"/>
    <x v="2"/>
    <x v="7"/>
    <s v="Operate"/>
    <n v="3"/>
    <x v="38"/>
    <e v="#VALUE!"/>
    <e v="#VALUE!"/>
    <m/>
    <m/>
    <e v="#VALUE!"/>
    <x v="240"/>
    <m/>
    <x v="0"/>
    <x v="0"/>
    <m/>
    <m/>
    <x v="0"/>
    <x v="0"/>
    <x v="0"/>
    <x v="2"/>
    <x v="2"/>
    <x v="4"/>
    <m/>
    <m/>
    <m/>
    <m/>
    <x v="0"/>
    <m/>
    <m/>
    <m/>
    <m/>
    <x v="0"/>
    <x v="45"/>
    <m/>
    <m/>
  </r>
  <r>
    <n v="1502"/>
    <s v=""/>
    <x v="3"/>
    <x v="139"/>
    <d v="2022-10-01T00:00:00"/>
    <x v="18"/>
    <x v="582"/>
    <m/>
    <m/>
    <n v="3073"/>
    <m/>
    <m/>
    <m/>
    <x v="1"/>
    <x v="6"/>
    <x v="42"/>
    <s v="FCT +  App "/>
    <s v="Final"/>
    <m/>
    <s v="Low Temperature"/>
    <x v="3"/>
    <x v="3"/>
    <s v="Operate"/>
    <n v="3"/>
    <x v="12"/>
    <e v="#VALUE!"/>
    <e v="#VALUE!"/>
    <m/>
    <m/>
    <e v="#VALUE!"/>
    <x v="240"/>
    <m/>
    <x v="0"/>
    <x v="0"/>
    <m/>
    <m/>
    <x v="0"/>
    <x v="0"/>
    <x v="0"/>
    <x v="2"/>
    <x v="2"/>
    <x v="4"/>
    <m/>
    <m/>
    <m/>
    <m/>
    <x v="0"/>
    <m/>
    <m/>
    <m/>
    <m/>
    <x v="0"/>
    <x v="45"/>
    <m/>
    <m/>
  </r>
  <r>
    <n v="1503"/>
    <s v=""/>
    <x v="3"/>
    <x v="139"/>
    <d v="2022-10-01T00:00:00"/>
    <x v="18"/>
    <x v="582"/>
    <m/>
    <m/>
    <n v="3073"/>
    <m/>
    <m/>
    <m/>
    <x v="1"/>
    <x v="6"/>
    <x v="42"/>
    <s v="FCT +  App "/>
    <s v="Final"/>
    <m/>
    <s v="High temp"/>
    <x v="2"/>
    <x v="7"/>
    <s v="Non Operate"/>
    <n v="3"/>
    <x v="38"/>
    <e v="#VALUE!"/>
    <e v="#VALUE!"/>
    <m/>
    <m/>
    <e v="#VALUE!"/>
    <x v="240"/>
    <m/>
    <x v="0"/>
    <x v="0"/>
    <m/>
    <m/>
    <x v="0"/>
    <x v="0"/>
    <x v="0"/>
    <x v="2"/>
    <x v="2"/>
    <x v="4"/>
    <m/>
    <m/>
    <m/>
    <m/>
    <x v="0"/>
    <m/>
    <m/>
    <m/>
    <m/>
    <x v="0"/>
    <x v="45"/>
    <m/>
    <m/>
  </r>
  <r>
    <n v="1504"/>
    <s v=""/>
    <x v="3"/>
    <x v="139"/>
    <d v="2022-10-01T00:00:00"/>
    <x v="18"/>
    <x v="582"/>
    <m/>
    <m/>
    <n v="3073"/>
    <m/>
    <m/>
    <m/>
    <x v="1"/>
    <x v="6"/>
    <x v="42"/>
    <s v="FCT +  App "/>
    <s v="Final"/>
    <m/>
    <s v="Low Temperature"/>
    <x v="3"/>
    <x v="3"/>
    <s v="Non Operate"/>
    <n v="3"/>
    <x v="12"/>
    <e v="#VALUE!"/>
    <e v="#VALUE!"/>
    <m/>
    <m/>
    <e v="#VALUE!"/>
    <x v="240"/>
    <m/>
    <x v="0"/>
    <x v="0"/>
    <m/>
    <m/>
    <x v="0"/>
    <x v="0"/>
    <x v="0"/>
    <x v="2"/>
    <x v="2"/>
    <x v="4"/>
    <m/>
    <m/>
    <m/>
    <m/>
    <x v="0"/>
    <m/>
    <m/>
    <m/>
    <m/>
    <x v="0"/>
    <x v="45"/>
    <m/>
    <m/>
  </r>
  <r>
    <n v="1505"/>
    <s v=""/>
    <x v="3"/>
    <x v="139"/>
    <d v="2022-10-01T00:00:00"/>
    <x v="18"/>
    <x v="582"/>
    <m/>
    <m/>
    <n v="3073"/>
    <m/>
    <m/>
    <m/>
    <x v="1"/>
    <x v="6"/>
    <x v="42"/>
    <s v="FCT +  App "/>
    <s v="Final"/>
    <m/>
    <s v="Humidity"/>
    <x v="1"/>
    <x v="70"/>
    <s v="Operate"/>
    <n v="3"/>
    <x v="1"/>
    <e v="#VALUE!"/>
    <e v="#VALUE!"/>
    <m/>
    <m/>
    <e v="#VALUE!"/>
    <x v="240"/>
    <m/>
    <x v="0"/>
    <x v="0"/>
    <m/>
    <m/>
    <x v="0"/>
    <x v="0"/>
    <x v="0"/>
    <x v="2"/>
    <x v="2"/>
    <x v="4"/>
    <m/>
    <m/>
    <m/>
    <m/>
    <x v="0"/>
    <m/>
    <m/>
    <m/>
    <m/>
    <x v="0"/>
    <x v="45"/>
    <m/>
    <m/>
  </r>
  <r>
    <n v="1506"/>
    <s v=""/>
    <x v="3"/>
    <x v="139"/>
    <d v="2022-10-01T00:00:00"/>
    <x v="18"/>
    <x v="582"/>
    <m/>
    <m/>
    <n v="3073"/>
    <m/>
    <m/>
    <m/>
    <x v="1"/>
    <x v="6"/>
    <x v="42"/>
    <s v="FCT +  App "/>
    <s v="Final"/>
    <m/>
    <s v="Humidity"/>
    <x v="1"/>
    <x v="49"/>
    <s v="Non Operate"/>
    <n v="3"/>
    <x v="1"/>
    <e v="#VALUE!"/>
    <e v="#VALUE!"/>
    <m/>
    <m/>
    <e v="#VALUE!"/>
    <x v="240"/>
    <m/>
    <x v="0"/>
    <x v="0"/>
    <m/>
    <m/>
    <x v="0"/>
    <x v="0"/>
    <x v="0"/>
    <x v="2"/>
    <x v="2"/>
    <x v="4"/>
    <m/>
    <m/>
    <m/>
    <m/>
    <x v="0"/>
    <m/>
    <m/>
    <m/>
    <m/>
    <x v="0"/>
    <x v="45"/>
    <m/>
    <m/>
  </r>
  <r>
    <n v="1507"/>
    <s v=""/>
    <x v="3"/>
    <x v="139"/>
    <d v="2022-10-01T00:00:00"/>
    <x v="18"/>
    <x v="582"/>
    <m/>
    <m/>
    <n v="3073"/>
    <m/>
    <m/>
    <m/>
    <x v="1"/>
    <x v="6"/>
    <x v="42"/>
    <s v="FCT +  App "/>
    <s v="Final"/>
    <m/>
    <s v="Heat Shock"/>
    <x v="4"/>
    <x v="50"/>
    <s v="Non Operate"/>
    <n v="3"/>
    <x v="6"/>
    <e v="#VALUE!"/>
    <e v="#VALUE!"/>
    <m/>
    <m/>
    <e v="#VALUE!"/>
    <x v="240"/>
    <m/>
    <x v="0"/>
    <x v="0"/>
    <m/>
    <m/>
    <x v="0"/>
    <x v="0"/>
    <x v="0"/>
    <x v="2"/>
    <x v="2"/>
    <x v="4"/>
    <m/>
    <m/>
    <m/>
    <m/>
    <x v="0"/>
    <m/>
    <m/>
    <m/>
    <m/>
    <x v="0"/>
    <x v="45"/>
    <m/>
    <m/>
  </r>
  <r>
    <n v="1508"/>
    <s v=""/>
    <x v="3"/>
    <x v="139"/>
    <d v="2022-10-01T00:00:00"/>
    <x v="18"/>
    <x v="582"/>
    <m/>
    <m/>
    <n v="3095"/>
    <m/>
    <m/>
    <m/>
    <x v="1"/>
    <x v="6"/>
    <x v="42"/>
    <s v="FCT +  App "/>
    <s v="Final"/>
    <m/>
    <s v="High temp"/>
    <x v="2"/>
    <x v="2"/>
    <s v="Operate"/>
    <n v="3"/>
    <x v="38"/>
    <e v="#VALUE!"/>
    <e v="#VALUE!"/>
    <m/>
    <m/>
    <e v="#VALUE!"/>
    <x v="240"/>
    <m/>
    <x v="0"/>
    <x v="0"/>
    <m/>
    <m/>
    <x v="0"/>
    <x v="0"/>
    <x v="0"/>
    <x v="2"/>
    <x v="2"/>
    <x v="4"/>
    <m/>
    <m/>
    <m/>
    <m/>
    <x v="0"/>
    <m/>
    <m/>
    <d v="2022-10-21T20:00:00"/>
    <m/>
    <x v="0"/>
    <x v="0"/>
    <m/>
    <m/>
  </r>
  <r>
    <n v="1509"/>
    <s v=""/>
    <x v="3"/>
    <x v="139"/>
    <d v="2022-10-01T00:00:00"/>
    <x v="18"/>
    <x v="582"/>
    <m/>
    <m/>
    <n v="3095"/>
    <m/>
    <m/>
    <m/>
    <x v="1"/>
    <x v="6"/>
    <x v="42"/>
    <s v="FCT +  App "/>
    <s v="Final"/>
    <m/>
    <s v="Low Temperature"/>
    <x v="3"/>
    <x v="3"/>
    <s v="Operate"/>
    <n v="3"/>
    <x v="12"/>
    <e v="#VALUE!"/>
    <e v="#VALUE!"/>
    <m/>
    <m/>
    <e v="#VALUE!"/>
    <x v="240"/>
    <m/>
    <x v="0"/>
    <x v="0"/>
    <m/>
    <m/>
    <x v="0"/>
    <x v="0"/>
    <x v="0"/>
    <x v="2"/>
    <x v="2"/>
    <x v="4"/>
    <m/>
    <m/>
    <m/>
    <m/>
    <x v="0"/>
    <m/>
    <m/>
    <d v="2022-10-21T20:00:00"/>
    <m/>
    <x v="0"/>
    <x v="0"/>
    <m/>
    <m/>
  </r>
  <r>
    <n v="1510"/>
    <s v=""/>
    <x v="3"/>
    <x v="139"/>
    <d v="2022-10-01T00:00:00"/>
    <x v="18"/>
    <x v="582"/>
    <m/>
    <m/>
    <n v="3095"/>
    <m/>
    <m/>
    <m/>
    <x v="1"/>
    <x v="6"/>
    <x v="42"/>
    <s v="FCT +  App "/>
    <s v="Final"/>
    <m/>
    <s v="High temp"/>
    <x v="2"/>
    <x v="2"/>
    <s v="Non Operate"/>
    <n v="3"/>
    <x v="38"/>
    <e v="#VALUE!"/>
    <e v="#VALUE!"/>
    <m/>
    <m/>
    <e v="#VALUE!"/>
    <x v="240"/>
    <m/>
    <x v="0"/>
    <x v="0"/>
    <m/>
    <m/>
    <x v="0"/>
    <x v="0"/>
    <x v="0"/>
    <x v="2"/>
    <x v="2"/>
    <x v="4"/>
    <m/>
    <m/>
    <m/>
    <m/>
    <x v="0"/>
    <m/>
    <m/>
    <d v="2022-10-21T20:00:00"/>
    <m/>
    <x v="0"/>
    <x v="0"/>
    <m/>
    <m/>
  </r>
  <r>
    <n v="1511"/>
    <s v=""/>
    <x v="3"/>
    <x v="139"/>
    <d v="2022-10-01T00:00:00"/>
    <x v="18"/>
    <x v="582"/>
    <m/>
    <m/>
    <n v="3095"/>
    <m/>
    <m/>
    <m/>
    <x v="1"/>
    <x v="6"/>
    <x v="42"/>
    <s v="FCT +  App "/>
    <s v="Final"/>
    <m/>
    <s v="Low Temperature"/>
    <x v="3"/>
    <x v="3"/>
    <s v="Non Operate"/>
    <n v="3"/>
    <x v="12"/>
    <e v="#VALUE!"/>
    <e v="#VALUE!"/>
    <m/>
    <m/>
    <e v="#VALUE!"/>
    <x v="240"/>
    <m/>
    <x v="0"/>
    <x v="0"/>
    <m/>
    <m/>
    <x v="0"/>
    <x v="0"/>
    <x v="0"/>
    <x v="2"/>
    <x v="2"/>
    <x v="4"/>
    <m/>
    <m/>
    <m/>
    <m/>
    <x v="0"/>
    <m/>
    <m/>
    <d v="2022-10-21T20:00:00"/>
    <m/>
    <x v="0"/>
    <x v="0"/>
    <m/>
    <m/>
  </r>
  <r>
    <n v="1512"/>
    <s v=""/>
    <x v="3"/>
    <x v="139"/>
    <d v="2022-10-01T00:00:00"/>
    <x v="18"/>
    <x v="582"/>
    <m/>
    <m/>
    <n v="3095"/>
    <m/>
    <m/>
    <m/>
    <x v="1"/>
    <x v="6"/>
    <x v="42"/>
    <s v="FCT +  App "/>
    <s v="Final"/>
    <m/>
    <s v="Humidity"/>
    <x v="1"/>
    <x v="1"/>
    <s v="Operate"/>
    <n v="3"/>
    <x v="1"/>
    <e v="#VALUE!"/>
    <e v="#VALUE!"/>
    <m/>
    <m/>
    <e v="#VALUE!"/>
    <x v="240"/>
    <m/>
    <x v="0"/>
    <x v="0"/>
    <m/>
    <m/>
    <x v="0"/>
    <x v="0"/>
    <x v="0"/>
    <x v="2"/>
    <x v="2"/>
    <x v="4"/>
    <m/>
    <m/>
    <m/>
    <m/>
    <x v="0"/>
    <m/>
    <m/>
    <d v="2022-10-21T20:00:00"/>
    <m/>
    <x v="0"/>
    <x v="0"/>
    <m/>
    <m/>
  </r>
  <r>
    <n v="1513"/>
    <s v=""/>
    <x v="3"/>
    <x v="139"/>
    <d v="2022-10-01T00:00:00"/>
    <x v="18"/>
    <x v="582"/>
    <m/>
    <m/>
    <n v="3095"/>
    <m/>
    <m/>
    <m/>
    <x v="1"/>
    <x v="6"/>
    <x v="42"/>
    <s v="FCT +  App "/>
    <s v="Final"/>
    <m/>
    <s v="Heat Shock"/>
    <x v="4"/>
    <x v="58"/>
    <s v="Non Operate"/>
    <n v="3"/>
    <x v="6"/>
    <e v="#VALUE!"/>
    <e v="#VALUE!"/>
    <m/>
    <m/>
    <e v="#VALUE!"/>
    <x v="240"/>
    <m/>
    <x v="0"/>
    <x v="0"/>
    <m/>
    <m/>
    <x v="0"/>
    <x v="0"/>
    <x v="0"/>
    <x v="2"/>
    <x v="2"/>
    <x v="4"/>
    <m/>
    <m/>
    <m/>
    <m/>
    <x v="0"/>
    <m/>
    <m/>
    <d v="2022-10-21T20:00:00"/>
    <m/>
    <x v="0"/>
    <x v="0"/>
    <m/>
    <m/>
  </r>
  <r>
    <n v="1514"/>
    <s v=""/>
    <x v="3"/>
    <x v="140"/>
    <d v="2022-11-01T00:00:00"/>
    <x v="18"/>
    <x v="582"/>
    <m/>
    <m/>
    <n v="3035"/>
    <m/>
    <m/>
    <m/>
    <x v="1"/>
    <x v="6"/>
    <x v="42"/>
    <s v="FCT +  App "/>
    <s v="Final"/>
    <m/>
    <s v="High temp"/>
    <x v="2"/>
    <x v="5"/>
    <s v="Operate"/>
    <n v="3"/>
    <x v="38"/>
    <e v="#VALUE!"/>
    <e v="#VALUE!"/>
    <m/>
    <m/>
    <e v="#VALUE!"/>
    <x v="241"/>
    <m/>
    <x v="0"/>
    <x v="0"/>
    <m/>
    <m/>
    <x v="0"/>
    <x v="0"/>
    <x v="0"/>
    <x v="2"/>
    <x v="2"/>
    <x v="4"/>
    <m/>
    <m/>
    <m/>
    <m/>
    <x v="0"/>
    <m/>
    <m/>
    <d v="2022-11-21T20:00:00"/>
    <m/>
    <x v="0"/>
    <x v="0"/>
    <m/>
    <m/>
  </r>
  <r>
    <n v="1515"/>
    <s v=""/>
    <x v="3"/>
    <x v="140"/>
    <d v="2022-11-01T00:00:00"/>
    <x v="18"/>
    <x v="582"/>
    <m/>
    <m/>
    <n v="3035"/>
    <m/>
    <m/>
    <m/>
    <x v="1"/>
    <x v="6"/>
    <x v="42"/>
    <s v="FCT +  App "/>
    <s v="Final"/>
    <m/>
    <s v="Low Temperature"/>
    <x v="3"/>
    <x v="12"/>
    <s v="Operate"/>
    <n v="3"/>
    <x v="12"/>
    <e v="#VALUE!"/>
    <e v="#VALUE!"/>
    <m/>
    <m/>
    <e v="#VALUE!"/>
    <x v="241"/>
    <m/>
    <x v="0"/>
    <x v="0"/>
    <m/>
    <m/>
    <x v="0"/>
    <x v="0"/>
    <x v="0"/>
    <x v="2"/>
    <x v="2"/>
    <x v="4"/>
    <m/>
    <m/>
    <m/>
    <m/>
    <x v="0"/>
    <m/>
    <m/>
    <d v="2022-11-21T20:00:00"/>
    <m/>
    <x v="0"/>
    <x v="0"/>
    <m/>
    <m/>
  </r>
  <r>
    <n v="1516"/>
    <s v=""/>
    <x v="3"/>
    <x v="140"/>
    <d v="2022-11-01T00:00:00"/>
    <x v="18"/>
    <x v="582"/>
    <m/>
    <m/>
    <n v="3035"/>
    <m/>
    <m/>
    <m/>
    <x v="1"/>
    <x v="6"/>
    <x v="42"/>
    <s v="FCT +  App "/>
    <s v="Final"/>
    <m/>
    <s v="High temp"/>
    <x v="2"/>
    <x v="23"/>
    <s v="Non Operate"/>
    <n v="3"/>
    <x v="38"/>
    <e v="#VALUE!"/>
    <e v="#VALUE!"/>
    <m/>
    <m/>
    <e v="#VALUE!"/>
    <x v="241"/>
    <m/>
    <x v="0"/>
    <x v="0"/>
    <m/>
    <m/>
    <x v="0"/>
    <x v="0"/>
    <x v="0"/>
    <x v="2"/>
    <x v="2"/>
    <x v="4"/>
    <m/>
    <m/>
    <m/>
    <m/>
    <x v="0"/>
    <m/>
    <m/>
    <d v="2022-11-21T20:00:00"/>
    <m/>
    <x v="0"/>
    <x v="0"/>
    <m/>
    <m/>
  </r>
  <r>
    <n v="1517"/>
    <s v=""/>
    <x v="3"/>
    <x v="140"/>
    <d v="2022-11-01T00:00:00"/>
    <x v="18"/>
    <x v="582"/>
    <m/>
    <m/>
    <n v="3035"/>
    <m/>
    <m/>
    <m/>
    <x v="1"/>
    <x v="6"/>
    <x v="42"/>
    <s v="FCT +  App "/>
    <s v="Final"/>
    <m/>
    <s v="Low Temperature"/>
    <x v="3"/>
    <x v="3"/>
    <s v="Non Operate"/>
    <n v="3"/>
    <x v="12"/>
    <e v="#VALUE!"/>
    <e v="#VALUE!"/>
    <m/>
    <m/>
    <e v="#VALUE!"/>
    <x v="241"/>
    <m/>
    <x v="0"/>
    <x v="0"/>
    <m/>
    <m/>
    <x v="0"/>
    <x v="0"/>
    <x v="0"/>
    <x v="2"/>
    <x v="2"/>
    <x v="4"/>
    <m/>
    <m/>
    <m/>
    <m/>
    <x v="0"/>
    <m/>
    <m/>
    <d v="2022-11-21T20:00:00"/>
    <m/>
    <x v="0"/>
    <x v="0"/>
    <m/>
    <m/>
  </r>
  <r>
    <n v="1518"/>
    <s v=""/>
    <x v="3"/>
    <x v="140"/>
    <d v="2022-11-01T00:00:00"/>
    <x v="18"/>
    <x v="582"/>
    <m/>
    <m/>
    <n v="3035"/>
    <m/>
    <m/>
    <m/>
    <x v="1"/>
    <x v="6"/>
    <x v="42"/>
    <s v="FCT +  App "/>
    <s v="Final"/>
    <m/>
    <s v="Humidity"/>
    <x v="1"/>
    <x v="1"/>
    <s v="Operate"/>
    <n v="3"/>
    <x v="1"/>
    <e v="#VALUE!"/>
    <e v="#VALUE!"/>
    <m/>
    <m/>
    <e v="#VALUE!"/>
    <x v="241"/>
    <m/>
    <x v="0"/>
    <x v="0"/>
    <m/>
    <m/>
    <x v="0"/>
    <x v="0"/>
    <x v="0"/>
    <x v="2"/>
    <x v="2"/>
    <x v="4"/>
    <m/>
    <m/>
    <m/>
    <m/>
    <x v="0"/>
    <m/>
    <m/>
    <d v="2022-11-21T20:00:00"/>
    <m/>
    <x v="0"/>
    <x v="0"/>
    <m/>
    <m/>
  </r>
  <r>
    <n v="1519"/>
    <s v=""/>
    <x v="3"/>
    <x v="140"/>
    <d v="2022-11-01T00:00:00"/>
    <x v="18"/>
    <x v="582"/>
    <m/>
    <m/>
    <n v="3093"/>
    <m/>
    <m/>
    <m/>
    <x v="1"/>
    <x v="6"/>
    <x v="42"/>
    <s v="FCT +  App "/>
    <s v="Final"/>
    <m/>
    <s v="High temp"/>
    <x v="2"/>
    <x v="7"/>
    <s v="Operate"/>
    <n v="3"/>
    <x v="38"/>
    <e v="#VALUE!"/>
    <e v="#VALUE!"/>
    <m/>
    <m/>
    <e v="#VALUE!"/>
    <x v="241"/>
    <m/>
    <x v="0"/>
    <x v="0"/>
    <m/>
    <m/>
    <x v="0"/>
    <x v="0"/>
    <x v="0"/>
    <x v="2"/>
    <x v="2"/>
    <x v="4"/>
    <m/>
    <m/>
    <m/>
    <m/>
    <x v="0"/>
    <m/>
    <m/>
    <d v="2022-11-21T20:00:00"/>
    <m/>
    <x v="0"/>
    <x v="0"/>
    <m/>
    <m/>
  </r>
  <r>
    <n v="1520"/>
    <s v=""/>
    <x v="3"/>
    <x v="140"/>
    <d v="2022-11-01T00:00:00"/>
    <x v="18"/>
    <x v="582"/>
    <m/>
    <m/>
    <n v="3093"/>
    <m/>
    <m/>
    <m/>
    <x v="1"/>
    <x v="6"/>
    <x v="42"/>
    <s v="FCT +  App "/>
    <s v="Final"/>
    <m/>
    <s v="Low Temperature"/>
    <x v="3"/>
    <x v="73"/>
    <s v="Operate"/>
    <n v="3"/>
    <x v="12"/>
    <e v="#VALUE!"/>
    <e v="#VALUE!"/>
    <m/>
    <m/>
    <e v="#VALUE!"/>
    <x v="241"/>
    <m/>
    <x v="0"/>
    <x v="0"/>
    <m/>
    <m/>
    <x v="0"/>
    <x v="0"/>
    <x v="0"/>
    <x v="2"/>
    <x v="2"/>
    <x v="4"/>
    <m/>
    <m/>
    <m/>
    <m/>
    <x v="0"/>
    <m/>
    <m/>
    <d v="2022-11-21T20:00:00"/>
    <m/>
    <x v="0"/>
    <x v="0"/>
    <m/>
    <m/>
  </r>
  <r>
    <n v="1521"/>
    <s v=""/>
    <x v="3"/>
    <x v="140"/>
    <d v="2022-11-01T00:00:00"/>
    <x v="18"/>
    <x v="582"/>
    <m/>
    <m/>
    <n v="3093"/>
    <m/>
    <m/>
    <m/>
    <x v="1"/>
    <x v="6"/>
    <x v="42"/>
    <s v="FCT +  App "/>
    <s v="Final"/>
    <m/>
    <s v="High temp"/>
    <x v="2"/>
    <x v="7"/>
    <s v="Non Operate"/>
    <n v="3"/>
    <x v="38"/>
    <e v="#VALUE!"/>
    <e v="#VALUE!"/>
    <m/>
    <m/>
    <e v="#VALUE!"/>
    <x v="241"/>
    <m/>
    <x v="0"/>
    <x v="0"/>
    <m/>
    <m/>
    <x v="0"/>
    <x v="0"/>
    <x v="0"/>
    <x v="2"/>
    <x v="2"/>
    <x v="4"/>
    <m/>
    <m/>
    <m/>
    <m/>
    <x v="0"/>
    <m/>
    <m/>
    <d v="2022-11-21T20:00:00"/>
    <m/>
    <x v="0"/>
    <x v="0"/>
    <m/>
    <m/>
  </r>
  <r>
    <n v="1522"/>
    <s v=""/>
    <x v="3"/>
    <x v="140"/>
    <d v="2022-11-01T00:00:00"/>
    <x v="18"/>
    <x v="582"/>
    <m/>
    <m/>
    <n v="3093"/>
    <m/>
    <m/>
    <m/>
    <x v="1"/>
    <x v="6"/>
    <x v="42"/>
    <s v="FCT +  App "/>
    <s v="Final"/>
    <m/>
    <s v="Low Temperature"/>
    <x v="3"/>
    <x v="73"/>
    <s v="Non Operate"/>
    <n v="3"/>
    <x v="12"/>
    <e v="#VALUE!"/>
    <e v="#VALUE!"/>
    <m/>
    <m/>
    <e v="#VALUE!"/>
    <x v="241"/>
    <m/>
    <x v="0"/>
    <x v="0"/>
    <m/>
    <m/>
    <x v="0"/>
    <x v="0"/>
    <x v="0"/>
    <x v="2"/>
    <x v="2"/>
    <x v="4"/>
    <m/>
    <m/>
    <m/>
    <m/>
    <x v="0"/>
    <m/>
    <m/>
    <d v="2022-11-21T20:00:00"/>
    <m/>
    <x v="0"/>
    <x v="0"/>
    <m/>
    <m/>
  </r>
  <r>
    <n v="1523"/>
    <s v=""/>
    <x v="3"/>
    <x v="140"/>
    <d v="2022-11-01T00:00:00"/>
    <x v="18"/>
    <x v="582"/>
    <m/>
    <m/>
    <n v="3093"/>
    <m/>
    <m/>
    <m/>
    <x v="1"/>
    <x v="6"/>
    <x v="42"/>
    <s v="FCT +  App "/>
    <s v="Final"/>
    <m/>
    <s v="Humidity"/>
    <x v="1"/>
    <x v="35"/>
    <s v="Operate"/>
    <n v="3"/>
    <x v="1"/>
    <e v="#VALUE!"/>
    <e v="#VALUE!"/>
    <m/>
    <m/>
    <e v="#VALUE!"/>
    <x v="241"/>
    <m/>
    <x v="0"/>
    <x v="0"/>
    <m/>
    <m/>
    <x v="0"/>
    <x v="0"/>
    <x v="0"/>
    <x v="2"/>
    <x v="2"/>
    <x v="4"/>
    <m/>
    <m/>
    <m/>
    <m/>
    <x v="0"/>
    <m/>
    <m/>
    <d v="2022-11-21T20:00:00"/>
    <m/>
    <x v="0"/>
    <x v="0"/>
    <m/>
    <m/>
  </r>
  <r>
    <n v="1524"/>
    <s v=""/>
    <x v="3"/>
    <x v="140"/>
    <d v="2022-11-01T00:00:00"/>
    <x v="18"/>
    <x v="582"/>
    <m/>
    <m/>
    <n v="3093"/>
    <m/>
    <m/>
    <m/>
    <x v="1"/>
    <x v="6"/>
    <x v="42"/>
    <s v="FCT +  App "/>
    <s v="Final"/>
    <m/>
    <s v="Humidity"/>
    <x v="1"/>
    <x v="49"/>
    <s v="Non Operate"/>
    <n v="3"/>
    <x v="1"/>
    <e v="#VALUE!"/>
    <e v="#VALUE!"/>
    <m/>
    <m/>
    <e v="#VALUE!"/>
    <x v="241"/>
    <m/>
    <x v="0"/>
    <x v="0"/>
    <m/>
    <m/>
    <x v="0"/>
    <x v="0"/>
    <x v="0"/>
    <x v="2"/>
    <x v="2"/>
    <x v="4"/>
    <m/>
    <m/>
    <m/>
    <m/>
    <x v="0"/>
    <m/>
    <m/>
    <d v="2022-11-21T20:00:00"/>
    <m/>
    <x v="0"/>
    <x v="0"/>
    <m/>
    <m/>
  </r>
  <r>
    <n v="1525"/>
    <s v=""/>
    <x v="3"/>
    <x v="140"/>
    <d v="2022-11-01T00:00:00"/>
    <x v="18"/>
    <x v="582"/>
    <m/>
    <m/>
    <n v="3093"/>
    <m/>
    <m/>
    <m/>
    <x v="1"/>
    <x v="6"/>
    <x v="42"/>
    <s v="FCT +  App "/>
    <s v="Final"/>
    <m/>
    <s v="Heat Shock"/>
    <x v="4"/>
    <x v="50"/>
    <s v="Non Operate"/>
    <n v="3"/>
    <x v="6"/>
    <e v="#VALUE!"/>
    <e v="#VALUE!"/>
    <m/>
    <m/>
    <e v="#VALUE!"/>
    <x v="241"/>
    <m/>
    <x v="0"/>
    <x v="0"/>
    <m/>
    <m/>
    <x v="0"/>
    <x v="0"/>
    <x v="0"/>
    <x v="2"/>
    <x v="2"/>
    <x v="4"/>
    <m/>
    <m/>
    <m/>
    <m/>
    <x v="0"/>
    <m/>
    <m/>
    <d v="2022-11-21T20:00:00"/>
    <m/>
    <x v="0"/>
    <x v="0"/>
    <m/>
    <m/>
  </r>
  <r>
    <n v="1526"/>
    <s v=""/>
    <x v="3"/>
    <x v="140"/>
    <d v="2022-11-01T00:00:00"/>
    <x v="18"/>
    <x v="582"/>
    <m/>
    <m/>
    <n v="3094"/>
    <m/>
    <m/>
    <m/>
    <x v="1"/>
    <x v="6"/>
    <x v="42"/>
    <s v="FCT +  App "/>
    <s v="Final"/>
    <m/>
    <s v="High temp"/>
    <x v="2"/>
    <x v="7"/>
    <s v="Operate"/>
    <n v="3"/>
    <x v="38"/>
    <e v="#VALUE!"/>
    <e v="#VALUE!"/>
    <m/>
    <m/>
    <e v="#VALUE!"/>
    <x v="241"/>
    <m/>
    <x v="0"/>
    <x v="0"/>
    <m/>
    <m/>
    <x v="0"/>
    <x v="0"/>
    <x v="0"/>
    <x v="2"/>
    <x v="2"/>
    <x v="4"/>
    <m/>
    <m/>
    <m/>
    <m/>
    <x v="0"/>
    <m/>
    <m/>
    <d v="2022-11-21T20:00:00"/>
    <m/>
    <x v="0"/>
    <x v="0"/>
    <m/>
    <m/>
  </r>
  <r>
    <n v="1527"/>
    <s v=""/>
    <x v="3"/>
    <x v="140"/>
    <d v="2022-11-01T00:00:00"/>
    <x v="18"/>
    <x v="582"/>
    <m/>
    <m/>
    <n v="3094"/>
    <m/>
    <m/>
    <m/>
    <x v="1"/>
    <x v="6"/>
    <x v="42"/>
    <s v="FCT +  App "/>
    <s v="Final"/>
    <m/>
    <s v="Low Temperature"/>
    <x v="3"/>
    <x v="3"/>
    <s v="Operate"/>
    <n v="3"/>
    <x v="12"/>
    <e v="#VALUE!"/>
    <e v="#VALUE!"/>
    <m/>
    <m/>
    <e v="#VALUE!"/>
    <x v="241"/>
    <m/>
    <x v="0"/>
    <x v="0"/>
    <m/>
    <m/>
    <x v="0"/>
    <x v="0"/>
    <x v="0"/>
    <x v="2"/>
    <x v="2"/>
    <x v="4"/>
    <m/>
    <m/>
    <m/>
    <m/>
    <x v="0"/>
    <m/>
    <m/>
    <d v="2022-11-21T20:00:00"/>
    <m/>
    <x v="0"/>
    <x v="0"/>
    <m/>
    <m/>
  </r>
  <r>
    <n v="1528"/>
    <s v=""/>
    <x v="3"/>
    <x v="140"/>
    <d v="2022-11-01T00:00:00"/>
    <x v="18"/>
    <x v="582"/>
    <m/>
    <m/>
    <n v="3094"/>
    <m/>
    <m/>
    <m/>
    <x v="1"/>
    <x v="6"/>
    <x v="42"/>
    <s v="FCT +  App "/>
    <s v="Final"/>
    <m/>
    <s v="High temp"/>
    <x v="2"/>
    <x v="7"/>
    <s v="Non Operate"/>
    <n v="3"/>
    <x v="38"/>
    <e v="#VALUE!"/>
    <e v="#VALUE!"/>
    <m/>
    <m/>
    <e v="#VALUE!"/>
    <x v="241"/>
    <m/>
    <x v="0"/>
    <x v="0"/>
    <m/>
    <m/>
    <x v="0"/>
    <x v="0"/>
    <x v="0"/>
    <x v="2"/>
    <x v="2"/>
    <x v="4"/>
    <m/>
    <m/>
    <m/>
    <m/>
    <x v="0"/>
    <m/>
    <m/>
    <d v="2022-11-21T20:00:00"/>
    <m/>
    <x v="0"/>
    <x v="0"/>
    <m/>
    <m/>
  </r>
  <r>
    <n v="1529"/>
    <s v=""/>
    <x v="3"/>
    <x v="140"/>
    <d v="2022-11-01T00:00:00"/>
    <x v="18"/>
    <x v="582"/>
    <m/>
    <m/>
    <n v="3094"/>
    <m/>
    <m/>
    <m/>
    <x v="1"/>
    <x v="6"/>
    <x v="42"/>
    <s v="FCT +  App "/>
    <s v="Final"/>
    <m/>
    <s v="Low Temperature"/>
    <x v="3"/>
    <x v="3"/>
    <s v="Non Operate"/>
    <n v="3"/>
    <x v="12"/>
    <e v="#VALUE!"/>
    <e v="#VALUE!"/>
    <m/>
    <m/>
    <e v="#VALUE!"/>
    <x v="241"/>
    <m/>
    <x v="0"/>
    <x v="0"/>
    <m/>
    <m/>
    <x v="0"/>
    <x v="0"/>
    <x v="0"/>
    <x v="2"/>
    <x v="2"/>
    <x v="4"/>
    <m/>
    <m/>
    <m/>
    <m/>
    <x v="0"/>
    <m/>
    <m/>
    <d v="2022-11-21T20:00:00"/>
    <m/>
    <x v="0"/>
    <x v="0"/>
    <m/>
    <m/>
  </r>
  <r>
    <n v="1530"/>
    <s v=""/>
    <x v="3"/>
    <x v="140"/>
    <d v="2022-11-01T00:00:00"/>
    <x v="18"/>
    <x v="582"/>
    <m/>
    <m/>
    <n v="3094"/>
    <m/>
    <m/>
    <m/>
    <x v="1"/>
    <x v="6"/>
    <x v="42"/>
    <s v="FCT +  App "/>
    <s v="Final"/>
    <m/>
    <s v="Humidity"/>
    <x v="1"/>
    <x v="47"/>
    <s v="Operate"/>
    <n v="3"/>
    <x v="1"/>
    <e v="#VALUE!"/>
    <e v="#VALUE!"/>
    <m/>
    <m/>
    <e v="#VALUE!"/>
    <x v="241"/>
    <m/>
    <x v="0"/>
    <x v="0"/>
    <m/>
    <m/>
    <x v="0"/>
    <x v="0"/>
    <x v="0"/>
    <x v="2"/>
    <x v="2"/>
    <x v="4"/>
    <m/>
    <m/>
    <m/>
    <m/>
    <x v="0"/>
    <m/>
    <m/>
    <d v="2022-11-21T20:00:00"/>
    <m/>
    <x v="0"/>
    <x v="0"/>
    <m/>
    <m/>
  </r>
  <r>
    <n v="1531"/>
    <s v=""/>
    <x v="3"/>
    <x v="140"/>
    <d v="2022-11-01T00:00:00"/>
    <x v="18"/>
    <x v="582"/>
    <m/>
    <m/>
    <n v="3094"/>
    <m/>
    <m/>
    <m/>
    <x v="1"/>
    <x v="6"/>
    <x v="42"/>
    <s v="FCT +  App "/>
    <s v="Final"/>
    <m/>
    <s v="Heat Shock"/>
    <x v="4"/>
    <x v="50"/>
    <s v="Non Operate"/>
    <n v="3"/>
    <x v="6"/>
    <e v="#VALUE!"/>
    <e v="#VALUE!"/>
    <m/>
    <m/>
    <e v="#VALUE!"/>
    <x v="241"/>
    <m/>
    <x v="0"/>
    <x v="0"/>
    <m/>
    <m/>
    <x v="0"/>
    <x v="0"/>
    <x v="0"/>
    <x v="2"/>
    <x v="2"/>
    <x v="4"/>
    <m/>
    <m/>
    <m/>
    <m/>
    <x v="0"/>
    <m/>
    <m/>
    <d v="2022-11-21T20:00:00"/>
    <m/>
    <x v="0"/>
    <x v="0"/>
    <m/>
    <m/>
  </r>
  <r>
    <n v="1532"/>
    <s v=""/>
    <x v="3"/>
    <x v="140"/>
    <d v="2022-11-01T00:00:00"/>
    <x v="18"/>
    <x v="582"/>
    <m/>
    <m/>
    <n v="7119"/>
    <m/>
    <m/>
    <m/>
    <x v="1"/>
    <x v="6"/>
    <x v="42"/>
    <s v="FCT +  App "/>
    <s v="Final"/>
    <m/>
    <s v="High temp"/>
    <x v="2"/>
    <x v="5"/>
    <s v="Operate"/>
    <n v="3"/>
    <x v="38"/>
    <e v="#VALUE!"/>
    <e v="#VALUE!"/>
    <m/>
    <m/>
    <e v="#VALUE!"/>
    <x v="241"/>
    <m/>
    <x v="0"/>
    <x v="0"/>
    <m/>
    <m/>
    <x v="0"/>
    <x v="0"/>
    <x v="0"/>
    <x v="2"/>
    <x v="2"/>
    <x v="4"/>
    <m/>
    <m/>
    <m/>
    <m/>
    <x v="0"/>
    <m/>
    <m/>
    <d v="2022-11-21T20:00:00"/>
    <m/>
    <x v="0"/>
    <x v="0"/>
    <m/>
    <m/>
  </r>
  <r>
    <n v="1533"/>
    <s v=""/>
    <x v="3"/>
    <x v="140"/>
    <d v="2022-11-01T00:00:00"/>
    <x v="18"/>
    <x v="582"/>
    <m/>
    <m/>
    <n v="7119"/>
    <m/>
    <m/>
    <m/>
    <x v="1"/>
    <x v="6"/>
    <x v="42"/>
    <s v="FCT +  App "/>
    <s v="Final"/>
    <m/>
    <s v="Low Temperature"/>
    <x v="3"/>
    <x v="12"/>
    <s v="Operate"/>
    <n v="3"/>
    <x v="12"/>
    <e v="#VALUE!"/>
    <e v="#VALUE!"/>
    <m/>
    <m/>
    <e v="#VALUE!"/>
    <x v="241"/>
    <m/>
    <x v="0"/>
    <x v="0"/>
    <m/>
    <m/>
    <x v="0"/>
    <x v="0"/>
    <x v="0"/>
    <x v="2"/>
    <x v="2"/>
    <x v="4"/>
    <m/>
    <m/>
    <m/>
    <m/>
    <x v="0"/>
    <m/>
    <m/>
    <d v="2022-11-21T20:00:00"/>
    <m/>
    <x v="0"/>
    <x v="0"/>
    <m/>
    <m/>
  </r>
  <r>
    <n v="1534"/>
    <s v=""/>
    <x v="3"/>
    <x v="140"/>
    <d v="2022-11-01T00:00:00"/>
    <x v="18"/>
    <x v="582"/>
    <m/>
    <m/>
    <n v="7119"/>
    <m/>
    <m/>
    <m/>
    <x v="1"/>
    <x v="6"/>
    <x v="42"/>
    <s v="FCT +  App "/>
    <s v="Final"/>
    <m/>
    <s v="High temp"/>
    <x v="2"/>
    <x v="23"/>
    <s v="Non Operate"/>
    <n v="3"/>
    <x v="38"/>
    <e v="#VALUE!"/>
    <e v="#VALUE!"/>
    <m/>
    <m/>
    <e v="#VALUE!"/>
    <x v="241"/>
    <m/>
    <x v="0"/>
    <x v="0"/>
    <m/>
    <m/>
    <x v="0"/>
    <x v="0"/>
    <x v="0"/>
    <x v="2"/>
    <x v="2"/>
    <x v="4"/>
    <m/>
    <m/>
    <m/>
    <m/>
    <x v="0"/>
    <m/>
    <m/>
    <d v="2022-11-21T20:00:00"/>
    <m/>
    <x v="0"/>
    <x v="0"/>
    <m/>
    <m/>
  </r>
  <r>
    <n v="1535"/>
    <s v=""/>
    <x v="3"/>
    <x v="140"/>
    <d v="2022-11-01T00:00:00"/>
    <x v="18"/>
    <x v="582"/>
    <m/>
    <m/>
    <n v="7119"/>
    <m/>
    <m/>
    <m/>
    <x v="1"/>
    <x v="6"/>
    <x v="42"/>
    <s v="FCT +  App "/>
    <s v="Final"/>
    <m/>
    <s v="Low Temperature"/>
    <x v="3"/>
    <x v="3"/>
    <s v="Non Operate"/>
    <n v="3"/>
    <x v="12"/>
    <e v="#VALUE!"/>
    <e v="#VALUE!"/>
    <m/>
    <m/>
    <e v="#VALUE!"/>
    <x v="241"/>
    <m/>
    <x v="0"/>
    <x v="0"/>
    <m/>
    <m/>
    <x v="0"/>
    <x v="0"/>
    <x v="0"/>
    <x v="2"/>
    <x v="2"/>
    <x v="4"/>
    <m/>
    <m/>
    <m/>
    <m/>
    <x v="0"/>
    <m/>
    <m/>
    <d v="2022-11-21T20:00:00"/>
    <m/>
    <x v="0"/>
    <x v="0"/>
    <m/>
    <m/>
  </r>
  <r>
    <n v="1536"/>
    <s v=""/>
    <x v="3"/>
    <x v="140"/>
    <d v="2022-11-01T00:00:00"/>
    <x v="18"/>
    <x v="582"/>
    <m/>
    <m/>
    <n v="7119"/>
    <m/>
    <m/>
    <m/>
    <x v="1"/>
    <x v="6"/>
    <x v="42"/>
    <s v="FCT +  App "/>
    <s v="Final"/>
    <m/>
    <s v="Humidity"/>
    <x v="1"/>
    <x v="1"/>
    <s v="Operate"/>
    <n v="3"/>
    <x v="1"/>
    <e v="#VALUE!"/>
    <e v="#VALUE!"/>
    <m/>
    <m/>
    <e v="#VALUE!"/>
    <x v="241"/>
    <m/>
    <x v="0"/>
    <x v="0"/>
    <m/>
    <m/>
    <x v="0"/>
    <x v="0"/>
    <x v="0"/>
    <x v="2"/>
    <x v="2"/>
    <x v="4"/>
    <m/>
    <m/>
    <m/>
    <m/>
    <x v="0"/>
    <m/>
    <m/>
    <d v="2022-11-21T20:00:00"/>
    <m/>
    <x v="0"/>
    <x v="0"/>
    <m/>
    <m/>
  </r>
  <r>
    <n v="1537"/>
    <s v=""/>
    <x v="3"/>
    <x v="140"/>
    <d v="2022-11-01T00:00:00"/>
    <x v="18"/>
    <x v="582"/>
    <m/>
    <m/>
    <n v="7125"/>
    <m/>
    <m/>
    <m/>
    <x v="1"/>
    <x v="6"/>
    <x v="42"/>
    <s v="FCT +  App "/>
    <s v="Final"/>
    <m/>
    <s v="High temp"/>
    <x v="2"/>
    <x v="5"/>
    <s v="Operate"/>
    <n v="3"/>
    <x v="38"/>
    <e v="#VALUE!"/>
    <e v="#VALUE!"/>
    <m/>
    <m/>
    <e v="#VALUE!"/>
    <x v="241"/>
    <m/>
    <x v="0"/>
    <x v="0"/>
    <m/>
    <m/>
    <x v="0"/>
    <x v="0"/>
    <x v="0"/>
    <x v="2"/>
    <x v="2"/>
    <x v="4"/>
    <m/>
    <m/>
    <m/>
    <m/>
    <x v="0"/>
    <m/>
    <m/>
    <m/>
    <m/>
    <x v="0"/>
    <x v="46"/>
    <m/>
    <m/>
  </r>
  <r>
    <n v="1538"/>
    <s v=""/>
    <x v="3"/>
    <x v="140"/>
    <d v="2022-11-01T00:00:00"/>
    <x v="18"/>
    <x v="582"/>
    <m/>
    <m/>
    <n v="7125"/>
    <m/>
    <m/>
    <m/>
    <x v="1"/>
    <x v="6"/>
    <x v="42"/>
    <s v="FCT +  App "/>
    <s v="Final"/>
    <m/>
    <s v="Low Temperature"/>
    <x v="3"/>
    <x v="3"/>
    <s v="Operate"/>
    <n v="3"/>
    <x v="12"/>
    <e v="#VALUE!"/>
    <e v="#VALUE!"/>
    <m/>
    <m/>
    <e v="#VALUE!"/>
    <x v="241"/>
    <m/>
    <x v="0"/>
    <x v="0"/>
    <m/>
    <m/>
    <x v="0"/>
    <x v="0"/>
    <x v="0"/>
    <x v="2"/>
    <x v="2"/>
    <x v="4"/>
    <m/>
    <m/>
    <m/>
    <m/>
    <x v="0"/>
    <m/>
    <m/>
    <m/>
    <m/>
    <x v="0"/>
    <x v="46"/>
    <m/>
    <m/>
  </r>
  <r>
    <n v="1539"/>
    <s v=""/>
    <x v="3"/>
    <x v="140"/>
    <d v="2022-11-01T00:00:00"/>
    <x v="18"/>
    <x v="582"/>
    <m/>
    <m/>
    <n v="7125"/>
    <m/>
    <m/>
    <m/>
    <x v="1"/>
    <x v="6"/>
    <x v="42"/>
    <s v="FCT +  App "/>
    <s v="Final"/>
    <m/>
    <s v="High temp"/>
    <x v="2"/>
    <x v="5"/>
    <s v="Non Operate"/>
    <n v="3"/>
    <x v="38"/>
    <e v="#VALUE!"/>
    <e v="#VALUE!"/>
    <m/>
    <m/>
    <e v="#VALUE!"/>
    <x v="241"/>
    <m/>
    <x v="0"/>
    <x v="0"/>
    <m/>
    <m/>
    <x v="0"/>
    <x v="0"/>
    <x v="0"/>
    <x v="2"/>
    <x v="2"/>
    <x v="4"/>
    <m/>
    <m/>
    <m/>
    <m/>
    <x v="0"/>
    <m/>
    <m/>
    <m/>
    <m/>
    <x v="0"/>
    <x v="46"/>
    <m/>
    <m/>
  </r>
  <r>
    <n v="1540"/>
    <s v=""/>
    <x v="3"/>
    <x v="140"/>
    <d v="2022-11-01T00:00:00"/>
    <x v="18"/>
    <x v="582"/>
    <m/>
    <m/>
    <n v="7125"/>
    <m/>
    <m/>
    <m/>
    <x v="1"/>
    <x v="6"/>
    <x v="42"/>
    <s v="FCT +  App "/>
    <s v="Final"/>
    <m/>
    <s v="Low Temperature"/>
    <x v="3"/>
    <x v="3"/>
    <s v="Non Operate"/>
    <n v="3"/>
    <x v="12"/>
    <e v="#VALUE!"/>
    <e v="#VALUE!"/>
    <m/>
    <m/>
    <e v="#VALUE!"/>
    <x v="241"/>
    <m/>
    <x v="0"/>
    <x v="0"/>
    <m/>
    <m/>
    <x v="0"/>
    <x v="0"/>
    <x v="0"/>
    <x v="2"/>
    <x v="2"/>
    <x v="4"/>
    <m/>
    <m/>
    <m/>
    <m/>
    <x v="0"/>
    <m/>
    <m/>
    <m/>
    <m/>
    <x v="0"/>
    <x v="46"/>
    <m/>
    <m/>
  </r>
  <r>
    <n v="1541"/>
    <s v=""/>
    <x v="3"/>
    <x v="140"/>
    <d v="2022-11-01T00:00:00"/>
    <x v="18"/>
    <x v="582"/>
    <m/>
    <m/>
    <n v="7125"/>
    <m/>
    <m/>
    <m/>
    <x v="1"/>
    <x v="6"/>
    <x v="42"/>
    <s v="FCT +  App "/>
    <s v="Final"/>
    <m/>
    <s v="Humidity"/>
    <x v="1"/>
    <x v="1"/>
    <s v="Operate"/>
    <n v="3"/>
    <x v="1"/>
    <e v="#VALUE!"/>
    <e v="#VALUE!"/>
    <m/>
    <m/>
    <e v="#VALUE!"/>
    <x v="241"/>
    <m/>
    <x v="0"/>
    <x v="0"/>
    <m/>
    <m/>
    <x v="0"/>
    <x v="0"/>
    <x v="0"/>
    <x v="2"/>
    <x v="2"/>
    <x v="4"/>
    <m/>
    <m/>
    <m/>
    <m/>
    <x v="0"/>
    <m/>
    <m/>
    <m/>
    <m/>
    <x v="0"/>
    <x v="46"/>
    <m/>
    <m/>
  </r>
  <r>
    <n v="1542"/>
    <s v=""/>
    <x v="3"/>
    <x v="140"/>
    <d v="2022-11-01T00:00:00"/>
    <x v="18"/>
    <x v="582"/>
    <m/>
    <m/>
    <n v="7125"/>
    <m/>
    <m/>
    <m/>
    <x v="1"/>
    <x v="6"/>
    <x v="42"/>
    <s v="FCT +  App "/>
    <s v="Final"/>
    <m/>
    <s v="Humidity"/>
    <x v="1"/>
    <x v="1"/>
    <s v="Non Operate"/>
    <n v="3"/>
    <x v="1"/>
    <e v="#VALUE!"/>
    <e v="#VALUE!"/>
    <m/>
    <m/>
    <e v="#VALUE!"/>
    <x v="241"/>
    <m/>
    <x v="0"/>
    <x v="0"/>
    <m/>
    <m/>
    <x v="0"/>
    <x v="0"/>
    <x v="0"/>
    <x v="2"/>
    <x v="2"/>
    <x v="4"/>
    <m/>
    <m/>
    <m/>
    <m/>
    <x v="0"/>
    <m/>
    <m/>
    <m/>
    <m/>
    <x v="0"/>
    <x v="46"/>
    <m/>
    <m/>
  </r>
  <r>
    <n v="1543"/>
    <s v=""/>
    <x v="3"/>
    <x v="140"/>
    <d v="2022-11-01T00:00:00"/>
    <x v="18"/>
    <x v="582"/>
    <m/>
    <m/>
    <n v="7125"/>
    <m/>
    <m/>
    <m/>
    <x v="1"/>
    <x v="6"/>
    <x v="42"/>
    <s v="FCT +  App "/>
    <s v="Final"/>
    <m/>
    <s v="Heat Shock"/>
    <x v="4"/>
    <x v="69"/>
    <s v="Non Operate"/>
    <n v="3"/>
    <x v="6"/>
    <e v="#VALUE!"/>
    <e v="#VALUE!"/>
    <m/>
    <m/>
    <e v="#VALUE!"/>
    <x v="241"/>
    <m/>
    <x v="0"/>
    <x v="0"/>
    <m/>
    <m/>
    <x v="0"/>
    <x v="0"/>
    <x v="0"/>
    <x v="2"/>
    <x v="2"/>
    <x v="4"/>
    <m/>
    <m/>
    <m/>
    <m/>
    <x v="0"/>
    <m/>
    <m/>
    <m/>
    <m/>
    <x v="0"/>
    <x v="46"/>
    <m/>
    <m/>
  </r>
  <r>
    <n v="1544"/>
    <s v=""/>
    <x v="4"/>
    <x v="141"/>
    <d v="2022-12-01T00:00:00"/>
    <x v="137"/>
    <x v="585"/>
    <m/>
    <m/>
    <n v="3049"/>
    <s v="# 3049 T-55931GD018HU-T-AKN"/>
    <s v="STD"/>
    <s v="TFT1.8&quot;"/>
    <x v="1"/>
    <x v="6"/>
    <x v="42"/>
    <s v="FCT +  App "/>
    <s v="Final"/>
    <m/>
    <s v="High temp"/>
    <x v="2"/>
    <x v="2"/>
    <s v="Operate"/>
    <n v="3"/>
    <x v="17"/>
    <e v="#VALUE!"/>
    <e v="#VALUE!"/>
    <m/>
    <m/>
    <n v="500"/>
    <x v="242"/>
    <m/>
    <x v="0"/>
    <x v="0"/>
    <m/>
    <m/>
    <x v="0"/>
    <x v="0"/>
    <x v="0"/>
    <x v="2"/>
    <x v="2"/>
    <x v="4"/>
    <m/>
    <m/>
    <m/>
    <m/>
    <x v="0"/>
    <m/>
    <m/>
    <d v="2022-12-21T20:00:00"/>
    <m/>
    <x v="0"/>
    <x v="0"/>
    <m/>
    <m/>
  </r>
  <r>
    <n v="1545"/>
    <s v=""/>
    <x v="4"/>
    <x v="141"/>
    <d v="2022-12-01T00:00:00"/>
    <x v="137"/>
    <x v="585"/>
    <m/>
    <m/>
    <n v="3049"/>
    <s v="# 3049 T-55931GD018HU-T-AKN"/>
    <s v="STD"/>
    <s v="TFT1.8&quot;"/>
    <x v="1"/>
    <x v="6"/>
    <x v="42"/>
    <s v="FCT +  App "/>
    <s v="Final"/>
    <m/>
    <s v="Low Temperature"/>
    <x v="3"/>
    <x v="3"/>
    <s v="Operate"/>
    <n v="3"/>
    <x v="12"/>
    <e v="#VALUE!"/>
    <e v="#VALUE!"/>
    <m/>
    <m/>
    <n v="500"/>
    <x v="242"/>
    <m/>
    <x v="0"/>
    <x v="0"/>
    <m/>
    <m/>
    <x v="0"/>
    <x v="0"/>
    <x v="0"/>
    <x v="2"/>
    <x v="2"/>
    <x v="4"/>
    <m/>
    <m/>
    <m/>
    <m/>
    <x v="0"/>
    <m/>
    <m/>
    <d v="2022-12-21T20:00:00"/>
    <m/>
    <x v="0"/>
    <x v="0"/>
    <m/>
    <m/>
  </r>
  <r>
    <n v="1546"/>
    <s v=""/>
    <x v="4"/>
    <x v="141"/>
    <d v="2022-12-01T00:00:00"/>
    <x v="137"/>
    <x v="585"/>
    <m/>
    <m/>
    <n v="3049"/>
    <s v="# 3049 T-55931GD018HU-T-AKN"/>
    <s v="STD"/>
    <s v="TFT1.8&quot;"/>
    <x v="1"/>
    <x v="6"/>
    <x v="42"/>
    <s v="FCT +  App "/>
    <s v="Final"/>
    <m/>
    <s v="High temp"/>
    <x v="2"/>
    <x v="2"/>
    <s v="Non Operate"/>
    <n v="3"/>
    <x v="38"/>
    <e v="#VALUE!"/>
    <e v="#VALUE!"/>
    <m/>
    <m/>
    <n v="500"/>
    <x v="242"/>
    <m/>
    <x v="0"/>
    <x v="0"/>
    <m/>
    <m/>
    <x v="0"/>
    <x v="0"/>
    <x v="0"/>
    <x v="2"/>
    <x v="2"/>
    <x v="4"/>
    <m/>
    <m/>
    <m/>
    <m/>
    <x v="0"/>
    <m/>
    <m/>
    <d v="2022-12-21T20:00:00"/>
    <m/>
    <x v="0"/>
    <x v="0"/>
    <m/>
    <m/>
  </r>
  <r>
    <n v="1547"/>
    <s v=""/>
    <x v="4"/>
    <x v="141"/>
    <d v="2022-12-01T00:00:00"/>
    <x v="137"/>
    <x v="585"/>
    <m/>
    <m/>
    <n v="3049"/>
    <s v="# 3049 T-55931GD018HU-T-AKN"/>
    <s v="STD"/>
    <s v="TFT1.8&quot;"/>
    <x v="1"/>
    <x v="6"/>
    <x v="42"/>
    <s v="FCT +  App "/>
    <s v="Final"/>
    <m/>
    <s v="Low Temperature"/>
    <x v="3"/>
    <x v="3"/>
    <s v="Non Operate"/>
    <n v="3"/>
    <x v="12"/>
    <e v="#VALUE!"/>
    <e v="#VALUE!"/>
    <m/>
    <m/>
    <n v="500"/>
    <x v="242"/>
    <m/>
    <x v="0"/>
    <x v="0"/>
    <m/>
    <m/>
    <x v="0"/>
    <x v="0"/>
    <x v="0"/>
    <x v="2"/>
    <x v="2"/>
    <x v="4"/>
    <m/>
    <m/>
    <m/>
    <m/>
    <x v="0"/>
    <m/>
    <m/>
    <d v="2022-12-21T20:00:00"/>
    <m/>
    <x v="0"/>
    <x v="0"/>
    <m/>
    <m/>
  </r>
  <r>
    <n v="1548"/>
    <s v=""/>
    <x v="4"/>
    <x v="141"/>
    <d v="2022-12-01T00:00:00"/>
    <x v="137"/>
    <x v="585"/>
    <m/>
    <m/>
    <n v="3049"/>
    <s v="# 3049 T-55931GD018HU-T-AKN"/>
    <s v="STD"/>
    <s v="TFT1.8&quot;"/>
    <x v="1"/>
    <x v="6"/>
    <x v="42"/>
    <s v="FCT +  App "/>
    <s v="Final"/>
    <m/>
    <s v="Humidity"/>
    <x v="1"/>
    <x v="1"/>
    <s v="Operate"/>
    <n v="3"/>
    <x v="1"/>
    <e v="#VALUE!"/>
    <e v="#VALUE!"/>
    <m/>
    <m/>
    <n v="500"/>
    <x v="242"/>
    <m/>
    <x v="0"/>
    <x v="0"/>
    <m/>
    <m/>
    <x v="0"/>
    <x v="0"/>
    <x v="0"/>
    <x v="2"/>
    <x v="2"/>
    <x v="4"/>
    <m/>
    <m/>
    <m/>
    <m/>
    <x v="0"/>
    <m/>
    <m/>
    <d v="2022-12-21T20:00:00"/>
    <m/>
    <x v="0"/>
    <x v="0"/>
    <m/>
    <m/>
  </r>
  <r>
    <n v="1549"/>
    <s v=""/>
    <x v="3"/>
    <x v="141"/>
    <d v="2022-12-01T00:00:00"/>
    <x v="18"/>
    <x v="582"/>
    <m/>
    <m/>
    <n v="3082"/>
    <m/>
    <m/>
    <m/>
    <x v="1"/>
    <x v="6"/>
    <x v="42"/>
    <s v="FCT +  App "/>
    <s v="Final"/>
    <m/>
    <s v="High temp"/>
    <x v="2"/>
    <x v="2"/>
    <s v="Operate"/>
    <n v="3"/>
    <x v="38"/>
    <e v="#VALUE!"/>
    <e v="#VALUE!"/>
    <m/>
    <m/>
    <e v="#VALUE!"/>
    <x v="242"/>
    <m/>
    <x v="0"/>
    <x v="0"/>
    <m/>
    <m/>
    <x v="0"/>
    <x v="0"/>
    <x v="0"/>
    <x v="2"/>
    <x v="2"/>
    <x v="4"/>
    <m/>
    <m/>
    <m/>
    <m/>
    <x v="0"/>
    <m/>
    <m/>
    <d v="2022-12-21T20:00:00"/>
    <m/>
    <x v="0"/>
    <x v="0"/>
    <m/>
    <m/>
  </r>
  <r>
    <n v="1550"/>
    <s v=""/>
    <x v="3"/>
    <x v="141"/>
    <d v="2022-12-01T00:00:00"/>
    <x v="18"/>
    <x v="582"/>
    <m/>
    <m/>
    <n v="3082"/>
    <m/>
    <m/>
    <m/>
    <x v="1"/>
    <x v="6"/>
    <x v="42"/>
    <s v="FCT +  App "/>
    <s v="Final"/>
    <m/>
    <s v="Low Temperature"/>
    <x v="3"/>
    <x v="3"/>
    <s v="Operate"/>
    <n v="3"/>
    <x v="12"/>
    <e v="#VALUE!"/>
    <e v="#VALUE!"/>
    <m/>
    <m/>
    <e v="#VALUE!"/>
    <x v="242"/>
    <m/>
    <x v="0"/>
    <x v="0"/>
    <m/>
    <m/>
    <x v="0"/>
    <x v="0"/>
    <x v="0"/>
    <x v="2"/>
    <x v="2"/>
    <x v="4"/>
    <m/>
    <m/>
    <m/>
    <m/>
    <x v="0"/>
    <m/>
    <m/>
    <d v="2022-12-21T20:00:00"/>
    <m/>
    <x v="0"/>
    <x v="0"/>
    <m/>
    <m/>
  </r>
  <r>
    <n v="1551"/>
    <s v=""/>
    <x v="3"/>
    <x v="141"/>
    <d v="2022-12-01T00:00:00"/>
    <x v="18"/>
    <x v="582"/>
    <m/>
    <m/>
    <n v="3082"/>
    <m/>
    <m/>
    <m/>
    <x v="1"/>
    <x v="6"/>
    <x v="42"/>
    <s v="FCT +  App "/>
    <s v="Final"/>
    <m/>
    <s v="High temp"/>
    <x v="2"/>
    <x v="2"/>
    <s v="Non Operate"/>
    <n v="3"/>
    <x v="38"/>
    <e v="#VALUE!"/>
    <e v="#VALUE!"/>
    <m/>
    <m/>
    <e v="#VALUE!"/>
    <x v="242"/>
    <m/>
    <x v="0"/>
    <x v="0"/>
    <m/>
    <m/>
    <x v="0"/>
    <x v="0"/>
    <x v="0"/>
    <x v="2"/>
    <x v="2"/>
    <x v="4"/>
    <m/>
    <m/>
    <m/>
    <m/>
    <x v="0"/>
    <m/>
    <m/>
    <d v="2022-12-21T20:00:00"/>
    <m/>
    <x v="0"/>
    <x v="0"/>
    <m/>
    <m/>
  </r>
  <r>
    <n v="1552"/>
    <s v=""/>
    <x v="3"/>
    <x v="141"/>
    <d v="2022-12-01T00:00:00"/>
    <x v="18"/>
    <x v="582"/>
    <m/>
    <m/>
    <n v="3082"/>
    <m/>
    <m/>
    <m/>
    <x v="1"/>
    <x v="6"/>
    <x v="42"/>
    <s v="FCT +  App "/>
    <s v="Final"/>
    <m/>
    <s v="Low Temperature"/>
    <x v="3"/>
    <x v="3"/>
    <s v="Non Operate"/>
    <n v="3"/>
    <x v="12"/>
    <e v="#VALUE!"/>
    <e v="#VALUE!"/>
    <m/>
    <m/>
    <e v="#VALUE!"/>
    <x v="242"/>
    <m/>
    <x v="0"/>
    <x v="0"/>
    <m/>
    <m/>
    <x v="0"/>
    <x v="0"/>
    <x v="0"/>
    <x v="2"/>
    <x v="2"/>
    <x v="4"/>
    <m/>
    <m/>
    <m/>
    <m/>
    <x v="0"/>
    <m/>
    <m/>
    <d v="2022-12-21T20:00:00"/>
    <m/>
    <x v="0"/>
    <x v="0"/>
    <m/>
    <m/>
  </r>
  <r>
    <n v="1553"/>
    <s v=""/>
    <x v="3"/>
    <x v="141"/>
    <d v="2022-12-01T00:00:00"/>
    <x v="18"/>
    <x v="582"/>
    <m/>
    <m/>
    <n v="3082"/>
    <m/>
    <m/>
    <m/>
    <x v="1"/>
    <x v="6"/>
    <x v="42"/>
    <s v="FCT +  App "/>
    <s v="Final"/>
    <m/>
    <s v="Humidity"/>
    <x v="1"/>
    <x v="1"/>
    <s v="Operate"/>
    <n v="3"/>
    <x v="1"/>
    <e v="#VALUE!"/>
    <e v="#VALUE!"/>
    <m/>
    <m/>
    <e v="#VALUE!"/>
    <x v="242"/>
    <m/>
    <x v="0"/>
    <x v="0"/>
    <m/>
    <m/>
    <x v="0"/>
    <x v="0"/>
    <x v="0"/>
    <x v="2"/>
    <x v="2"/>
    <x v="4"/>
    <m/>
    <m/>
    <m/>
    <m/>
    <x v="0"/>
    <m/>
    <m/>
    <d v="2022-12-21T20:00:00"/>
    <m/>
    <x v="0"/>
    <x v="0"/>
    <m/>
    <m/>
  </r>
  <r>
    <n v="1554"/>
    <s v=""/>
    <x v="3"/>
    <x v="141"/>
    <d v="2022-12-01T00:00:00"/>
    <x v="18"/>
    <x v="582"/>
    <m/>
    <m/>
    <n v="3082"/>
    <m/>
    <m/>
    <m/>
    <x v="1"/>
    <x v="6"/>
    <x v="42"/>
    <s v="FCT +  App "/>
    <s v="Final"/>
    <m/>
    <s v="Heat Shock"/>
    <x v="4"/>
    <x v="58"/>
    <s v="Non Operate"/>
    <n v="3"/>
    <x v="6"/>
    <e v="#VALUE!"/>
    <e v="#VALUE!"/>
    <m/>
    <m/>
    <e v="#VALUE!"/>
    <x v="242"/>
    <m/>
    <x v="0"/>
    <x v="0"/>
    <m/>
    <m/>
    <x v="0"/>
    <x v="0"/>
    <x v="0"/>
    <x v="2"/>
    <x v="2"/>
    <x v="4"/>
    <m/>
    <m/>
    <m/>
    <m/>
    <x v="0"/>
    <m/>
    <m/>
    <d v="2022-12-21T20:00:00"/>
    <m/>
    <x v="0"/>
    <x v="0"/>
    <m/>
    <m/>
  </r>
  <r>
    <n v="909"/>
    <s v=""/>
    <x v="6"/>
    <x v="134"/>
    <m/>
    <x v="18"/>
    <x v="582"/>
    <m/>
    <m/>
    <m/>
    <m/>
    <m/>
    <m/>
    <x v="2"/>
    <x v="9"/>
    <x v="101"/>
    <m/>
    <m/>
    <m/>
    <m/>
    <x v="23"/>
    <x v="60"/>
    <m/>
    <m/>
    <x v="29"/>
    <m/>
    <m/>
    <m/>
    <m/>
    <m/>
    <x v="98"/>
    <m/>
    <x v="0"/>
    <x v="0"/>
    <m/>
    <m/>
    <x v="0"/>
    <x v="0"/>
    <x v="0"/>
    <x v="2"/>
    <x v="2"/>
    <x v="4"/>
    <m/>
    <m/>
    <m/>
    <m/>
    <x v="0"/>
    <m/>
    <m/>
    <m/>
    <m/>
    <x v="0"/>
    <x v="0"/>
    <m/>
    <m/>
  </r>
  <r>
    <n v="910"/>
    <s v=""/>
    <x v="6"/>
    <x v="134"/>
    <m/>
    <x v="18"/>
    <x v="582"/>
    <m/>
    <m/>
    <m/>
    <m/>
    <m/>
    <m/>
    <x v="2"/>
    <x v="9"/>
    <x v="101"/>
    <m/>
    <m/>
    <m/>
    <m/>
    <x v="23"/>
    <x v="60"/>
    <m/>
    <m/>
    <x v="29"/>
    <m/>
    <m/>
    <m/>
    <m/>
    <m/>
    <x v="98"/>
    <m/>
    <x v="0"/>
    <x v="0"/>
    <m/>
    <m/>
    <x v="0"/>
    <x v="0"/>
    <x v="0"/>
    <x v="2"/>
    <x v="2"/>
    <x v="4"/>
    <m/>
    <m/>
    <m/>
    <m/>
    <x v="0"/>
    <m/>
    <m/>
    <m/>
    <m/>
    <x v="0"/>
    <x v="0"/>
    <m/>
    <m/>
  </r>
  <r>
    <n v="911"/>
    <s v=""/>
    <x v="6"/>
    <x v="134"/>
    <m/>
    <x v="18"/>
    <x v="582"/>
    <m/>
    <m/>
    <m/>
    <m/>
    <m/>
    <m/>
    <x v="2"/>
    <x v="9"/>
    <x v="101"/>
    <m/>
    <m/>
    <m/>
    <m/>
    <x v="23"/>
    <x v="60"/>
    <m/>
    <m/>
    <x v="29"/>
    <m/>
    <m/>
    <m/>
    <m/>
    <m/>
    <x v="98"/>
    <m/>
    <x v="0"/>
    <x v="0"/>
    <m/>
    <m/>
    <x v="0"/>
    <x v="0"/>
    <x v="0"/>
    <x v="2"/>
    <x v="2"/>
    <x v="4"/>
    <m/>
    <m/>
    <m/>
    <m/>
    <x v="0"/>
    <m/>
    <m/>
    <m/>
    <m/>
    <x v="0"/>
    <x v="0"/>
    <m/>
    <m/>
  </r>
  <r>
    <n v="912"/>
    <s v=""/>
    <x v="6"/>
    <x v="134"/>
    <m/>
    <x v="18"/>
    <x v="582"/>
    <m/>
    <m/>
    <m/>
    <m/>
    <m/>
    <m/>
    <x v="2"/>
    <x v="9"/>
    <x v="101"/>
    <m/>
    <m/>
    <m/>
    <m/>
    <x v="23"/>
    <x v="60"/>
    <m/>
    <m/>
    <x v="29"/>
    <m/>
    <m/>
    <m/>
    <m/>
    <m/>
    <x v="98"/>
    <m/>
    <x v="0"/>
    <x v="0"/>
    <m/>
    <m/>
    <x v="0"/>
    <x v="0"/>
    <x v="0"/>
    <x v="2"/>
    <x v="2"/>
    <x v="4"/>
    <m/>
    <m/>
    <m/>
    <m/>
    <x v="0"/>
    <m/>
    <m/>
    <m/>
    <m/>
    <x v="0"/>
    <x v="0"/>
    <m/>
    <m/>
  </r>
  <r>
    <n v="913"/>
    <s v=""/>
    <x v="6"/>
    <x v="134"/>
    <m/>
    <x v="18"/>
    <x v="582"/>
    <m/>
    <m/>
    <m/>
    <m/>
    <m/>
    <m/>
    <x v="2"/>
    <x v="9"/>
    <x v="101"/>
    <m/>
    <m/>
    <m/>
    <m/>
    <x v="23"/>
    <x v="60"/>
    <m/>
    <m/>
    <x v="29"/>
    <m/>
    <m/>
    <m/>
    <m/>
    <m/>
    <x v="98"/>
    <m/>
    <x v="0"/>
    <x v="0"/>
    <m/>
    <m/>
    <x v="0"/>
    <x v="0"/>
    <x v="0"/>
    <x v="2"/>
    <x v="2"/>
    <x v="4"/>
    <m/>
    <m/>
    <m/>
    <m/>
    <x v="0"/>
    <m/>
    <m/>
    <m/>
    <m/>
    <x v="0"/>
    <x v="0"/>
    <m/>
    <m/>
  </r>
  <r>
    <n v="914"/>
    <s v=""/>
    <x v="6"/>
    <x v="134"/>
    <m/>
    <x v="18"/>
    <x v="582"/>
    <m/>
    <m/>
    <m/>
    <m/>
    <m/>
    <m/>
    <x v="2"/>
    <x v="9"/>
    <x v="101"/>
    <m/>
    <m/>
    <m/>
    <m/>
    <x v="23"/>
    <x v="60"/>
    <m/>
    <m/>
    <x v="29"/>
    <m/>
    <m/>
    <m/>
    <m/>
    <m/>
    <x v="98"/>
    <m/>
    <x v="0"/>
    <x v="0"/>
    <m/>
    <m/>
    <x v="0"/>
    <x v="0"/>
    <x v="0"/>
    <x v="2"/>
    <x v="2"/>
    <x v="4"/>
    <m/>
    <m/>
    <m/>
    <m/>
    <x v="0"/>
    <m/>
    <m/>
    <m/>
    <m/>
    <x v="0"/>
    <x v="0"/>
    <m/>
    <m/>
  </r>
  <r>
    <n v="915"/>
    <s v=""/>
    <x v="6"/>
    <x v="134"/>
    <m/>
    <x v="18"/>
    <x v="582"/>
    <m/>
    <m/>
    <m/>
    <m/>
    <m/>
    <m/>
    <x v="2"/>
    <x v="9"/>
    <x v="101"/>
    <m/>
    <m/>
    <m/>
    <m/>
    <x v="23"/>
    <x v="60"/>
    <m/>
    <m/>
    <x v="29"/>
    <m/>
    <m/>
    <m/>
    <m/>
    <m/>
    <x v="98"/>
    <m/>
    <x v="0"/>
    <x v="0"/>
    <m/>
    <m/>
    <x v="0"/>
    <x v="0"/>
    <x v="0"/>
    <x v="2"/>
    <x v="2"/>
    <x v="4"/>
    <m/>
    <m/>
    <m/>
    <m/>
    <x v="0"/>
    <m/>
    <m/>
    <m/>
    <m/>
    <x v="0"/>
    <x v="0"/>
    <m/>
    <m/>
  </r>
  <r>
    <n v="916"/>
    <s v=""/>
    <x v="6"/>
    <x v="134"/>
    <m/>
    <x v="18"/>
    <x v="582"/>
    <m/>
    <m/>
    <m/>
    <m/>
    <m/>
    <m/>
    <x v="2"/>
    <x v="9"/>
    <x v="101"/>
    <m/>
    <m/>
    <m/>
    <m/>
    <x v="23"/>
    <x v="60"/>
    <m/>
    <m/>
    <x v="29"/>
    <m/>
    <m/>
    <m/>
    <m/>
    <m/>
    <x v="98"/>
    <m/>
    <x v="0"/>
    <x v="0"/>
    <m/>
    <m/>
    <x v="0"/>
    <x v="0"/>
    <x v="0"/>
    <x v="2"/>
    <x v="2"/>
    <x v="4"/>
    <m/>
    <m/>
    <m/>
    <m/>
    <x v="0"/>
    <m/>
    <m/>
    <m/>
    <m/>
    <x v="0"/>
    <x v="0"/>
    <m/>
    <m/>
  </r>
  <r>
    <n v="917"/>
    <s v=""/>
    <x v="6"/>
    <x v="134"/>
    <m/>
    <x v="18"/>
    <x v="582"/>
    <m/>
    <m/>
    <m/>
    <m/>
    <m/>
    <m/>
    <x v="2"/>
    <x v="9"/>
    <x v="101"/>
    <m/>
    <m/>
    <m/>
    <m/>
    <x v="23"/>
    <x v="60"/>
    <m/>
    <m/>
    <x v="29"/>
    <m/>
    <m/>
    <m/>
    <m/>
    <m/>
    <x v="98"/>
    <m/>
    <x v="0"/>
    <x v="0"/>
    <m/>
    <m/>
    <x v="0"/>
    <x v="0"/>
    <x v="0"/>
    <x v="2"/>
    <x v="2"/>
    <x v="4"/>
    <m/>
    <m/>
    <m/>
    <m/>
    <x v="0"/>
    <m/>
    <m/>
    <m/>
    <m/>
    <x v="0"/>
    <x v="0"/>
    <m/>
    <m/>
  </r>
  <r>
    <n v="918"/>
    <s v=""/>
    <x v="6"/>
    <x v="134"/>
    <m/>
    <x v="18"/>
    <x v="582"/>
    <m/>
    <m/>
    <m/>
    <m/>
    <m/>
    <m/>
    <x v="2"/>
    <x v="9"/>
    <x v="101"/>
    <m/>
    <m/>
    <m/>
    <m/>
    <x v="23"/>
    <x v="60"/>
    <m/>
    <m/>
    <x v="29"/>
    <m/>
    <m/>
    <m/>
    <m/>
    <m/>
    <x v="98"/>
    <m/>
    <x v="0"/>
    <x v="0"/>
    <m/>
    <m/>
    <x v="0"/>
    <x v="0"/>
    <x v="0"/>
    <x v="2"/>
    <x v="2"/>
    <x v="4"/>
    <m/>
    <m/>
    <m/>
    <m/>
    <x v="0"/>
    <m/>
    <m/>
    <m/>
    <m/>
    <x v="0"/>
    <x v="0"/>
    <m/>
    <m/>
  </r>
  <r>
    <n v="919"/>
    <s v=""/>
    <x v="6"/>
    <x v="134"/>
    <m/>
    <x v="18"/>
    <x v="582"/>
    <m/>
    <m/>
    <m/>
    <m/>
    <m/>
    <m/>
    <x v="2"/>
    <x v="9"/>
    <x v="101"/>
    <m/>
    <m/>
    <m/>
    <m/>
    <x v="23"/>
    <x v="60"/>
    <m/>
    <m/>
    <x v="29"/>
    <m/>
    <m/>
    <m/>
    <m/>
    <m/>
    <x v="98"/>
    <m/>
    <x v="0"/>
    <x v="0"/>
    <m/>
    <m/>
    <x v="0"/>
    <x v="0"/>
    <x v="0"/>
    <x v="2"/>
    <x v="2"/>
    <x v="4"/>
    <m/>
    <m/>
    <m/>
    <m/>
    <x v="0"/>
    <m/>
    <m/>
    <m/>
    <m/>
    <x v="0"/>
    <x v="0"/>
    <m/>
    <m/>
  </r>
  <r>
    <n v="920"/>
    <s v=""/>
    <x v="6"/>
    <x v="134"/>
    <m/>
    <x v="18"/>
    <x v="582"/>
    <m/>
    <m/>
    <m/>
    <m/>
    <m/>
    <m/>
    <x v="2"/>
    <x v="9"/>
    <x v="101"/>
    <m/>
    <m/>
    <m/>
    <m/>
    <x v="23"/>
    <x v="60"/>
    <m/>
    <m/>
    <x v="29"/>
    <m/>
    <m/>
    <m/>
    <m/>
    <m/>
    <x v="98"/>
    <m/>
    <x v="0"/>
    <x v="0"/>
    <m/>
    <m/>
    <x v="0"/>
    <x v="0"/>
    <x v="0"/>
    <x v="2"/>
    <x v="2"/>
    <x v="4"/>
    <m/>
    <m/>
    <m/>
    <m/>
    <x v="0"/>
    <m/>
    <m/>
    <m/>
    <m/>
    <x v="0"/>
    <x v="0"/>
    <m/>
    <m/>
  </r>
  <r>
    <n v="921"/>
    <s v=""/>
    <x v="6"/>
    <x v="134"/>
    <m/>
    <x v="18"/>
    <x v="582"/>
    <m/>
    <m/>
    <m/>
    <m/>
    <m/>
    <m/>
    <x v="2"/>
    <x v="9"/>
    <x v="101"/>
    <m/>
    <m/>
    <m/>
    <m/>
    <x v="23"/>
    <x v="60"/>
    <m/>
    <m/>
    <x v="29"/>
    <m/>
    <m/>
    <m/>
    <m/>
    <m/>
    <x v="98"/>
    <m/>
    <x v="0"/>
    <x v="0"/>
    <m/>
    <m/>
    <x v="0"/>
    <x v="0"/>
    <x v="0"/>
    <x v="2"/>
    <x v="2"/>
    <x v="4"/>
    <m/>
    <m/>
    <m/>
    <m/>
    <x v="0"/>
    <m/>
    <m/>
    <m/>
    <m/>
    <x v="0"/>
    <x v="0"/>
    <m/>
    <m/>
  </r>
  <r>
    <n v="922"/>
    <s v=""/>
    <x v="6"/>
    <x v="134"/>
    <m/>
    <x v="18"/>
    <x v="582"/>
    <m/>
    <m/>
    <m/>
    <m/>
    <m/>
    <m/>
    <x v="2"/>
    <x v="9"/>
    <x v="101"/>
    <m/>
    <m/>
    <m/>
    <m/>
    <x v="23"/>
    <x v="60"/>
    <m/>
    <m/>
    <x v="29"/>
    <m/>
    <m/>
    <m/>
    <m/>
    <m/>
    <x v="98"/>
    <m/>
    <x v="0"/>
    <x v="0"/>
    <m/>
    <m/>
    <x v="0"/>
    <x v="0"/>
    <x v="0"/>
    <x v="2"/>
    <x v="2"/>
    <x v="4"/>
    <m/>
    <m/>
    <m/>
    <m/>
    <x v="0"/>
    <m/>
    <m/>
    <m/>
    <m/>
    <x v="0"/>
    <x v="0"/>
    <m/>
    <m/>
  </r>
  <r>
    <n v="923"/>
    <s v=""/>
    <x v="6"/>
    <x v="134"/>
    <m/>
    <x v="18"/>
    <x v="582"/>
    <m/>
    <m/>
    <m/>
    <m/>
    <m/>
    <m/>
    <x v="2"/>
    <x v="9"/>
    <x v="101"/>
    <m/>
    <m/>
    <m/>
    <m/>
    <x v="23"/>
    <x v="60"/>
    <m/>
    <m/>
    <x v="29"/>
    <m/>
    <m/>
    <m/>
    <m/>
    <m/>
    <x v="98"/>
    <m/>
    <x v="0"/>
    <x v="0"/>
    <m/>
    <m/>
    <x v="0"/>
    <x v="0"/>
    <x v="0"/>
    <x v="2"/>
    <x v="2"/>
    <x v="4"/>
    <m/>
    <m/>
    <m/>
    <m/>
    <x v="0"/>
    <m/>
    <m/>
    <m/>
    <m/>
    <x v="0"/>
    <x v="0"/>
    <m/>
    <m/>
  </r>
  <r>
    <n v="924"/>
    <s v=""/>
    <x v="6"/>
    <x v="134"/>
    <m/>
    <x v="18"/>
    <x v="582"/>
    <m/>
    <m/>
    <m/>
    <m/>
    <m/>
    <m/>
    <x v="2"/>
    <x v="9"/>
    <x v="101"/>
    <m/>
    <m/>
    <m/>
    <m/>
    <x v="23"/>
    <x v="60"/>
    <m/>
    <m/>
    <x v="29"/>
    <m/>
    <m/>
    <m/>
    <m/>
    <m/>
    <x v="98"/>
    <m/>
    <x v="0"/>
    <x v="0"/>
    <m/>
    <m/>
    <x v="0"/>
    <x v="0"/>
    <x v="0"/>
    <x v="2"/>
    <x v="2"/>
    <x v="4"/>
    <m/>
    <m/>
    <m/>
    <m/>
    <x v="0"/>
    <m/>
    <m/>
    <m/>
    <m/>
    <x v="0"/>
    <x v="0"/>
    <m/>
    <m/>
  </r>
  <r>
    <n v="925"/>
    <s v=""/>
    <x v="6"/>
    <x v="134"/>
    <m/>
    <x v="18"/>
    <x v="582"/>
    <m/>
    <m/>
    <m/>
    <m/>
    <m/>
    <m/>
    <x v="2"/>
    <x v="9"/>
    <x v="101"/>
    <m/>
    <m/>
    <m/>
    <m/>
    <x v="23"/>
    <x v="60"/>
    <m/>
    <m/>
    <x v="29"/>
    <m/>
    <m/>
    <m/>
    <m/>
    <m/>
    <x v="98"/>
    <m/>
    <x v="0"/>
    <x v="0"/>
    <m/>
    <m/>
    <x v="0"/>
    <x v="0"/>
    <x v="0"/>
    <x v="2"/>
    <x v="2"/>
    <x v="4"/>
    <m/>
    <m/>
    <m/>
    <m/>
    <x v="0"/>
    <m/>
    <m/>
    <m/>
    <m/>
    <x v="0"/>
    <x v="0"/>
    <m/>
    <m/>
  </r>
  <r>
    <n v="926"/>
    <s v=""/>
    <x v="6"/>
    <x v="134"/>
    <m/>
    <x v="18"/>
    <x v="582"/>
    <m/>
    <m/>
    <m/>
    <m/>
    <m/>
    <m/>
    <x v="2"/>
    <x v="9"/>
    <x v="101"/>
    <m/>
    <m/>
    <m/>
    <m/>
    <x v="23"/>
    <x v="60"/>
    <m/>
    <m/>
    <x v="29"/>
    <m/>
    <m/>
    <m/>
    <m/>
    <m/>
    <x v="98"/>
    <m/>
    <x v="0"/>
    <x v="0"/>
    <m/>
    <m/>
    <x v="0"/>
    <x v="0"/>
    <x v="0"/>
    <x v="2"/>
    <x v="2"/>
    <x v="4"/>
    <m/>
    <m/>
    <m/>
    <m/>
    <x v="0"/>
    <m/>
    <m/>
    <m/>
    <m/>
    <x v="0"/>
    <x v="0"/>
    <m/>
    <m/>
  </r>
  <r>
    <n v="927"/>
    <s v=""/>
    <x v="6"/>
    <x v="134"/>
    <m/>
    <x v="18"/>
    <x v="582"/>
    <m/>
    <m/>
    <m/>
    <m/>
    <m/>
    <m/>
    <x v="2"/>
    <x v="9"/>
    <x v="101"/>
    <m/>
    <m/>
    <m/>
    <m/>
    <x v="23"/>
    <x v="60"/>
    <m/>
    <m/>
    <x v="29"/>
    <m/>
    <m/>
    <m/>
    <m/>
    <m/>
    <x v="98"/>
    <m/>
    <x v="0"/>
    <x v="0"/>
    <m/>
    <m/>
    <x v="0"/>
    <x v="0"/>
    <x v="0"/>
    <x v="2"/>
    <x v="2"/>
    <x v="4"/>
    <m/>
    <m/>
    <m/>
    <m/>
    <x v="0"/>
    <m/>
    <m/>
    <m/>
    <m/>
    <x v="0"/>
    <x v="0"/>
    <m/>
    <m/>
  </r>
  <r>
    <n v="928"/>
    <s v=""/>
    <x v="6"/>
    <x v="134"/>
    <m/>
    <x v="18"/>
    <x v="582"/>
    <m/>
    <m/>
    <m/>
    <m/>
    <m/>
    <m/>
    <x v="2"/>
    <x v="9"/>
    <x v="101"/>
    <m/>
    <m/>
    <m/>
    <m/>
    <x v="23"/>
    <x v="60"/>
    <m/>
    <m/>
    <x v="29"/>
    <m/>
    <m/>
    <m/>
    <m/>
    <m/>
    <x v="98"/>
    <m/>
    <x v="0"/>
    <x v="0"/>
    <m/>
    <m/>
    <x v="0"/>
    <x v="0"/>
    <x v="0"/>
    <x v="2"/>
    <x v="2"/>
    <x v="4"/>
    <m/>
    <m/>
    <m/>
    <m/>
    <x v="0"/>
    <m/>
    <m/>
    <m/>
    <m/>
    <x v="0"/>
    <x v="0"/>
    <m/>
    <m/>
  </r>
  <r>
    <n v="929"/>
    <s v=""/>
    <x v="6"/>
    <x v="134"/>
    <m/>
    <x v="18"/>
    <x v="582"/>
    <m/>
    <m/>
    <m/>
    <m/>
    <m/>
    <m/>
    <x v="2"/>
    <x v="9"/>
    <x v="101"/>
    <m/>
    <m/>
    <m/>
    <m/>
    <x v="23"/>
    <x v="60"/>
    <m/>
    <m/>
    <x v="29"/>
    <m/>
    <m/>
    <m/>
    <m/>
    <m/>
    <x v="98"/>
    <m/>
    <x v="0"/>
    <x v="0"/>
    <m/>
    <m/>
    <x v="0"/>
    <x v="0"/>
    <x v="0"/>
    <x v="2"/>
    <x v="2"/>
    <x v="4"/>
    <m/>
    <m/>
    <m/>
    <m/>
    <x v="0"/>
    <m/>
    <m/>
    <m/>
    <m/>
    <x v="0"/>
    <x v="0"/>
    <m/>
    <m/>
  </r>
  <r>
    <n v="930"/>
    <s v=""/>
    <x v="6"/>
    <x v="134"/>
    <m/>
    <x v="18"/>
    <x v="582"/>
    <m/>
    <m/>
    <m/>
    <m/>
    <m/>
    <m/>
    <x v="2"/>
    <x v="9"/>
    <x v="101"/>
    <m/>
    <m/>
    <m/>
    <m/>
    <x v="23"/>
    <x v="60"/>
    <m/>
    <m/>
    <x v="29"/>
    <m/>
    <m/>
    <m/>
    <m/>
    <m/>
    <x v="98"/>
    <m/>
    <x v="0"/>
    <x v="0"/>
    <m/>
    <m/>
    <x v="0"/>
    <x v="0"/>
    <x v="0"/>
    <x v="2"/>
    <x v="2"/>
    <x v="4"/>
    <m/>
    <m/>
    <m/>
    <m/>
    <x v="0"/>
    <m/>
    <m/>
    <m/>
    <m/>
    <x v="0"/>
    <x v="0"/>
    <m/>
    <m/>
  </r>
  <r>
    <n v="931"/>
    <s v=""/>
    <x v="6"/>
    <x v="134"/>
    <m/>
    <x v="18"/>
    <x v="582"/>
    <m/>
    <m/>
    <m/>
    <m/>
    <m/>
    <m/>
    <x v="2"/>
    <x v="9"/>
    <x v="101"/>
    <m/>
    <m/>
    <m/>
    <m/>
    <x v="23"/>
    <x v="60"/>
    <m/>
    <m/>
    <x v="29"/>
    <m/>
    <m/>
    <m/>
    <m/>
    <m/>
    <x v="98"/>
    <m/>
    <x v="0"/>
    <x v="0"/>
    <m/>
    <m/>
    <x v="0"/>
    <x v="0"/>
    <x v="0"/>
    <x v="2"/>
    <x v="2"/>
    <x v="4"/>
    <m/>
    <m/>
    <m/>
    <m/>
    <x v="0"/>
    <m/>
    <m/>
    <m/>
    <m/>
    <x v="0"/>
    <x v="0"/>
    <m/>
    <m/>
  </r>
  <r>
    <n v="932"/>
    <s v=""/>
    <x v="6"/>
    <x v="134"/>
    <m/>
    <x v="18"/>
    <x v="582"/>
    <m/>
    <m/>
    <m/>
    <m/>
    <m/>
    <m/>
    <x v="2"/>
    <x v="9"/>
    <x v="101"/>
    <m/>
    <m/>
    <m/>
    <m/>
    <x v="23"/>
    <x v="60"/>
    <m/>
    <m/>
    <x v="29"/>
    <m/>
    <m/>
    <m/>
    <m/>
    <m/>
    <x v="98"/>
    <m/>
    <x v="0"/>
    <x v="0"/>
    <m/>
    <m/>
    <x v="0"/>
    <x v="0"/>
    <x v="0"/>
    <x v="2"/>
    <x v="2"/>
    <x v="4"/>
    <m/>
    <m/>
    <m/>
    <m/>
    <x v="0"/>
    <m/>
    <m/>
    <m/>
    <m/>
    <x v="0"/>
    <x v="0"/>
    <m/>
    <m/>
  </r>
  <r>
    <n v="933"/>
    <s v=""/>
    <x v="6"/>
    <x v="134"/>
    <m/>
    <x v="18"/>
    <x v="582"/>
    <m/>
    <m/>
    <m/>
    <m/>
    <m/>
    <m/>
    <x v="2"/>
    <x v="9"/>
    <x v="101"/>
    <m/>
    <m/>
    <m/>
    <m/>
    <x v="23"/>
    <x v="60"/>
    <m/>
    <m/>
    <x v="29"/>
    <m/>
    <m/>
    <m/>
    <m/>
    <m/>
    <x v="98"/>
    <m/>
    <x v="0"/>
    <x v="0"/>
    <m/>
    <m/>
    <x v="0"/>
    <x v="0"/>
    <x v="0"/>
    <x v="2"/>
    <x v="2"/>
    <x v="4"/>
    <m/>
    <m/>
    <m/>
    <m/>
    <x v="0"/>
    <m/>
    <m/>
    <m/>
    <m/>
    <x v="0"/>
    <x v="0"/>
    <m/>
    <m/>
  </r>
  <r>
    <n v="934"/>
    <s v=""/>
    <x v="6"/>
    <x v="134"/>
    <m/>
    <x v="18"/>
    <x v="582"/>
    <m/>
    <m/>
    <m/>
    <m/>
    <m/>
    <m/>
    <x v="2"/>
    <x v="9"/>
    <x v="101"/>
    <m/>
    <m/>
    <m/>
    <m/>
    <x v="23"/>
    <x v="60"/>
    <m/>
    <m/>
    <x v="29"/>
    <m/>
    <m/>
    <m/>
    <m/>
    <m/>
    <x v="98"/>
    <m/>
    <x v="0"/>
    <x v="0"/>
    <m/>
    <m/>
    <x v="0"/>
    <x v="0"/>
    <x v="0"/>
    <x v="2"/>
    <x v="2"/>
    <x v="4"/>
    <m/>
    <m/>
    <m/>
    <m/>
    <x v="0"/>
    <m/>
    <m/>
    <m/>
    <m/>
    <x v="0"/>
    <x v="0"/>
    <m/>
    <m/>
  </r>
  <r>
    <n v="935"/>
    <s v=""/>
    <x v="6"/>
    <x v="134"/>
    <m/>
    <x v="18"/>
    <x v="582"/>
    <m/>
    <m/>
    <m/>
    <m/>
    <m/>
    <m/>
    <x v="2"/>
    <x v="9"/>
    <x v="101"/>
    <m/>
    <m/>
    <m/>
    <m/>
    <x v="23"/>
    <x v="60"/>
    <m/>
    <m/>
    <x v="29"/>
    <m/>
    <m/>
    <m/>
    <m/>
    <m/>
    <x v="98"/>
    <m/>
    <x v="0"/>
    <x v="0"/>
    <m/>
    <m/>
    <x v="0"/>
    <x v="0"/>
    <x v="0"/>
    <x v="2"/>
    <x v="2"/>
    <x v="4"/>
    <m/>
    <m/>
    <m/>
    <m/>
    <x v="0"/>
    <m/>
    <m/>
    <m/>
    <m/>
    <x v="0"/>
    <x v="0"/>
    <m/>
    <m/>
  </r>
  <r>
    <n v="936"/>
    <s v=""/>
    <x v="6"/>
    <x v="134"/>
    <m/>
    <x v="18"/>
    <x v="582"/>
    <m/>
    <m/>
    <m/>
    <m/>
    <m/>
    <m/>
    <x v="2"/>
    <x v="9"/>
    <x v="101"/>
    <m/>
    <m/>
    <m/>
    <m/>
    <x v="23"/>
    <x v="60"/>
    <m/>
    <m/>
    <x v="29"/>
    <m/>
    <m/>
    <m/>
    <m/>
    <m/>
    <x v="98"/>
    <m/>
    <x v="0"/>
    <x v="0"/>
    <m/>
    <m/>
    <x v="0"/>
    <x v="0"/>
    <x v="0"/>
    <x v="2"/>
    <x v="2"/>
    <x v="4"/>
    <m/>
    <m/>
    <m/>
    <m/>
    <x v="0"/>
    <m/>
    <m/>
    <m/>
    <m/>
    <x v="0"/>
    <x v="0"/>
    <m/>
    <m/>
  </r>
  <r>
    <n v="937"/>
    <s v=""/>
    <x v="6"/>
    <x v="134"/>
    <m/>
    <x v="18"/>
    <x v="582"/>
    <m/>
    <m/>
    <m/>
    <m/>
    <m/>
    <m/>
    <x v="2"/>
    <x v="9"/>
    <x v="101"/>
    <m/>
    <m/>
    <m/>
    <m/>
    <x v="23"/>
    <x v="60"/>
    <m/>
    <m/>
    <x v="29"/>
    <m/>
    <m/>
    <m/>
    <m/>
    <m/>
    <x v="98"/>
    <m/>
    <x v="0"/>
    <x v="0"/>
    <m/>
    <m/>
    <x v="0"/>
    <x v="0"/>
    <x v="0"/>
    <x v="2"/>
    <x v="2"/>
    <x v="4"/>
    <m/>
    <m/>
    <m/>
    <m/>
    <x v="0"/>
    <m/>
    <m/>
    <m/>
    <m/>
    <x v="0"/>
    <x v="0"/>
    <m/>
    <m/>
  </r>
  <r>
    <n v="938"/>
    <s v=""/>
    <x v="6"/>
    <x v="134"/>
    <m/>
    <x v="18"/>
    <x v="582"/>
    <m/>
    <m/>
    <m/>
    <m/>
    <m/>
    <m/>
    <x v="2"/>
    <x v="9"/>
    <x v="101"/>
    <m/>
    <m/>
    <m/>
    <m/>
    <x v="23"/>
    <x v="60"/>
    <m/>
    <m/>
    <x v="29"/>
    <m/>
    <m/>
    <m/>
    <m/>
    <m/>
    <x v="98"/>
    <m/>
    <x v="0"/>
    <x v="0"/>
    <m/>
    <m/>
    <x v="0"/>
    <x v="0"/>
    <x v="0"/>
    <x v="2"/>
    <x v="2"/>
    <x v="4"/>
    <m/>
    <m/>
    <m/>
    <m/>
    <x v="0"/>
    <m/>
    <m/>
    <m/>
    <m/>
    <x v="0"/>
    <x v="0"/>
    <m/>
    <m/>
  </r>
  <r>
    <n v="939"/>
    <s v=""/>
    <x v="6"/>
    <x v="134"/>
    <m/>
    <x v="18"/>
    <x v="582"/>
    <m/>
    <m/>
    <m/>
    <m/>
    <m/>
    <m/>
    <x v="2"/>
    <x v="9"/>
    <x v="101"/>
    <m/>
    <m/>
    <m/>
    <m/>
    <x v="23"/>
    <x v="60"/>
    <m/>
    <m/>
    <x v="29"/>
    <m/>
    <m/>
    <m/>
    <m/>
    <m/>
    <x v="98"/>
    <m/>
    <x v="0"/>
    <x v="0"/>
    <m/>
    <m/>
    <x v="0"/>
    <x v="0"/>
    <x v="0"/>
    <x v="2"/>
    <x v="2"/>
    <x v="4"/>
    <m/>
    <m/>
    <m/>
    <m/>
    <x v="0"/>
    <m/>
    <m/>
    <m/>
    <m/>
    <x v="0"/>
    <x v="0"/>
    <m/>
    <m/>
  </r>
  <r>
    <n v="940"/>
    <s v=""/>
    <x v="6"/>
    <x v="134"/>
    <m/>
    <x v="18"/>
    <x v="582"/>
    <m/>
    <m/>
    <m/>
    <m/>
    <m/>
    <m/>
    <x v="2"/>
    <x v="9"/>
    <x v="101"/>
    <m/>
    <m/>
    <m/>
    <m/>
    <x v="23"/>
    <x v="60"/>
    <m/>
    <m/>
    <x v="29"/>
    <m/>
    <m/>
    <m/>
    <m/>
    <m/>
    <x v="98"/>
    <m/>
    <x v="0"/>
    <x v="0"/>
    <m/>
    <m/>
    <x v="0"/>
    <x v="0"/>
    <x v="0"/>
    <x v="2"/>
    <x v="2"/>
    <x v="4"/>
    <m/>
    <m/>
    <m/>
    <m/>
    <x v="0"/>
    <m/>
    <m/>
    <m/>
    <m/>
    <x v="0"/>
    <x v="0"/>
    <m/>
    <m/>
  </r>
  <r>
    <n v="941"/>
    <s v=""/>
    <x v="6"/>
    <x v="134"/>
    <m/>
    <x v="18"/>
    <x v="582"/>
    <m/>
    <m/>
    <m/>
    <m/>
    <m/>
    <m/>
    <x v="2"/>
    <x v="9"/>
    <x v="101"/>
    <m/>
    <m/>
    <m/>
    <m/>
    <x v="23"/>
    <x v="60"/>
    <m/>
    <m/>
    <x v="29"/>
    <m/>
    <m/>
    <m/>
    <m/>
    <m/>
    <x v="98"/>
    <m/>
    <x v="0"/>
    <x v="0"/>
    <m/>
    <m/>
    <x v="0"/>
    <x v="0"/>
    <x v="0"/>
    <x v="2"/>
    <x v="2"/>
    <x v="4"/>
    <m/>
    <m/>
    <m/>
    <m/>
    <x v="0"/>
    <m/>
    <m/>
    <m/>
    <m/>
    <x v="0"/>
    <x v="0"/>
    <m/>
    <m/>
  </r>
  <r>
    <n v="942"/>
    <s v=""/>
    <x v="6"/>
    <x v="134"/>
    <m/>
    <x v="18"/>
    <x v="582"/>
    <m/>
    <m/>
    <m/>
    <m/>
    <m/>
    <m/>
    <x v="2"/>
    <x v="9"/>
    <x v="101"/>
    <m/>
    <m/>
    <m/>
    <m/>
    <x v="23"/>
    <x v="60"/>
    <m/>
    <m/>
    <x v="29"/>
    <m/>
    <m/>
    <m/>
    <m/>
    <m/>
    <x v="98"/>
    <m/>
    <x v="0"/>
    <x v="0"/>
    <m/>
    <m/>
    <x v="0"/>
    <x v="0"/>
    <x v="0"/>
    <x v="2"/>
    <x v="2"/>
    <x v="4"/>
    <m/>
    <m/>
    <m/>
    <m/>
    <x v="0"/>
    <m/>
    <m/>
    <m/>
    <m/>
    <x v="0"/>
    <x v="0"/>
    <m/>
    <m/>
  </r>
  <r>
    <n v="943"/>
    <s v=""/>
    <x v="6"/>
    <x v="134"/>
    <m/>
    <x v="18"/>
    <x v="582"/>
    <m/>
    <m/>
    <m/>
    <m/>
    <m/>
    <m/>
    <x v="2"/>
    <x v="9"/>
    <x v="101"/>
    <m/>
    <m/>
    <m/>
    <m/>
    <x v="23"/>
    <x v="60"/>
    <m/>
    <m/>
    <x v="29"/>
    <m/>
    <m/>
    <m/>
    <m/>
    <m/>
    <x v="98"/>
    <m/>
    <x v="0"/>
    <x v="0"/>
    <m/>
    <m/>
    <x v="0"/>
    <x v="0"/>
    <x v="0"/>
    <x v="2"/>
    <x v="2"/>
    <x v="4"/>
    <m/>
    <m/>
    <m/>
    <m/>
    <x v="0"/>
    <m/>
    <m/>
    <m/>
    <m/>
    <x v="0"/>
    <x v="0"/>
    <m/>
    <m/>
  </r>
  <r>
    <n v="944"/>
    <s v=""/>
    <x v="6"/>
    <x v="134"/>
    <m/>
    <x v="18"/>
    <x v="582"/>
    <m/>
    <m/>
    <m/>
    <m/>
    <m/>
    <m/>
    <x v="2"/>
    <x v="9"/>
    <x v="101"/>
    <m/>
    <m/>
    <m/>
    <m/>
    <x v="23"/>
    <x v="60"/>
    <m/>
    <m/>
    <x v="29"/>
    <m/>
    <m/>
    <m/>
    <m/>
    <m/>
    <x v="98"/>
    <m/>
    <x v="0"/>
    <x v="0"/>
    <m/>
    <m/>
    <x v="0"/>
    <x v="0"/>
    <x v="0"/>
    <x v="2"/>
    <x v="2"/>
    <x v="4"/>
    <m/>
    <m/>
    <m/>
    <m/>
    <x v="0"/>
    <m/>
    <m/>
    <m/>
    <m/>
    <x v="0"/>
    <x v="0"/>
    <m/>
    <m/>
  </r>
  <r>
    <n v="945"/>
    <s v=""/>
    <x v="6"/>
    <x v="134"/>
    <m/>
    <x v="18"/>
    <x v="582"/>
    <m/>
    <m/>
    <m/>
    <m/>
    <m/>
    <m/>
    <x v="2"/>
    <x v="9"/>
    <x v="101"/>
    <m/>
    <m/>
    <m/>
    <m/>
    <x v="23"/>
    <x v="60"/>
    <m/>
    <m/>
    <x v="29"/>
    <m/>
    <m/>
    <m/>
    <m/>
    <m/>
    <x v="98"/>
    <m/>
    <x v="0"/>
    <x v="0"/>
    <m/>
    <m/>
    <x v="0"/>
    <x v="0"/>
    <x v="0"/>
    <x v="2"/>
    <x v="2"/>
    <x v="4"/>
    <m/>
    <m/>
    <m/>
    <m/>
    <x v="0"/>
    <m/>
    <m/>
    <m/>
    <m/>
    <x v="0"/>
    <x v="0"/>
    <m/>
    <m/>
  </r>
  <r>
    <n v="946"/>
    <s v=""/>
    <x v="6"/>
    <x v="134"/>
    <m/>
    <x v="18"/>
    <x v="582"/>
    <m/>
    <m/>
    <m/>
    <m/>
    <m/>
    <m/>
    <x v="2"/>
    <x v="9"/>
    <x v="101"/>
    <m/>
    <m/>
    <m/>
    <m/>
    <x v="23"/>
    <x v="60"/>
    <m/>
    <m/>
    <x v="29"/>
    <m/>
    <m/>
    <m/>
    <m/>
    <m/>
    <x v="98"/>
    <m/>
    <x v="0"/>
    <x v="0"/>
    <m/>
    <m/>
    <x v="0"/>
    <x v="0"/>
    <x v="0"/>
    <x v="2"/>
    <x v="2"/>
    <x v="4"/>
    <m/>
    <m/>
    <m/>
    <m/>
    <x v="0"/>
    <m/>
    <m/>
    <m/>
    <m/>
    <x v="0"/>
    <x v="0"/>
    <m/>
    <m/>
  </r>
  <r>
    <n v="947"/>
    <s v=""/>
    <x v="6"/>
    <x v="134"/>
    <m/>
    <x v="18"/>
    <x v="582"/>
    <m/>
    <m/>
    <m/>
    <m/>
    <m/>
    <m/>
    <x v="2"/>
    <x v="9"/>
    <x v="101"/>
    <m/>
    <m/>
    <m/>
    <m/>
    <x v="23"/>
    <x v="60"/>
    <m/>
    <m/>
    <x v="29"/>
    <m/>
    <m/>
    <m/>
    <m/>
    <m/>
    <x v="98"/>
    <m/>
    <x v="0"/>
    <x v="0"/>
    <m/>
    <m/>
    <x v="0"/>
    <x v="0"/>
    <x v="0"/>
    <x v="2"/>
    <x v="2"/>
    <x v="4"/>
    <m/>
    <m/>
    <m/>
    <m/>
    <x v="0"/>
    <m/>
    <m/>
    <m/>
    <m/>
    <x v="0"/>
    <x v="0"/>
    <m/>
    <m/>
  </r>
  <r>
    <n v="948"/>
    <s v=""/>
    <x v="6"/>
    <x v="134"/>
    <m/>
    <x v="18"/>
    <x v="582"/>
    <m/>
    <m/>
    <m/>
    <m/>
    <m/>
    <m/>
    <x v="2"/>
    <x v="9"/>
    <x v="101"/>
    <m/>
    <m/>
    <m/>
    <m/>
    <x v="23"/>
    <x v="60"/>
    <m/>
    <m/>
    <x v="29"/>
    <m/>
    <m/>
    <m/>
    <m/>
    <m/>
    <x v="98"/>
    <m/>
    <x v="0"/>
    <x v="0"/>
    <m/>
    <m/>
    <x v="0"/>
    <x v="0"/>
    <x v="0"/>
    <x v="2"/>
    <x v="2"/>
    <x v="4"/>
    <m/>
    <m/>
    <m/>
    <m/>
    <x v="0"/>
    <m/>
    <m/>
    <m/>
    <m/>
    <x v="0"/>
    <x v="0"/>
    <m/>
    <m/>
  </r>
  <r>
    <n v="949"/>
    <s v=""/>
    <x v="6"/>
    <x v="134"/>
    <m/>
    <x v="18"/>
    <x v="582"/>
    <m/>
    <m/>
    <m/>
    <m/>
    <m/>
    <m/>
    <x v="2"/>
    <x v="9"/>
    <x v="101"/>
    <m/>
    <m/>
    <m/>
    <m/>
    <x v="23"/>
    <x v="60"/>
    <m/>
    <m/>
    <x v="29"/>
    <m/>
    <m/>
    <m/>
    <m/>
    <m/>
    <x v="98"/>
    <m/>
    <x v="0"/>
    <x v="0"/>
    <m/>
    <m/>
    <x v="0"/>
    <x v="0"/>
    <x v="0"/>
    <x v="2"/>
    <x v="2"/>
    <x v="4"/>
    <m/>
    <m/>
    <m/>
    <m/>
    <x v="0"/>
    <m/>
    <m/>
    <m/>
    <m/>
    <x v="0"/>
    <x v="0"/>
    <m/>
    <m/>
  </r>
  <r>
    <n v="950"/>
    <s v=""/>
    <x v="6"/>
    <x v="134"/>
    <m/>
    <x v="18"/>
    <x v="582"/>
    <m/>
    <m/>
    <m/>
    <m/>
    <m/>
    <m/>
    <x v="2"/>
    <x v="9"/>
    <x v="101"/>
    <m/>
    <m/>
    <m/>
    <m/>
    <x v="23"/>
    <x v="60"/>
    <m/>
    <m/>
    <x v="29"/>
    <m/>
    <m/>
    <m/>
    <m/>
    <m/>
    <x v="98"/>
    <m/>
    <x v="0"/>
    <x v="0"/>
    <m/>
    <m/>
    <x v="0"/>
    <x v="0"/>
    <x v="0"/>
    <x v="2"/>
    <x v="2"/>
    <x v="4"/>
    <m/>
    <m/>
    <m/>
    <m/>
    <x v="0"/>
    <m/>
    <m/>
    <m/>
    <m/>
    <x v="0"/>
    <x v="0"/>
    <m/>
    <m/>
  </r>
  <r>
    <n v="951"/>
    <s v=""/>
    <x v="6"/>
    <x v="134"/>
    <m/>
    <x v="18"/>
    <x v="582"/>
    <m/>
    <m/>
    <m/>
    <m/>
    <m/>
    <m/>
    <x v="2"/>
    <x v="9"/>
    <x v="101"/>
    <m/>
    <m/>
    <m/>
    <m/>
    <x v="23"/>
    <x v="60"/>
    <m/>
    <m/>
    <x v="29"/>
    <m/>
    <m/>
    <m/>
    <m/>
    <m/>
    <x v="98"/>
    <m/>
    <x v="0"/>
    <x v="0"/>
    <m/>
    <m/>
    <x v="0"/>
    <x v="0"/>
    <x v="0"/>
    <x v="2"/>
    <x v="2"/>
    <x v="4"/>
    <m/>
    <m/>
    <m/>
    <m/>
    <x v="0"/>
    <m/>
    <m/>
    <m/>
    <m/>
    <x v="0"/>
    <x v="0"/>
    <m/>
    <m/>
  </r>
  <r>
    <n v="952"/>
    <s v=""/>
    <x v="6"/>
    <x v="134"/>
    <m/>
    <x v="18"/>
    <x v="582"/>
    <m/>
    <m/>
    <m/>
    <m/>
    <m/>
    <m/>
    <x v="2"/>
    <x v="9"/>
    <x v="101"/>
    <m/>
    <m/>
    <m/>
    <m/>
    <x v="23"/>
    <x v="60"/>
    <m/>
    <m/>
    <x v="29"/>
    <m/>
    <m/>
    <m/>
    <m/>
    <m/>
    <x v="98"/>
    <m/>
    <x v="0"/>
    <x v="0"/>
    <m/>
    <m/>
    <x v="0"/>
    <x v="0"/>
    <x v="0"/>
    <x v="2"/>
    <x v="2"/>
    <x v="4"/>
    <m/>
    <m/>
    <m/>
    <m/>
    <x v="0"/>
    <m/>
    <m/>
    <m/>
    <m/>
    <x v="0"/>
    <x v="0"/>
    <m/>
    <m/>
  </r>
  <r>
    <n v="953"/>
    <s v=""/>
    <x v="6"/>
    <x v="134"/>
    <m/>
    <x v="18"/>
    <x v="582"/>
    <m/>
    <m/>
    <m/>
    <m/>
    <m/>
    <m/>
    <x v="2"/>
    <x v="9"/>
    <x v="101"/>
    <m/>
    <m/>
    <m/>
    <m/>
    <x v="23"/>
    <x v="60"/>
    <m/>
    <m/>
    <x v="29"/>
    <m/>
    <m/>
    <m/>
    <m/>
    <m/>
    <x v="98"/>
    <m/>
    <x v="0"/>
    <x v="0"/>
    <m/>
    <m/>
    <x v="0"/>
    <x v="0"/>
    <x v="0"/>
    <x v="2"/>
    <x v="2"/>
    <x v="4"/>
    <m/>
    <m/>
    <m/>
    <m/>
    <x v="0"/>
    <m/>
    <m/>
    <m/>
    <m/>
    <x v="0"/>
    <x v="0"/>
    <m/>
    <m/>
  </r>
  <r>
    <n v="954"/>
    <s v=""/>
    <x v="6"/>
    <x v="134"/>
    <m/>
    <x v="18"/>
    <x v="582"/>
    <m/>
    <m/>
    <m/>
    <m/>
    <m/>
    <m/>
    <x v="2"/>
    <x v="9"/>
    <x v="101"/>
    <m/>
    <m/>
    <m/>
    <m/>
    <x v="23"/>
    <x v="60"/>
    <m/>
    <m/>
    <x v="29"/>
    <m/>
    <m/>
    <m/>
    <m/>
    <m/>
    <x v="98"/>
    <m/>
    <x v="0"/>
    <x v="0"/>
    <m/>
    <m/>
    <x v="0"/>
    <x v="0"/>
    <x v="0"/>
    <x v="2"/>
    <x v="2"/>
    <x v="4"/>
    <m/>
    <m/>
    <m/>
    <m/>
    <x v="0"/>
    <m/>
    <m/>
    <m/>
    <m/>
    <x v="0"/>
    <x v="0"/>
    <m/>
    <m/>
  </r>
  <r>
    <n v="955"/>
    <s v=""/>
    <x v="6"/>
    <x v="134"/>
    <m/>
    <x v="18"/>
    <x v="582"/>
    <m/>
    <m/>
    <m/>
    <m/>
    <m/>
    <m/>
    <x v="2"/>
    <x v="9"/>
    <x v="101"/>
    <m/>
    <m/>
    <m/>
    <m/>
    <x v="23"/>
    <x v="60"/>
    <m/>
    <m/>
    <x v="29"/>
    <m/>
    <m/>
    <m/>
    <m/>
    <m/>
    <x v="98"/>
    <m/>
    <x v="0"/>
    <x v="0"/>
    <m/>
    <m/>
    <x v="0"/>
    <x v="0"/>
    <x v="0"/>
    <x v="2"/>
    <x v="2"/>
    <x v="4"/>
    <m/>
    <m/>
    <m/>
    <m/>
    <x v="0"/>
    <m/>
    <m/>
    <m/>
    <m/>
    <x v="0"/>
    <x v="0"/>
    <m/>
    <m/>
  </r>
  <r>
    <n v="956"/>
    <s v=""/>
    <x v="6"/>
    <x v="134"/>
    <m/>
    <x v="18"/>
    <x v="582"/>
    <m/>
    <m/>
    <m/>
    <m/>
    <m/>
    <m/>
    <x v="2"/>
    <x v="9"/>
    <x v="101"/>
    <m/>
    <m/>
    <m/>
    <m/>
    <x v="23"/>
    <x v="60"/>
    <m/>
    <m/>
    <x v="29"/>
    <m/>
    <m/>
    <m/>
    <m/>
    <m/>
    <x v="98"/>
    <m/>
    <x v="0"/>
    <x v="0"/>
    <m/>
    <m/>
    <x v="0"/>
    <x v="0"/>
    <x v="0"/>
    <x v="2"/>
    <x v="2"/>
    <x v="4"/>
    <m/>
    <m/>
    <m/>
    <m/>
    <x v="0"/>
    <m/>
    <m/>
    <m/>
    <m/>
    <x v="0"/>
    <x v="0"/>
    <m/>
    <m/>
  </r>
  <r>
    <n v="957"/>
    <s v=""/>
    <x v="6"/>
    <x v="134"/>
    <m/>
    <x v="18"/>
    <x v="582"/>
    <m/>
    <m/>
    <m/>
    <m/>
    <m/>
    <m/>
    <x v="2"/>
    <x v="9"/>
    <x v="101"/>
    <m/>
    <m/>
    <m/>
    <m/>
    <x v="23"/>
    <x v="60"/>
    <m/>
    <m/>
    <x v="29"/>
    <m/>
    <m/>
    <m/>
    <m/>
    <m/>
    <x v="98"/>
    <m/>
    <x v="0"/>
    <x v="0"/>
    <m/>
    <m/>
    <x v="0"/>
    <x v="0"/>
    <x v="0"/>
    <x v="2"/>
    <x v="2"/>
    <x v="4"/>
    <m/>
    <m/>
    <m/>
    <m/>
    <x v="0"/>
    <m/>
    <m/>
    <m/>
    <m/>
    <x v="0"/>
    <x v="0"/>
    <m/>
    <m/>
  </r>
  <r>
    <n v="958"/>
    <s v=""/>
    <x v="6"/>
    <x v="134"/>
    <m/>
    <x v="18"/>
    <x v="582"/>
    <m/>
    <m/>
    <m/>
    <m/>
    <m/>
    <m/>
    <x v="2"/>
    <x v="9"/>
    <x v="101"/>
    <m/>
    <m/>
    <m/>
    <m/>
    <x v="23"/>
    <x v="60"/>
    <m/>
    <m/>
    <x v="29"/>
    <m/>
    <m/>
    <m/>
    <m/>
    <m/>
    <x v="98"/>
    <m/>
    <x v="0"/>
    <x v="0"/>
    <m/>
    <m/>
    <x v="0"/>
    <x v="0"/>
    <x v="0"/>
    <x v="2"/>
    <x v="2"/>
    <x v="4"/>
    <m/>
    <m/>
    <m/>
    <m/>
    <x v="0"/>
    <m/>
    <m/>
    <m/>
    <m/>
    <x v="0"/>
    <x v="0"/>
    <m/>
    <m/>
  </r>
  <r>
    <n v="959"/>
    <s v=""/>
    <x v="6"/>
    <x v="134"/>
    <m/>
    <x v="18"/>
    <x v="582"/>
    <m/>
    <m/>
    <m/>
    <m/>
    <m/>
    <m/>
    <x v="2"/>
    <x v="9"/>
    <x v="101"/>
    <m/>
    <m/>
    <m/>
    <m/>
    <x v="23"/>
    <x v="60"/>
    <m/>
    <m/>
    <x v="29"/>
    <m/>
    <m/>
    <m/>
    <m/>
    <m/>
    <x v="98"/>
    <m/>
    <x v="0"/>
    <x v="0"/>
    <m/>
    <m/>
    <x v="0"/>
    <x v="0"/>
    <x v="0"/>
    <x v="2"/>
    <x v="2"/>
    <x v="4"/>
    <m/>
    <m/>
    <m/>
    <m/>
    <x v="0"/>
    <m/>
    <m/>
    <m/>
    <m/>
    <x v="0"/>
    <x v="0"/>
    <m/>
    <m/>
  </r>
  <r>
    <n v="960"/>
    <s v=""/>
    <x v="6"/>
    <x v="134"/>
    <m/>
    <x v="18"/>
    <x v="582"/>
    <m/>
    <m/>
    <m/>
    <m/>
    <m/>
    <m/>
    <x v="2"/>
    <x v="9"/>
    <x v="101"/>
    <m/>
    <m/>
    <m/>
    <m/>
    <x v="23"/>
    <x v="60"/>
    <m/>
    <m/>
    <x v="29"/>
    <m/>
    <m/>
    <m/>
    <m/>
    <m/>
    <x v="98"/>
    <m/>
    <x v="0"/>
    <x v="0"/>
    <m/>
    <m/>
    <x v="0"/>
    <x v="0"/>
    <x v="0"/>
    <x v="2"/>
    <x v="2"/>
    <x v="4"/>
    <m/>
    <m/>
    <m/>
    <m/>
    <x v="0"/>
    <m/>
    <m/>
    <m/>
    <m/>
    <x v="0"/>
    <x v="0"/>
    <m/>
    <m/>
  </r>
  <r>
    <n v="961"/>
    <s v=""/>
    <x v="6"/>
    <x v="134"/>
    <m/>
    <x v="18"/>
    <x v="582"/>
    <m/>
    <m/>
    <m/>
    <m/>
    <m/>
    <m/>
    <x v="2"/>
    <x v="9"/>
    <x v="101"/>
    <m/>
    <m/>
    <m/>
    <m/>
    <x v="23"/>
    <x v="60"/>
    <m/>
    <m/>
    <x v="29"/>
    <m/>
    <m/>
    <m/>
    <m/>
    <m/>
    <x v="98"/>
    <m/>
    <x v="0"/>
    <x v="0"/>
    <m/>
    <m/>
    <x v="0"/>
    <x v="0"/>
    <x v="0"/>
    <x v="2"/>
    <x v="2"/>
    <x v="4"/>
    <m/>
    <m/>
    <m/>
    <m/>
    <x v="0"/>
    <m/>
    <m/>
    <m/>
    <m/>
    <x v="0"/>
    <x v="0"/>
    <m/>
    <m/>
  </r>
  <r>
    <n v="962"/>
    <s v=""/>
    <x v="6"/>
    <x v="134"/>
    <m/>
    <x v="18"/>
    <x v="582"/>
    <m/>
    <m/>
    <m/>
    <m/>
    <m/>
    <m/>
    <x v="2"/>
    <x v="9"/>
    <x v="101"/>
    <m/>
    <m/>
    <m/>
    <m/>
    <x v="23"/>
    <x v="60"/>
    <m/>
    <m/>
    <x v="29"/>
    <m/>
    <m/>
    <m/>
    <m/>
    <m/>
    <x v="98"/>
    <m/>
    <x v="0"/>
    <x v="0"/>
    <m/>
    <m/>
    <x v="0"/>
    <x v="0"/>
    <x v="0"/>
    <x v="2"/>
    <x v="2"/>
    <x v="4"/>
    <m/>
    <m/>
    <m/>
    <m/>
    <x v="0"/>
    <m/>
    <m/>
    <m/>
    <m/>
    <x v="0"/>
    <x v="0"/>
    <m/>
    <m/>
  </r>
  <r>
    <n v="963"/>
    <s v=""/>
    <x v="6"/>
    <x v="134"/>
    <m/>
    <x v="18"/>
    <x v="582"/>
    <m/>
    <m/>
    <m/>
    <m/>
    <m/>
    <m/>
    <x v="2"/>
    <x v="9"/>
    <x v="101"/>
    <m/>
    <m/>
    <m/>
    <m/>
    <x v="23"/>
    <x v="60"/>
    <m/>
    <m/>
    <x v="29"/>
    <m/>
    <m/>
    <m/>
    <m/>
    <m/>
    <x v="98"/>
    <m/>
    <x v="0"/>
    <x v="0"/>
    <m/>
    <m/>
    <x v="0"/>
    <x v="0"/>
    <x v="0"/>
    <x v="2"/>
    <x v="2"/>
    <x v="4"/>
    <m/>
    <m/>
    <m/>
    <m/>
    <x v="0"/>
    <m/>
    <m/>
    <m/>
    <m/>
    <x v="0"/>
    <x v="0"/>
    <m/>
    <m/>
  </r>
  <r>
    <n v="964"/>
    <s v=""/>
    <x v="6"/>
    <x v="134"/>
    <m/>
    <x v="18"/>
    <x v="582"/>
    <m/>
    <m/>
    <m/>
    <m/>
    <m/>
    <m/>
    <x v="2"/>
    <x v="9"/>
    <x v="101"/>
    <m/>
    <m/>
    <m/>
    <m/>
    <x v="23"/>
    <x v="60"/>
    <m/>
    <m/>
    <x v="29"/>
    <m/>
    <m/>
    <m/>
    <m/>
    <m/>
    <x v="98"/>
    <m/>
    <x v="0"/>
    <x v="0"/>
    <m/>
    <m/>
    <x v="0"/>
    <x v="0"/>
    <x v="0"/>
    <x v="2"/>
    <x v="2"/>
    <x v="4"/>
    <m/>
    <m/>
    <m/>
    <m/>
    <x v="0"/>
    <m/>
    <m/>
    <m/>
    <m/>
    <x v="0"/>
    <x v="0"/>
    <m/>
    <m/>
  </r>
  <r>
    <n v="965"/>
    <s v=""/>
    <x v="6"/>
    <x v="134"/>
    <m/>
    <x v="18"/>
    <x v="582"/>
    <m/>
    <m/>
    <m/>
    <m/>
    <m/>
    <m/>
    <x v="2"/>
    <x v="9"/>
    <x v="101"/>
    <m/>
    <m/>
    <m/>
    <m/>
    <x v="23"/>
    <x v="60"/>
    <m/>
    <m/>
    <x v="29"/>
    <m/>
    <m/>
    <m/>
    <m/>
    <m/>
    <x v="98"/>
    <m/>
    <x v="0"/>
    <x v="0"/>
    <m/>
    <m/>
    <x v="0"/>
    <x v="0"/>
    <x v="0"/>
    <x v="2"/>
    <x v="2"/>
    <x v="4"/>
    <m/>
    <m/>
    <m/>
    <m/>
    <x v="0"/>
    <m/>
    <m/>
    <m/>
    <m/>
    <x v="0"/>
    <x v="0"/>
    <m/>
    <m/>
  </r>
  <r>
    <n v="966"/>
    <s v=""/>
    <x v="6"/>
    <x v="134"/>
    <m/>
    <x v="18"/>
    <x v="582"/>
    <m/>
    <m/>
    <m/>
    <m/>
    <m/>
    <m/>
    <x v="2"/>
    <x v="9"/>
    <x v="101"/>
    <m/>
    <m/>
    <m/>
    <m/>
    <x v="23"/>
    <x v="60"/>
    <m/>
    <m/>
    <x v="29"/>
    <m/>
    <m/>
    <m/>
    <m/>
    <m/>
    <x v="98"/>
    <m/>
    <x v="0"/>
    <x v="0"/>
    <m/>
    <m/>
    <x v="0"/>
    <x v="0"/>
    <x v="0"/>
    <x v="2"/>
    <x v="2"/>
    <x v="4"/>
    <m/>
    <m/>
    <m/>
    <m/>
    <x v="0"/>
    <m/>
    <m/>
    <m/>
    <m/>
    <x v="0"/>
    <x v="0"/>
    <m/>
    <m/>
  </r>
  <r>
    <n v="967"/>
    <s v=""/>
    <x v="6"/>
    <x v="134"/>
    <m/>
    <x v="18"/>
    <x v="582"/>
    <m/>
    <m/>
    <m/>
    <m/>
    <m/>
    <m/>
    <x v="2"/>
    <x v="9"/>
    <x v="101"/>
    <m/>
    <m/>
    <m/>
    <m/>
    <x v="23"/>
    <x v="60"/>
    <m/>
    <m/>
    <x v="29"/>
    <m/>
    <m/>
    <m/>
    <m/>
    <m/>
    <x v="98"/>
    <m/>
    <x v="0"/>
    <x v="0"/>
    <m/>
    <m/>
    <x v="0"/>
    <x v="0"/>
    <x v="0"/>
    <x v="2"/>
    <x v="2"/>
    <x v="4"/>
    <m/>
    <m/>
    <m/>
    <m/>
    <x v="0"/>
    <m/>
    <m/>
    <m/>
    <m/>
    <x v="0"/>
    <x v="0"/>
    <m/>
    <m/>
  </r>
  <r>
    <n v="968"/>
    <s v=""/>
    <x v="6"/>
    <x v="134"/>
    <m/>
    <x v="18"/>
    <x v="582"/>
    <m/>
    <m/>
    <m/>
    <m/>
    <m/>
    <m/>
    <x v="2"/>
    <x v="9"/>
    <x v="101"/>
    <m/>
    <m/>
    <m/>
    <m/>
    <x v="23"/>
    <x v="60"/>
    <m/>
    <m/>
    <x v="29"/>
    <m/>
    <m/>
    <m/>
    <m/>
    <m/>
    <x v="98"/>
    <m/>
    <x v="0"/>
    <x v="0"/>
    <m/>
    <m/>
    <x v="0"/>
    <x v="0"/>
    <x v="0"/>
    <x v="2"/>
    <x v="2"/>
    <x v="4"/>
    <m/>
    <m/>
    <m/>
    <m/>
    <x v="0"/>
    <m/>
    <m/>
    <m/>
    <m/>
    <x v="0"/>
    <x v="0"/>
    <m/>
    <m/>
  </r>
  <r>
    <n v="969"/>
    <s v=""/>
    <x v="6"/>
    <x v="134"/>
    <m/>
    <x v="18"/>
    <x v="582"/>
    <m/>
    <m/>
    <m/>
    <m/>
    <m/>
    <m/>
    <x v="2"/>
    <x v="9"/>
    <x v="101"/>
    <m/>
    <m/>
    <m/>
    <m/>
    <x v="23"/>
    <x v="60"/>
    <m/>
    <m/>
    <x v="29"/>
    <m/>
    <m/>
    <m/>
    <m/>
    <m/>
    <x v="98"/>
    <m/>
    <x v="0"/>
    <x v="0"/>
    <m/>
    <m/>
    <x v="0"/>
    <x v="0"/>
    <x v="0"/>
    <x v="2"/>
    <x v="2"/>
    <x v="4"/>
    <m/>
    <m/>
    <m/>
    <m/>
    <x v="0"/>
    <m/>
    <m/>
    <m/>
    <m/>
    <x v="0"/>
    <x v="0"/>
    <m/>
    <m/>
  </r>
  <r>
    <n v="970"/>
    <s v=""/>
    <x v="6"/>
    <x v="134"/>
    <m/>
    <x v="18"/>
    <x v="582"/>
    <m/>
    <m/>
    <m/>
    <m/>
    <m/>
    <m/>
    <x v="2"/>
    <x v="9"/>
    <x v="101"/>
    <m/>
    <m/>
    <m/>
    <m/>
    <x v="23"/>
    <x v="60"/>
    <m/>
    <m/>
    <x v="29"/>
    <m/>
    <m/>
    <m/>
    <m/>
    <m/>
    <x v="98"/>
    <m/>
    <x v="0"/>
    <x v="0"/>
    <m/>
    <m/>
    <x v="0"/>
    <x v="0"/>
    <x v="0"/>
    <x v="2"/>
    <x v="2"/>
    <x v="4"/>
    <m/>
    <m/>
    <m/>
    <m/>
    <x v="0"/>
    <m/>
    <m/>
    <m/>
    <m/>
    <x v="0"/>
    <x v="0"/>
    <m/>
    <m/>
  </r>
  <r>
    <n v="971"/>
    <s v=""/>
    <x v="6"/>
    <x v="134"/>
    <m/>
    <x v="18"/>
    <x v="582"/>
    <m/>
    <m/>
    <m/>
    <m/>
    <m/>
    <m/>
    <x v="2"/>
    <x v="9"/>
    <x v="101"/>
    <m/>
    <m/>
    <m/>
    <m/>
    <x v="23"/>
    <x v="60"/>
    <m/>
    <m/>
    <x v="29"/>
    <m/>
    <m/>
    <m/>
    <m/>
    <m/>
    <x v="98"/>
    <m/>
    <x v="0"/>
    <x v="0"/>
    <m/>
    <m/>
    <x v="0"/>
    <x v="0"/>
    <x v="0"/>
    <x v="2"/>
    <x v="2"/>
    <x v="4"/>
    <m/>
    <m/>
    <m/>
    <m/>
    <x v="0"/>
    <m/>
    <m/>
    <m/>
    <m/>
    <x v="0"/>
    <x v="0"/>
    <m/>
    <m/>
  </r>
  <r>
    <n v="972"/>
    <s v=""/>
    <x v="6"/>
    <x v="134"/>
    <m/>
    <x v="18"/>
    <x v="582"/>
    <m/>
    <m/>
    <m/>
    <m/>
    <m/>
    <m/>
    <x v="2"/>
    <x v="9"/>
    <x v="101"/>
    <m/>
    <m/>
    <m/>
    <m/>
    <x v="23"/>
    <x v="60"/>
    <m/>
    <m/>
    <x v="29"/>
    <m/>
    <m/>
    <m/>
    <m/>
    <m/>
    <x v="98"/>
    <m/>
    <x v="0"/>
    <x v="0"/>
    <m/>
    <m/>
    <x v="0"/>
    <x v="0"/>
    <x v="0"/>
    <x v="2"/>
    <x v="2"/>
    <x v="4"/>
    <m/>
    <m/>
    <m/>
    <m/>
    <x v="0"/>
    <m/>
    <m/>
    <m/>
    <m/>
    <x v="0"/>
    <x v="0"/>
    <m/>
    <m/>
  </r>
  <r>
    <n v="973"/>
    <s v=""/>
    <x v="6"/>
    <x v="134"/>
    <m/>
    <x v="18"/>
    <x v="582"/>
    <m/>
    <m/>
    <m/>
    <m/>
    <m/>
    <m/>
    <x v="2"/>
    <x v="9"/>
    <x v="101"/>
    <m/>
    <m/>
    <m/>
    <m/>
    <x v="23"/>
    <x v="60"/>
    <m/>
    <m/>
    <x v="29"/>
    <m/>
    <m/>
    <m/>
    <m/>
    <m/>
    <x v="98"/>
    <m/>
    <x v="0"/>
    <x v="0"/>
    <m/>
    <m/>
    <x v="0"/>
    <x v="0"/>
    <x v="0"/>
    <x v="2"/>
    <x v="2"/>
    <x v="4"/>
    <m/>
    <m/>
    <m/>
    <m/>
    <x v="0"/>
    <m/>
    <m/>
    <m/>
    <m/>
    <x v="0"/>
    <x v="0"/>
    <m/>
    <m/>
  </r>
  <r>
    <n v="974"/>
    <s v=""/>
    <x v="6"/>
    <x v="134"/>
    <m/>
    <x v="18"/>
    <x v="582"/>
    <m/>
    <m/>
    <m/>
    <m/>
    <m/>
    <m/>
    <x v="2"/>
    <x v="9"/>
    <x v="101"/>
    <m/>
    <m/>
    <m/>
    <m/>
    <x v="23"/>
    <x v="60"/>
    <m/>
    <m/>
    <x v="29"/>
    <m/>
    <m/>
    <m/>
    <m/>
    <m/>
    <x v="98"/>
    <m/>
    <x v="0"/>
    <x v="0"/>
    <m/>
    <m/>
    <x v="0"/>
    <x v="0"/>
    <x v="0"/>
    <x v="2"/>
    <x v="2"/>
    <x v="4"/>
    <m/>
    <m/>
    <m/>
    <m/>
    <x v="0"/>
    <m/>
    <m/>
    <m/>
    <m/>
    <x v="0"/>
    <x v="0"/>
    <m/>
    <m/>
  </r>
  <r>
    <n v="975"/>
    <s v=""/>
    <x v="6"/>
    <x v="134"/>
    <m/>
    <x v="18"/>
    <x v="582"/>
    <m/>
    <m/>
    <m/>
    <m/>
    <m/>
    <m/>
    <x v="2"/>
    <x v="9"/>
    <x v="101"/>
    <m/>
    <m/>
    <m/>
    <m/>
    <x v="23"/>
    <x v="60"/>
    <m/>
    <m/>
    <x v="29"/>
    <m/>
    <m/>
    <m/>
    <m/>
    <m/>
    <x v="98"/>
    <m/>
    <x v="0"/>
    <x v="0"/>
    <m/>
    <m/>
    <x v="0"/>
    <x v="0"/>
    <x v="0"/>
    <x v="2"/>
    <x v="2"/>
    <x v="4"/>
    <m/>
    <m/>
    <m/>
    <m/>
    <x v="0"/>
    <m/>
    <m/>
    <m/>
    <m/>
    <x v="0"/>
    <x v="0"/>
    <m/>
    <m/>
  </r>
  <r>
    <n v="976"/>
    <s v=""/>
    <x v="6"/>
    <x v="134"/>
    <m/>
    <x v="18"/>
    <x v="582"/>
    <m/>
    <m/>
    <m/>
    <m/>
    <m/>
    <m/>
    <x v="2"/>
    <x v="9"/>
    <x v="101"/>
    <m/>
    <m/>
    <m/>
    <m/>
    <x v="23"/>
    <x v="60"/>
    <m/>
    <m/>
    <x v="29"/>
    <m/>
    <m/>
    <m/>
    <m/>
    <m/>
    <x v="98"/>
    <m/>
    <x v="0"/>
    <x v="0"/>
    <m/>
    <m/>
    <x v="0"/>
    <x v="0"/>
    <x v="0"/>
    <x v="2"/>
    <x v="2"/>
    <x v="4"/>
    <m/>
    <m/>
    <m/>
    <m/>
    <x v="0"/>
    <m/>
    <m/>
    <m/>
    <m/>
    <x v="0"/>
    <x v="0"/>
    <m/>
    <m/>
  </r>
  <r>
    <n v="977"/>
    <s v=""/>
    <x v="6"/>
    <x v="134"/>
    <m/>
    <x v="18"/>
    <x v="582"/>
    <m/>
    <m/>
    <m/>
    <m/>
    <m/>
    <m/>
    <x v="2"/>
    <x v="9"/>
    <x v="101"/>
    <m/>
    <m/>
    <m/>
    <m/>
    <x v="23"/>
    <x v="60"/>
    <m/>
    <m/>
    <x v="29"/>
    <m/>
    <m/>
    <m/>
    <m/>
    <m/>
    <x v="98"/>
    <m/>
    <x v="0"/>
    <x v="0"/>
    <m/>
    <m/>
    <x v="0"/>
    <x v="0"/>
    <x v="0"/>
    <x v="2"/>
    <x v="2"/>
    <x v="4"/>
    <m/>
    <m/>
    <m/>
    <m/>
    <x v="0"/>
    <m/>
    <m/>
    <m/>
    <m/>
    <x v="0"/>
    <x v="0"/>
    <m/>
    <m/>
  </r>
  <r>
    <n v="978"/>
    <s v=""/>
    <x v="6"/>
    <x v="134"/>
    <m/>
    <x v="18"/>
    <x v="582"/>
    <m/>
    <m/>
    <m/>
    <m/>
    <m/>
    <m/>
    <x v="2"/>
    <x v="9"/>
    <x v="101"/>
    <m/>
    <m/>
    <m/>
    <m/>
    <x v="23"/>
    <x v="60"/>
    <m/>
    <m/>
    <x v="29"/>
    <m/>
    <m/>
    <m/>
    <m/>
    <m/>
    <x v="98"/>
    <m/>
    <x v="0"/>
    <x v="0"/>
    <m/>
    <m/>
    <x v="0"/>
    <x v="0"/>
    <x v="0"/>
    <x v="2"/>
    <x v="2"/>
    <x v="4"/>
    <m/>
    <m/>
    <m/>
    <m/>
    <x v="0"/>
    <m/>
    <m/>
    <m/>
    <m/>
    <x v="0"/>
    <x v="0"/>
    <m/>
    <m/>
  </r>
  <r>
    <n v="979"/>
    <s v=""/>
    <x v="6"/>
    <x v="134"/>
    <m/>
    <x v="18"/>
    <x v="582"/>
    <m/>
    <m/>
    <m/>
    <m/>
    <m/>
    <m/>
    <x v="2"/>
    <x v="9"/>
    <x v="101"/>
    <m/>
    <m/>
    <m/>
    <m/>
    <x v="23"/>
    <x v="60"/>
    <m/>
    <m/>
    <x v="29"/>
    <m/>
    <m/>
    <m/>
    <m/>
    <m/>
    <x v="98"/>
    <m/>
    <x v="0"/>
    <x v="0"/>
    <m/>
    <m/>
    <x v="0"/>
    <x v="0"/>
    <x v="0"/>
    <x v="2"/>
    <x v="2"/>
    <x v="4"/>
    <m/>
    <m/>
    <m/>
    <m/>
    <x v="0"/>
    <m/>
    <m/>
    <m/>
    <m/>
    <x v="0"/>
    <x v="0"/>
    <m/>
    <m/>
  </r>
  <r>
    <n v="980"/>
    <s v=""/>
    <x v="6"/>
    <x v="134"/>
    <m/>
    <x v="18"/>
    <x v="582"/>
    <m/>
    <m/>
    <m/>
    <m/>
    <m/>
    <m/>
    <x v="2"/>
    <x v="9"/>
    <x v="101"/>
    <m/>
    <m/>
    <m/>
    <m/>
    <x v="23"/>
    <x v="60"/>
    <m/>
    <m/>
    <x v="29"/>
    <m/>
    <m/>
    <m/>
    <m/>
    <m/>
    <x v="98"/>
    <m/>
    <x v="0"/>
    <x v="0"/>
    <m/>
    <m/>
    <x v="0"/>
    <x v="0"/>
    <x v="0"/>
    <x v="2"/>
    <x v="2"/>
    <x v="4"/>
    <m/>
    <m/>
    <m/>
    <m/>
    <x v="0"/>
    <m/>
    <m/>
    <m/>
    <m/>
    <x v="0"/>
    <x v="0"/>
    <m/>
    <m/>
  </r>
  <r>
    <n v="981"/>
    <s v=""/>
    <x v="6"/>
    <x v="134"/>
    <m/>
    <x v="18"/>
    <x v="582"/>
    <m/>
    <m/>
    <m/>
    <m/>
    <m/>
    <m/>
    <x v="2"/>
    <x v="9"/>
    <x v="101"/>
    <m/>
    <m/>
    <m/>
    <m/>
    <x v="23"/>
    <x v="60"/>
    <m/>
    <m/>
    <x v="29"/>
    <m/>
    <m/>
    <m/>
    <m/>
    <m/>
    <x v="98"/>
    <m/>
    <x v="0"/>
    <x v="0"/>
    <m/>
    <m/>
    <x v="0"/>
    <x v="0"/>
    <x v="0"/>
    <x v="2"/>
    <x v="2"/>
    <x v="4"/>
    <m/>
    <m/>
    <m/>
    <m/>
    <x v="0"/>
    <m/>
    <m/>
    <m/>
    <m/>
    <x v="0"/>
    <x v="0"/>
    <m/>
    <m/>
  </r>
  <r>
    <n v="982"/>
    <s v=""/>
    <x v="6"/>
    <x v="134"/>
    <m/>
    <x v="18"/>
    <x v="582"/>
    <m/>
    <m/>
    <m/>
    <m/>
    <m/>
    <m/>
    <x v="2"/>
    <x v="9"/>
    <x v="101"/>
    <m/>
    <m/>
    <m/>
    <m/>
    <x v="23"/>
    <x v="60"/>
    <m/>
    <m/>
    <x v="29"/>
    <m/>
    <m/>
    <m/>
    <m/>
    <m/>
    <x v="98"/>
    <m/>
    <x v="0"/>
    <x v="0"/>
    <m/>
    <m/>
    <x v="0"/>
    <x v="0"/>
    <x v="0"/>
    <x v="2"/>
    <x v="2"/>
    <x v="4"/>
    <m/>
    <m/>
    <m/>
    <m/>
    <x v="0"/>
    <m/>
    <m/>
    <m/>
    <m/>
    <x v="0"/>
    <x v="0"/>
    <m/>
    <m/>
  </r>
  <r>
    <n v="983"/>
    <s v=""/>
    <x v="6"/>
    <x v="134"/>
    <m/>
    <x v="18"/>
    <x v="582"/>
    <m/>
    <m/>
    <m/>
    <m/>
    <m/>
    <m/>
    <x v="2"/>
    <x v="9"/>
    <x v="101"/>
    <m/>
    <m/>
    <m/>
    <m/>
    <x v="23"/>
    <x v="60"/>
    <m/>
    <m/>
    <x v="29"/>
    <m/>
    <m/>
    <m/>
    <m/>
    <m/>
    <x v="98"/>
    <m/>
    <x v="0"/>
    <x v="0"/>
    <m/>
    <m/>
    <x v="0"/>
    <x v="0"/>
    <x v="0"/>
    <x v="2"/>
    <x v="2"/>
    <x v="4"/>
    <m/>
    <m/>
    <m/>
    <m/>
    <x v="0"/>
    <m/>
    <m/>
    <m/>
    <m/>
    <x v="0"/>
    <x v="0"/>
    <m/>
    <m/>
  </r>
  <r>
    <n v="984"/>
    <s v=""/>
    <x v="6"/>
    <x v="134"/>
    <m/>
    <x v="18"/>
    <x v="582"/>
    <m/>
    <m/>
    <m/>
    <m/>
    <m/>
    <m/>
    <x v="2"/>
    <x v="9"/>
    <x v="101"/>
    <m/>
    <m/>
    <m/>
    <m/>
    <x v="23"/>
    <x v="60"/>
    <m/>
    <m/>
    <x v="29"/>
    <m/>
    <m/>
    <m/>
    <m/>
    <m/>
    <x v="98"/>
    <m/>
    <x v="0"/>
    <x v="0"/>
    <m/>
    <m/>
    <x v="0"/>
    <x v="0"/>
    <x v="0"/>
    <x v="2"/>
    <x v="2"/>
    <x v="4"/>
    <m/>
    <m/>
    <m/>
    <m/>
    <x v="0"/>
    <m/>
    <m/>
    <m/>
    <m/>
    <x v="0"/>
    <x v="0"/>
    <m/>
    <m/>
  </r>
  <r>
    <n v="985"/>
    <s v=""/>
    <x v="6"/>
    <x v="134"/>
    <m/>
    <x v="18"/>
    <x v="582"/>
    <m/>
    <m/>
    <m/>
    <m/>
    <m/>
    <m/>
    <x v="2"/>
    <x v="9"/>
    <x v="101"/>
    <m/>
    <m/>
    <m/>
    <m/>
    <x v="23"/>
    <x v="60"/>
    <m/>
    <m/>
    <x v="29"/>
    <m/>
    <m/>
    <m/>
    <m/>
    <m/>
    <x v="98"/>
    <m/>
    <x v="0"/>
    <x v="0"/>
    <m/>
    <m/>
    <x v="0"/>
    <x v="0"/>
    <x v="0"/>
    <x v="2"/>
    <x v="2"/>
    <x v="4"/>
    <m/>
    <m/>
    <m/>
    <m/>
    <x v="0"/>
    <m/>
    <m/>
    <m/>
    <m/>
    <x v="0"/>
    <x v="0"/>
    <m/>
    <m/>
  </r>
  <r>
    <n v="986"/>
    <s v=""/>
    <x v="6"/>
    <x v="134"/>
    <m/>
    <x v="18"/>
    <x v="582"/>
    <m/>
    <m/>
    <m/>
    <m/>
    <m/>
    <m/>
    <x v="2"/>
    <x v="9"/>
    <x v="101"/>
    <m/>
    <m/>
    <m/>
    <m/>
    <x v="23"/>
    <x v="60"/>
    <m/>
    <m/>
    <x v="29"/>
    <m/>
    <m/>
    <m/>
    <m/>
    <m/>
    <x v="98"/>
    <m/>
    <x v="0"/>
    <x v="0"/>
    <m/>
    <m/>
    <x v="0"/>
    <x v="0"/>
    <x v="0"/>
    <x v="2"/>
    <x v="2"/>
    <x v="4"/>
    <m/>
    <m/>
    <m/>
    <m/>
    <x v="0"/>
    <m/>
    <m/>
    <m/>
    <m/>
    <x v="0"/>
    <x v="0"/>
    <m/>
    <m/>
  </r>
  <r>
    <n v="987"/>
    <s v=""/>
    <x v="6"/>
    <x v="134"/>
    <m/>
    <x v="18"/>
    <x v="582"/>
    <m/>
    <m/>
    <m/>
    <m/>
    <m/>
    <m/>
    <x v="2"/>
    <x v="9"/>
    <x v="101"/>
    <m/>
    <m/>
    <m/>
    <m/>
    <x v="23"/>
    <x v="60"/>
    <m/>
    <m/>
    <x v="29"/>
    <m/>
    <m/>
    <m/>
    <m/>
    <m/>
    <x v="98"/>
    <m/>
    <x v="0"/>
    <x v="0"/>
    <m/>
    <m/>
    <x v="0"/>
    <x v="0"/>
    <x v="0"/>
    <x v="2"/>
    <x v="2"/>
    <x v="4"/>
    <m/>
    <m/>
    <m/>
    <m/>
    <x v="0"/>
    <m/>
    <m/>
    <m/>
    <m/>
    <x v="0"/>
    <x v="0"/>
    <m/>
    <m/>
  </r>
  <r>
    <n v="988"/>
    <s v=""/>
    <x v="6"/>
    <x v="134"/>
    <m/>
    <x v="18"/>
    <x v="582"/>
    <m/>
    <m/>
    <m/>
    <m/>
    <m/>
    <m/>
    <x v="2"/>
    <x v="9"/>
    <x v="101"/>
    <m/>
    <m/>
    <m/>
    <m/>
    <x v="23"/>
    <x v="60"/>
    <m/>
    <m/>
    <x v="29"/>
    <m/>
    <m/>
    <m/>
    <m/>
    <m/>
    <x v="98"/>
    <m/>
    <x v="0"/>
    <x v="0"/>
    <m/>
    <m/>
    <x v="0"/>
    <x v="0"/>
    <x v="0"/>
    <x v="2"/>
    <x v="2"/>
    <x v="4"/>
    <m/>
    <m/>
    <m/>
    <m/>
    <x v="0"/>
    <m/>
    <m/>
    <m/>
    <m/>
    <x v="0"/>
    <x v="0"/>
    <m/>
    <m/>
  </r>
  <r>
    <n v="989"/>
    <s v=""/>
    <x v="6"/>
    <x v="134"/>
    <m/>
    <x v="18"/>
    <x v="582"/>
    <m/>
    <m/>
    <m/>
    <m/>
    <m/>
    <m/>
    <x v="2"/>
    <x v="9"/>
    <x v="101"/>
    <m/>
    <m/>
    <m/>
    <m/>
    <x v="23"/>
    <x v="60"/>
    <m/>
    <m/>
    <x v="29"/>
    <m/>
    <m/>
    <m/>
    <m/>
    <m/>
    <x v="98"/>
    <m/>
    <x v="0"/>
    <x v="0"/>
    <m/>
    <m/>
    <x v="0"/>
    <x v="0"/>
    <x v="0"/>
    <x v="2"/>
    <x v="2"/>
    <x v="4"/>
    <m/>
    <m/>
    <m/>
    <m/>
    <x v="0"/>
    <m/>
    <m/>
    <m/>
    <m/>
    <x v="0"/>
    <x v="0"/>
    <m/>
    <m/>
  </r>
  <r>
    <n v="990"/>
    <s v=""/>
    <x v="6"/>
    <x v="134"/>
    <m/>
    <x v="18"/>
    <x v="582"/>
    <m/>
    <m/>
    <m/>
    <m/>
    <m/>
    <m/>
    <x v="2"/>
    <x v="9"/>
    <x v="101"/>
    <m/>
    <m/>
    <m/>
    <m/>
    <x v="23"/>
    <x v="60"/>
    <m/>
    <m/>
    <x v="29"/>
    <m/>
    <m/>
    <m/>
    <m/>
    <m/>
    <x v="98"/>
    <m/>
    <x v="0"/>
    <x v="0"/>
    <m/>
    <m/>
    <x v="0"/>
    <x v="0"/>
    <x v="0"/>
    <x v="2"/>
    <x v="2"/>
    <x v="4"/>
    <m/>
    <m/>
    <m/>
    <m/>
    <x v="0"/>
    <m/>
    <m/>
    <m/>
    <m/>
    <x v="0"/>
    <x v="0"/>
    <m/>
    <m/>
  </r>
  <r>
    <n v="991"/>
    <s v=""/>
    <x v="6"/>
    <x v="134"/>
    <m/>
    <x v="18"/>
    <x v="582"/>
    <m/>
    <m/>
    <m/>
    <m/>
    <m/>
    <m/>
    <x v="2"/>
    <x v="9"/>
    <x v="101"/>
    <m/>
    <m/>
    <m/>
    <m/>
    <x v="23"/>
    <x v="60"/>
    <m/>
    <m/>
    <x v="29"/>
    <m/>
    <m/>
    <m/>
    <m/>
    <m/>
    <x v="98"/>
    <m/>
    <x v="0"/>
    <x v="0"/>
    <m/>
    <m/>
    <x v="0"/>
    <x v="0"/>
    <x v="0"/>
    <x v="2"/>
    <x v="2"/>
    <x v="4"/>
    <m/>
    <m/>
    <m/>
    <m/>
    <x v="0"/>
    <m/>
    <m/>
    <m/>
    <m/>
    <x v="0"/>
    <x v="0"/>
    <m/>
    <m/>
  </r>
  <r>
    <n v="992"/>
    <s v=""/>
    <x v="6"/>
    <x v="134"/>
    <m/>
    <x v="18"/>
    <x v="582"/>
    <m/>
    <m/>
    <m/>
    <m/>
    <m/>
    <m/>
    <x v="2"/>
    <x v="9"/>
    <x v="101"/>
    <m/>
    <m/>
    <m/>
    <m/>
    <x v="23"/>
    <x v="60"/>
    <m/>
    <m/>
    <x v="29"/>
    <m/>
    <m/>
    <m/>
    <m/>
    <m/>
    <x v="98"/>
    <m/>
    <x v="0"/>
    <x v="0"/>
    <m/>
    <m/>
    <x v="0"/>
    <x v="0"/>
    <x v="0"/>
    <x v="2"/>
    <x v="2"/>
    <x v="4"/>
    <m/>
    <m/>
    <m/>
    <m/>
    <x v="0"/>
    <m/>
    <m/>
    <m/>
    <m/>
    <x v="0"/>
    <x v="0"/>
    <m/>
    <m/>
  </r>
  <r>
    <n v="993"/>
    <s v=""/>
    <x v="6"/>
    <x v="134"/>
    <m/>
    <x v="18"/>
    <x v="582"/>
    <m/>
    <m/>
    <m/>
    <m/>
    <m/>
    <m/>
    <x v="2"/>
    <x v="9"/>
    <x v="101"/>
    <m/>
    <m/>
    <m/>
    <m/>
    <x v="23"/>
    <x v="60"/>
    <m/>
    <m/>
    <x v="29"/>
    <m/>
    <m/>
    <m/>
    <m/>
    <m/>
    <x v="98"/>
    <m/>
    <x v="0"/>
    <x v="0"/>
    <m/>
    <m/>
    <x v="0"/>
    <x v="0"/>
    <x v="0"/>
    <x v="2"/>
    <x v="2"/>
    <x v="4"/>
    <m/>
    <m/>
    <m/>
    <m/>
    <x v="0"/>
    <m/>
    <m/>
    <m/>
    <m/>
    <x v="0"/>
    <x v="0"/>
    <m/>
    <m/>
  </r>
  <r>
    <n v="994"/>
    <s v=""/>
    <x v="6"/>
    <x v="134"/>
    <m/>
    <x v="18"/>
    <x v="582"/>
    <m/>
    <m/>
    <m/>
    <m/>
    <m/>
    <m/>
    <x v="2"/>
    <x v="9"/>
    <x v="101"/>
    <m/>
    <m/>
    <m/>
    <m/>
    <x v="23"/>
    <x v="60"/>
    <m/>
    <m/>
    <x v="29"/>
    <m/>
    <m/>
    <m/>
    <m/>
    <m/>
    <x v="98"/>
    <m/>
    <x v="0"/>
    <x v="0"/>
    <m/>
    <m/>
    <x v="0"/>
    <x v="0"/>
    <x v="0"/>
    <x v="2"/>
    <x v="2"/>
    <x v="4"/>
    <m/>
    <m/>
    <m/>
    <m/>
    <x v="0"/>
    <m/>
    <m/>
    <m/>
    <m/>
    <x v="0"/>
    <x v="0"/>
    <m/>
    <m/>
  </r>
  <r>
    <n v="995"/>
    <s v=""/>
    <x v="6"/>
    <x v="134"/>
    <m/>
    <x v="18"/>
    <x v="582"/>
    <m/>
    <m/>
    <m/>
    <m/>
    <m/>
    <m/>
    <x v="2"/>
    <x v="9"/>
    <x v="101"/>
    <m/>
    <m/>
    <m/>
    <m/>
    <x v="23"/>
    <x v="60"/>
    <m/>
    <m/>
    <x v="29"/>
    <m/>
    <m/>
    <m/>
    <m/>
    <m/>
    <x v="98"/>
    <m/>
    <x v="0"/>
    <x v="0"/>
    <m/>
    <m/>
    <x v="0"/>
    <x v="0"/>
    <x v="0"/>
    <x v="2"/>
    <x v="2"/>
    <x v="4"/>
    <m/>
    <m/>
    <m/>
    <m/>
    <x v="0"/>
    <m/>
    <m/>
    <m/>
    <m/>
    <x v="0"/>
    <x v="0"/>
    <m/>
    <m/>
  </r>
  <r>
    <n v="996"/>
    <s v=""/>
    <x v="6"/>
    <x v="134"/>
    <m/>
    <x v="18"/>
    <x v="582"/>
    <m/>
    <m/>
    <m/>
    <m/>
    <m/>
    <m/>
    <x v="2"/>
    <x v="9"/>
    <x v="101"/>
    <m/>
    <m/>
    <m/>
    <m/>
    <x v="23"/>
    <x v="60"/>
    <m/>
    <m/>
    <x v="29"/>
    <m/>
    <m/>
    <m/>
    <m/>
    <m/>
    <x v="98"/>
    <m/>
    <x v="0"/>
    <x v="0"/>
    <m/>
    <m/>
    <x v="0"/>
    <x v="0"/>
    <x v="0"/>
    <x v="2"/>
    <x v="2"/>
    <x v="4"/>
    <m/>
    <m/>
    <m/>
    <m/>
    <x v="0"/>
    <m/>
    <m/>
    <m/>
    <m/>
    <x v="0"/>
    <x v="0"/>
    <m/>
    <m/>
  </r>
  <r>
    <n v="997"/>
    <s v=""/>
    <x v="6"/>
    <x v="134"/>
    <m/>
    <x v="18"/>
    <x v="582"/>
    <m/>
    <m/>
    <m/>
    <m/>
    <m/>
    <m/>
    <x v="2"/>
    <x v="9"/>
    <x v="101"/>
    <m/>
    <m/>
    <m/>
    <m/>
    <x v="23"/>
    <x v="60"/>
    <m/>
    <m/>
    <x v="29"/>
    <m/>
    <m/>
    <m/>
    <m/>
    <m/>
    <x v="98"/>
    <m/>
    <x v="0"/>
    <x v="0"/>
    <m/>
    <m/>
    <x v="0"/>
    <x v="0"/>
    <x v="0"/>
    <x v="2"/>
    <x v="2"/>
    <x v="4"/>
    <m/>
    <m/>
    <m/>
    <m/>
    <x v="0"/>
    <m/>
    <m/>
    <m/>
    <m/>
    <x v="0"/>
    <x v="0"/>
    <m/>
    <m/>
  </r>
  <r>
    <n v="998"/>
    <s v=""/>
    <x v="6"/>
    <x v="134"/>
    <m/>
    <x v="18"/>
    <x v="582"/>
    <m/>
    <m/>
    <m/>
    <m/>
    <m/>
    <m/>
    <x v="2"/>
    <x v="9"/>
    <x v="101"/>
    <m/>
    <m/>
    <m/>
    <m/>
    <x v="23"/>
    <x v="60"/>
    <m/>
    <m/>
    <x v="29"/>
    <m/>
    <m/>
    <m/>
    <m/>
    <m/>
    <x v="98"/>
    <m/>
    <x v="0"/>
    <x v="0"/>
    <m/>
    <m/>
    <x v="0"/>
    <x v="0"/>
    <x v="0"/>
    <x v="2"/>
    <x v="2"/>
    <x v="4"/>
    <m/>
    <m/>
    <m/>
    <m/>
    <x v="0"/>
    <m/>
    <m/>
    <m/>
    <m/>
    <x v="0"/>
    <x v="0"/>
    <m/>
    <m/>
  </r>
  <r>
    <n v="999"/>
    <s v=""/>
    <x v="6"/>
    <x v="134"/>
    <m/>
    <x v="18"/>
    <x v="582"/>
    <m/>
    <m/>
    <m/>
    <m/>
    <m/>
    <m/>
    <x v="2"/>
    <x v="9"/>
    <x v="101"/>
    <m/>
    <m/>
    <m/>
    <m/>
    <x v="23"/>
    <x v="60"/>
    <m/>
    <m/>
    <x v="29"/>
    <m/>
    <m/>
    <m/>
    <m/>
    <m/>
    <x v="98"/>
    <m/>
    <x v="0"/>
    <x v="0"/>
    <m/>
    <m/>
    <x v="0"/>
    <x v="0"/>
    <x v="0"/>
    <x v="2"/>
    <x v="2"/>
    <x v="4"/>
    <m/>
    <m/>
    <m/>
    <m/>
    <x v="0"/>
    <m/>
    <m/>
    <m/>
    <m/>
    <x v="0"/>
    <x v="0"/>
    <m/>
    <m/>
  </r>
  <r>
    <n v="1000"/>
    <s v=""/>
    <x v="6"/>
    <x v="134"/>
    <m/>
    <x v="18"/>
    <x v="582"/>
    <m/>
    <m/>
    <m/>
    <m/>
    <m/>
    <m/>
    <x v="2"/>
    <x v="9"/>
    <x v="101"/>
    <m/>
    <m/>
    <m/>
    <m/>
    <x v="23"/>
    <x v="60"/>
    <m/>
    <m/>
    <x v="29"/>
    <m/>
    <m/>
    <m/>
    <m/>
    <m/>
    <x v="98"/>
    <m/>
    <x v="0"/>
    <x v="0"/>
    <m/>
    <m/>
    <x v="0"/>
    <x v="0"/>
    <x v="0"/>
    <x v="2"/>
    <x v="2"/>
    <x v="4"/>
    <m/>
    <m/>
    <m/>
    <m/>
    <x v="0"/>
    <m/>
    <m/>
    <m/>
    <m/>
    <x v="0"/>
    <x v="0"/>
    <m/>
    <m/>
  </r>
  <r>
    <n v="1001"/>
    <s v=""/>
    <x v="6"/>
    <x v="134"/>
    <m/>
    <x v="18"/>
    <x v="582"/>
    <m/>
    <m/>
    <m/>
    <m/>
    <m/>
    <m/>
    <x v="2"/>
    <x v="9"/>
    <x v="101"/>
    <m/>
    <m/>
    <m/>
    <m/>
    <x v="23"/>
    <x v="60"/>
    <m/>
    <m/>
    <x v="29"/>
    <m/>
    <m/>
    <m/>
    <m/>
    <m/>
    <x v="98"/>
    <m/>
    <x v="0"/>
    <x v="0"/>
    <m/>
    <m/>
    <x v="0"/>
    <x v="0"/>
    <x v="0"/>
    <x v="2"/>
    <x v="2"/>
    <x v="4"/>
    <m/>
    <m/>
    <m/>
    <m/>
    <x v="0"/>
    <m/>
    <m/>
    <m/>
    <m/>
    <x v="0"/>
    <x v="0"/>
    <m/>
    <m/>
  </r>
  <r>
    <n v="1002"/>
    <s v=""/>
    <x v="6"/>
    <x v="134"/>
    <m/>
    <x v="18"/>
    <x v="582"/>
    <m/>
    <m/>
    <m/>
    <m/>
    <m/>
    <m/>
    <x v="2"/>
    <x v="9"/>
    <x v="101"/>
    <m/>
    <m/>
    <m/>
    <m/>
    <x v="23"/>
    <x v="60"/>
    <m/>
    <m/>
    <x v="29"/>
    <m/>
    <m/>
    <m/>
    <m/>
    <m/>
    <x v="98"/>
    <m/>
    <x v="0"/>
    <x v="0"/>
    <m/>
    <m/>
    <x v="0"/>
    <x v="0"/>
    <x v="0"/>
    <x v="2"/>
    <x v="2"/>
    <x v="4"/>
    <m/>
    <m/>
    <m/>
    <m/>
    <x v="0"/>
    <m/>
    <m/>
    <m/>
    <m/>
    <x v="0"/>
    <x v="0"/>
    <m/>
    <m/>
  </r>
  <r>
    <n v="1003"/>
    <s v=""/>
    <x v="6"/>
    <x v="134"/>
    <m/>
    <x v="18"/>
    <x v="582"/>
    <m/>
    <m/>
    <m/>
    <m/>
    <m/>
    <m/>
    <x v="2"/>
    <x v="9"/>
    <x v="101"/>
    <m/>
    <m/>
    <m/>
    <m/>
    <x v="23"/>
    <x v="60"/>
    <m/>
    <m/>
    <x v="29"/>
    <m/>
    <m/>
    <m/>
    <m/>
    <m/>
    <x v="98"/>
    <m/>
    <x v="0"/>
    <x v="0"/>
    <m/>
    <m/>
    <x v="0"/>
    <x v="0"/>
    <x v="0"/>
    <x v="2"/>
    <x v="2"/>
    <x v="4"/>
    <m/>
    <m/>
    <m/>
    <m/>
    <x v="0"/>
    <m/>
    <m/>
    <m/>
    <m/>
    <x v="0"/>
    <x v="0"/>
    <m/>
    <m/>
  </r>
  <r>
    <n v="1004"/>
    <s v=""/>
    <x v="6"/>
    <x v="134"/>
    <m/>
    <x v="18"/>
    <x v="582"/>
    <m/>
    <m/>
    <m/>
    <m/>
    <m/>
    <m/>
    <x v="2"/>
    <x v="9"/>
    <x v="101"/>
    <m/>
    <m/>
    <m/>
    <m/>
    <x v="23"/>
    <x v="60"/>
    <m/>
    <m/>
    <x v="29"/>
    <m/>
    <m/>
    <m/>
    <m/>
    <m/>
    <x v="98"/>
    <m/>
    <x v="0"/>
    <x v="0"/>
    <m/>
    <m/>
    <x v="0"/>
    <x v="0"/>
    <x v="0"/>
    <x v="2"/>
    <x v="2"/>
    <x v="4"/>
    <m/>
    <m/>
    <m/>
    <m/>
    <x v="0"/>
    <m/>
    <m/>
    <m/>
    <m/>
    <x v="0"/>
    <x v="0"/>
    <m/>
    <m/>
  </r>
  <r>
    <n v="1005"/>
    <s v=""/>
    <x v="6"/>
    <x v="134"/>
    <m/>
    <x v="18"/>
    <x v="582"/>
    <m/>
    <m/>
    <m/>
    <m/>
    <m/>
    <m/>
    <x v="2"/>
    <x v="9"/>
    <x v="101"/>
    <m/>
    <m/>
    <m/>
    <m/>
    <x v="23"/>
    <x v="60"/>
    <m/>
    <m/>
    <x v="29"/>
    <m/>
    <m/>
    <m/>
    <m/>
    <m/>
    <x v="98"/>
    <m/>
    <x v="0"/>
    <x v="0"/>
    <m/>
    <m/>
    <x v="0"/>
    <x v="0"/>
    <x v="0"/>
    <x v="2"/>
    <x v="2"/>
    <x v="4"/>
    <m/>
    <m/>
    <m/>
    <m/>
    <x v="0"/>
    <m/>
    <m/>
    <m/>
    <m/>
    <x v="0"/>
    <x v="0"/>
    <m/>
    <m/>
  </r>
  <r>
    <n v="1006"/>
    <s v=""/>
    <x v="6"/>
    <x v="134"/>
    <m/>
    <x v="18"/>
    <x v="582"/>
    <m/>
    <m/>
    <m/>
    <m/>
    <m/>
    <m/>
    <x v="2"/>
    <x v="9"/>
    <x v="101"/>
    <m/>
    <m/>
    <m/>
    <m/>
    <x v="23"/>
    <x v="60"/>
    <m/>
    <m/>
    <x v="29"/>
    <m/>
    <m/>
    <m/>
    <m/>
    <m/>
    <x v="98"/>
    <m/>
    <x v="0"/>
    <x v="0"/>
    <m/>
    <m/>
    <x v="0"/>
    <x v="0"/>
    <x v="0"/>
    <x v="2"/>
    <x v="2"/>
    <x v="4"/>
    <m/>
    <m/>
    <m/>
    <m/>
    <x v="0"/>
    <m/>
    <m/>
    <m/>
    <m/>
    <x v="0"/>
    <x v="0"/>
    <m/>
    <m/>
  </r>
  <r>
    <n v="1007"/>
    <s v=""/>
    <x v="6"/>
    <x v="134"/>
    <m/>
    <x v="18"/>
    <x v="582"/>
    <m/>
    <m/>
    <m/>
    <m/>
    <m/>
    <m/>
    <x v="2"/>
    <x v="9"/>
    <x v="101"/>
    <m/>
    <m/>
    <m/>
    <m/>
    <x v="23"/>
    <x v="60"/>
    <m/>
    <m/>
    <x v="29"/>
    <m/>
    <m/>
    <m/>
    <m/>
    <m/>
    <x v="98"/>
    <m/>
    <x v="0"/>
    <x v="0"/>
    <m/>
    <m/>
    <x v="0"/>
    <x v="0"/>
    <x v="0"/>
    <x v="2"/>
    <x v="2"/>
    <x v="4"/>
    <m/>
    <m/>
    <m/>
    <m/>
    <x v="0"/>
    <m/>
    <m/>
    <m/>
    <m/>
    <x v="0"/>
    <x v="0"/>
    <m/>
    <m/>
  </r>
  <r>
    <n v="1008"/>
    <s v=""/>
    <x v="6"/>
    <x v="134"/>
    <m/>
    <x v="18"/>
    <x v="582"/>
    <m/>
    <m/>
    <m/>
    <m/>
    <m/>
    <m/>
    <x v="2"/>
    <x v="9"/>
    <x v="101"/>
    <m/>
    <m/>
    <m/>
    <m/>
    <x v="23"/>
    <x v="60"/>
    <m/>
    <m/>
    <x v="29"/>
    <m/>
    <m/>
    <m/>
    <m/>
    <m/>
    <x v="98"/>
    <m/>
    <x v="0"/>
    <x v="0"/>
    <m/>
    <m/>
    <x v="0"/>
    <x v="0"/>
    <x v="0"/>
    <x v="2"/>
    <x v="2"/>
    <x v="4"/>
    <m/>
    <m/>
    <m/>
    <m/>
    <x v="0"/>
    <m/>
    <m/>
    <m/>
    <m/>
    <x v="0"/>
    <x v="0"/>
    <m/>
    <m/>
  </r>
  <r>
    <n v="1009"/>
    <s v=""/>
    <x v="6"/>
    <x v="134"/>
    <m/>
    <x v="18"/>
    <x v="582"/>
    <m/>
    <m/>
    <m/>
    <m/>
    <m/>
    <m/>
    <x v="2"/>
    <x v="9"/>
    <x v="101"/>
    <m/>
    <m/>
    <m/>
    <m/>
    <x v="23"/>
    <x v="60"/>
    <m/>
    <m/>
    <x v="29"/>
    <m/>
    <m/>
    <m/>
    <m/>
    <m/>
    <x v="98"/>
    <m/>
    <x v="0"/>
    <x v="0"/>
    <m/>
    <m/>
    <x v="0"/>
    <x v="0"/>
    <x v="0"/>
    <x v="2"/>
    <x v="2"/>
    <x v="4"/>
    <m/>
    <m/>
    <m/>
    <m/>
    <x v="0"/>
    <m/>
    <m/>
    <m/>
    <m/>
    <x v="0"/>
    <x v="0"/>
    <m/>
    <m/>
  </r>
  <r>
    <n v="1010"/>
    <s v=""/>
    <x v="6"/>
    <x v="134"/>
    <m/>
    <x v="18"/>
    <x v="582"/>
    <m/>
    <m/>
    <m/>
    <m/>
    <m/>
    <m/>
    <x v="2"/>
    <x v="9"/>
    <x v="101"/>
    <m/>
    <m/>
    <m/>
    <m/>
    <x v="23"/>
    <x v="60"/>
    <m/>
    <m/>
    <x v="29"/>
    <m/>
    <m/>
    <m/>
    <m/>
    <m/>
    <x v="98"/>
    <m/>
    <x v="0"/>
    <x v="0"/>
    <m/>
    <m/>
    <x v="0"/>
    <x v="0"/>
    <x v="0"/>
    <x v="2"/>
    <x v="2"/>
    <x v="4"/>
    <m/>
    <m/>
    <m/>
    <m/>
    <x v="0"/>
    <m/>
    <m/>
    <m/>
    <m/>
    <x v="0"/>
    <x v="0"/>
    <m/>
    <m/>
  </r>
  <r>
    <n v="1011"/>
    <s v=""/>
    <x v="6"/>
    <x v="134"/>
    <m/>
    <x v="18"/>
    <x v="582"/>
    <m/>
    <m/>
    <m/>
    <m/>
    <m/>
    <m/>
    <x v="2"/>
    <x v="9"/>
    <x v="101"/>
    <m/>
    <m/>
    <m/>
    <m/>
    <x v="23"/>
    <x v="60"/>
    <m/>
    <m/>
    <x v="29"/>
    <m/>
    <m/>
    <m/>
    <m/>
    <m/>
    <x v="98"/>
    <m/>
    <x v="0"/>
    <x v="0"/>
    <m/>
    <m/>
    <x v="0"/>
    <x v="0"/>
    <x v="0"/>
    <x v="2"/>
    <x v="2"/>
    <x v="4"/>
    <m/>
    <m/>
    <m/>
    <m/>
    <x v="0"/>
    <m/>
    <m/>
    <m/>
    <m/>
    <x v="0"/>
    <x v="0"/>
    <m/>
    <m/>
  </r>
  <r>
    <n v="1012"/>
    <s v=""/>
    <x v="6"/>
    <x v="134"/>
    <m/>
    <x v="18"/>
    <x v="582"/>
    <m/>
    <m/>
    <m/>
    <m/>
    <m/>
    <m/>
    <x v="2"/>
    <x v="9"/>
    <x v="101"/>
    <m/>
    <m/>
    <m/>
    <m/>
    <x v="23"/>
    <x v="60"/>
    <m/>
    <m/>
    <x v="29"/>
    <m/>
    <m/>
    <m/>
    <m/>
    <m/>
    <x v="98"/>
    <m/>
    <x v="0"/>
    <x v="0"/>
    <m/>
    <m/>
    <x v="0"/>
    <x v="0"/>
    <x v="0"/>
    <x v="2"/>
    <x v="2"/>
    <x v="4"/>
    <m/>
    <m/>
    <m/>
    <m/>
    <x v="0"/>
    <m/>
    <m/>
    <m/>
    <m/>
    <x v="0"/>
    <x v="0"/>
    <m/>
    <m/>
  </r>
  <r>
    <n v="1013"/>
    <s v=""/>
    <x v="6"/>
    <x v="134"/>
    <m/>
    <x v="18"/>
    <x v="582"/>
    <m/>
    <m/>
    <m/>
    <m/>
    <m/>
    <m/>
    <x v="2"/>
    <x v="9"/>
    <x v="101"/>
    <m/>
    <m/>
    <m/>
    <m/>
    <x v="23"/>
    <x v="60"/>
    <m/>
    <m/>
    <x v="29"/>
    <m/>
    <m/>
    <m/>
    <m/>
    <m/>
    <x v="98"/>
    <m/>
    <x v="0"/>
    <x v="0"/>
    <m/>
    <m/>
    <x v="0"/>
    <x v="0"/>
    <x v="0"/>
    <x v="2"/>
    <x v="2"/>
    <x v="4"/>
    <m/>
    <m/>
    <m/>
    <m/>
    <x v="0"/>
    <m/>
    <m/>
    <m/>
    <m/>
    <x v="0"/>
    <x v="0"/>
    <m/>
    <m/>
  </r>
  <r>
    <n v="1014"/>
    <s v=""/>
    <x v="6"/>
    <x v="134"/>
    <m/>
    <x v="18"/>
    <x v="582"/>
    <m/>
    <m/>
    <m/>
    <m/>
    <m/>
    <m/>
    <x v="2"/>
    <x v="9"/>
    <x v="101"/>
    <m/>
    <m/>
    <m/>
    <m/>
    <x v="23"/>
    <x v="60"/>
    <m/>
    <m/>
    <x v="29"/>
    <m/>
    <m/>
    <m/>
    <m/>
    <m/>
    <x v="98"/>
    <m/>
    <x v="0"/>
    <x v="0"/>
    <m/>
    <m/>
    <x v="0"/>
    <x v="0"/>
    <x v="0"/>
    <x v="2"/>
    <x v="2"/>
    <x v="4"/>
    <m/>
    <m/>
    <m/>
    <m/>
    <x v="0"/>
    <m/>
    <m/>
    <m/>
    <m/>
    <x v="0"/>
    <x v="0"/>
    <m/>
    <m/>
  </r>
  <r>
    <n v="1015"/>
    <s v=""/>
    <x v="6"/>
    <x v="134"/>
    <m/>
    <x v="18"/>
    <x v="582"/>
    <m/>
    <m/>
    <m/>
    <m/>
    <m/>
    <m/>
    <x v="2"/>
    <x v="9"/>
    <x v="101"/>
    <m/>
    <m/>
    <m/>
    <m/>
    <x v="23"/>
    <x v="60"/>
    <m/>
    <m/>
    <x v="29"/>
    <m/>
    <m/>
    <m/>
    <m/>
    <m/>
    <x v="98"/>
    <m/>
    <x v="0"/>
    <x v="0"/>
    <m/>
    <m/>
    <x v="0"/>
    <x v="0"/>
    <x v="0"/>
    <x v="2"/>
    <x v="2"/>
    <x v="4"/>
    <m/>
    <m/>
    <m/>
    <m/>
    <x v="0"/>
    <m/>
    <m/>
    <m/>
    <m/>
    <x v="0"/>
    <x v="0"/>
    <m/>
    <m/>
  </r>
  <r>
    <n v="1016"/>
    <s v=""/>
    <x v="6"/>
    <x v="134"/>
    <m/>
    <x v="18"/>
    <x v="582"/>
    <m/>
    <m/>
    <m/>
    <m/>
    <m/>
    <m/>
    <x v="2"/>
    <x v="9"/>
    <x v="101"/>
    <m/>
    <m/>
    <m/>
    <m/>
    <x v="23"/>
    <x v="60"/>
    <m/>
    <m/>
    <x v="29"/>
    <m/>
    <m/>
    <m/>
    <m/>
    <m/>
    <x v="98"/>
    <m/>
    <x v="0"/>
    <x v="0"/>
    <m/>
    <m/>
    <x v="0"/>
    <x v="0"/>
    <x v="0"/>
    <x v="2"/>
    <x v="2"/>
    <x v="4"/>
    <m/>
    <m/>
    <m/>
    <m/>
    <x v="0"/>
    <m/>
    <m/>
    <m/>
    <m/>
    <x v="0"/>
    <x v="0"/>
    <m/>
    <m/>
  </r>
  <r>
    <n v="1017"/>
    <s v=""/>
    <x v="6"/>
    <x v="134"/>
    <m/>
    <x v="18"/>
    <x v="582"/>
    <m/>
    <m/>
    <m/>
    <m/>
    <m/>
    <m/>
    <x v="2"/>
    <x v="9"/>
    <x v="101"/>
    <m/>
    <m/>
    <m/>
    <m/>
    <x v="23"/>
    <x v="60"/>
    <m/>
    <m/>
    <x v="29"/>
    <m/>
    <m/>
    <m/>
    <m/>
    <m/>
    <x v="98"/>
    <m/>
    <x v="0"/>
    <x v="0"/>
    <m/>
    <m/>
    <x v="0"/>
    <x v="0"/>
    <x v="0"/>
    <x v="2"/>
    <x v="2"/>
    <x v="4"/>
    <m/>
    <m/>
    <m/>
    <m/>
    <x v="0"/>
    <m/>
    <m/>
    <m/>
    <m/>
    <x v="0"/>
    <x v="0"/>
    <m/>
    <m/>
  </r>
  <r>
    <n v="1018"/>
    <s v=""/>
    <x v="6"/>
    <x v="134"/>
    <m/>
    <x v="18"/>
    <x v="582"/>
    <m/>
    <m/>
    <m/>
    <m/>
    <m/>
    <m/>
    <x v="2"/>
    <x v="9"/>
    <x v="101"/>
    <m/>
    <m/>
    <m/>
    <m/>
    <x v="23"/>
    <x v="60"/>
    <m/>
    <m/>
    <x v="29"/>
    <m/>
    <m/>
    <m/>
    <m/>
    <m/>
    <x v="98"/>
    <m/>
    <x v="0"/>
    <x v="0"/>
    <m/>
    <m/>
    <x v="0"/>
    <x v="0"/>
    <x v="0"/>
    <x v="2"/>
    <x v="2"/>
    <x v="4"/>
    <m/>
    <m/>
    <m/>
    <m/>
    <x v="0"/>
    <m/>
    <m/>
    <m/>
    <m/>
    <x v="0"/>
    <x v="0"/>
    <m/>
    <m/>
  </r>
  <r>
    <n v="1019"/>
    <s v=""/>
    <x v="6"/>
    <x v="134"/>
    <m/>
    <x v="18"/>
    <x v="582"/>
    <m/>
    <m/>
    <m/>
    <m/>
    <m/>
    <m/>
    <x v="2"/>
    <x v="9"/>
    <x v="101"/>
    <m/>
    <m/>
    <m/>
    <m/>
    <x v="23"/>
    <x v="60"/>
    <m/>
    <m/>
    <x v="29"/>
    <m/>
    <m/>
    <m/>
    <m/>
    <m/>
    <x v="98"/>
    <m/>
    <x v="0"/>
    <x v="0"/>
    <m/>
    <m/>
    <x v="0"/>
    <x v="0"/>
    <x v="0"/>
    <x v="2"/>
    <x v="2"/>
    <x v="4"/>
    <m/>
    <m/>
    <m/>
    <m/>
    <x v="0"/>
    <m/>
    <m/>
    <m/>
    <m/>
    <x v="0"/>
    <x v="0"/>
    <m/>
    <m/>
  </r>
  <r>
    <n v="1020"/>
    <s v=""/>
    <x v="6"/>
    <x v="134"/>
    <m/>
    <x v="18"/>
    <x v="582"/>
    <m/>
    <m/>
    <m/>
    <m/>
    <m/>
    <m/>
    <x v="2"/>
    <x v="9"/>
    <x v="101"/>
    <m/>
    <m/>
    <m/>
    <m/>
    <x v="23"/>
    <x v="60"/>
    <m/>
    <m/>
    <x v="29"/>
    <m/>
    <m/>
    <m/>
    <m/>
    <m/>
    <x v="98"/>
    <m/>
    <x v="0"/>
    <x v="0"/>
    <m/>
    <m/>
    <x v="0"/>
    <x v="0"/>
    <x v="0"/>
    <x v="2"/>
    <x v="2"/>
    <x v="4"/>
    <m/>
    <m/>
    <m/>
    <m/>
    <x v="0"/>
    <m/>
    <m/>
    <m/>
    <m/>
    <x v="0"/>
    <x v="0"/>
    <m/>
    <m/>
  </r>
  <r>
    <n v="1021"/>
    <s v=""/>
    <x v="6"/>
    <x v="134"/>
    <m/>
    <x v="18"/>
    <x v="582"/>
    <m/>
    <m/>
    <m/>
    <m/>
    <m/>
    <m/>
    <x v="2"/>
    <x v="9"/>
    <x v="101"/>
    <m/>
    <m/>
    <m/>
    <m/>
    <x v="23"/>
    <x v="60"/>
    <m/>
    <m/>
    <x v="29"/>
    <m/>
    <m/>
    <m/>
    <m/>
    <m/>
    <x v="98"/>
    <m/>
    <x v="0"/>
    <x v="0"/>
    <m/>
    <m/>
    <x v="0"/>
    <x v="0"/>
    <x v="0"/>
    <x v="2"/>
    <x v="2"/>
    <x v="4"/>
    <m/>
    <m/>
    <m/>
    <m/>
    <x v="0"/>
    <m/>
    <m/>
    <m/>
    <m/>
    <x v="0"/>
    <x v="0"/>
    <m/>
    <m/>
  </r>
  <r>
    <n v="1022"/>
    <s v=""/>
    <x v="6"/>
    <x v="134"/>
    <m/>
    <x v="18"/>
    <x v="582"/>
    <m/>
    <m/>
    <m/>
    <m/>
    <m/>
    <m/>
    <x v="2"/>
    <x v="9"/>
    <x v="101"/>
    <m/>
    <m/>
    <m/>
    <m/>
    <x v="23"/>
    <x v="60"/>
    <m/>
    <m/>
    <x v="29"/>
    <m/>
    <m/>
    <m/>
    <m/>
    <m/>
    <x v="98"/>
    <m/>
    <x v="0"/>
    <x v="0"/>
    <m/>
    <m/>
    <x v="0"/>
    <x v="0"/>
    <x v="0"/>
    <x v="2"/>
    <x v="2"/>
    <x v="4"/>
    <m/>
    <m/>
    <m/>
    <m/>
    <x v="0"/>
    <m/>
    <m/>
    <m/>
    <m/>
    <x v="0"/>
    <x v="0"/>
    <m/>
    <m/>
  </r>
  <r>
    <n v="1023"/>
    <s v=""/>
    <x v="6"/>
    <x v="134"/>
    <m/>
    <x v="18"/>
    <x v="582"/>
    <m/>
    <m/>
    <m/>
    <m/>
    <m/>
    <m/>
    <x v="2"/>
    <x v="9"/>
    <x v="101"/>
    <m/>
    <m/>
    <m/>
    <m/>
    <x v="23"/>
    <x v="60"/>
    <m/>
    <m/>
    <x v="29"/>
    <m/>
    <m/>
    <m/>
    <m/>
    <m/>
    <x v="98"/>
    <m/>
    <x v="0"/>
    <x v="0"/>
    <m/>
    <m/>
    <x v="0"/>
    <x v="0"/>
    <x v="0"/>
    <x v="2"/>
    <x v="2"/>
    <x v="4"/>
    <m/>
    <m/>
    <m/>
    <m/>
    <x v="0"/>
    <m/>
    <m/>
    <m/>
    <m/>
    <x v="0"/>
    <x v="0"/>
    <m/>
    <m/>
  </r>
  <r>
    <n v="1024"/>
    <s v=""/>
    <x v="6"/>
    <x v="134"/>
    <m/>
    <x v="18"/>
    <x v="582"/>
    <m/>
    <m/>
    <m/>
    <m/>
    <m/>
    <m/>
    <x v="2"/>
    <x v="9"/>
    <x v="101"/>
    <m/>
    <m/>
    <m/>
    <m/>
    <x v="23"/>
    <x v="60"/>
    <m/>
    <m/>
    <x v="29"/>
    <m/>
    <m/>
    <m/>
    <m/>
    <m/>
    <x v="98"/>
    <m/>
    <x v="0"/>
    <x v="0"/>
    <m/>
    <m/>
    <x v="0"/>
    <x v="0"/>
    <x v="0"/>
    <x v="2"/>
    <x v="2"/>
    <x v="4"/>
    <m/>
    <m/>
    <m/>
    <m/>
    <x v="0"/>
    <m/>
    <m/>
    <m/>
    <m/>
    <x v="0"/>
    <x v="0"/>
    <m/>
    <m/>
  </r>
  <r>
    <n v="1025"/>
    <s v=""/>
    <x v="6"/>
    <x v="134"/>
    <m/>
    <x v="18"/>
    <x v="582"/>
    <m/>
    <m/>
    <m/>
    <m/>
    <m/>
    <m/>
    <x v="2"/>
    <x v="9"/>
    <x v="101"/>
    <m/>
    <m/>
    <m/>
    <m/>
    <x v="23"/>
    <x v="60"/>
    <m/>
    <m/>
    <x v="29"/>
    <m/>
    <m/>
    <m/>
    <m/>
    <m/>
    <x v="98"/>
    <m/>
    <x v="0"/>
    <x v="0"/>
    <m/>
    <m/>
    <x v="0"/>
    <x v="0"/>
    <x v="0"/>
    <x v="2"/>
    <x v="2"/>
    <x v="4"/>
    <m/>
    <m/>
    <m/>
    <m/>
    <x v="0"/>
    <m/>
    <m/>
    <m/>
    <m/>
    <x v="0"/>
    <x v="0"/>
    <m/>
    <m/>
  </r>
  <r>
    <n v="1026"/>
    <s v=""/>
    <x v="6"/>
    <x v="134"/>
    <m/>
    <x v="18"/>
    <x v="582"/>
    <m/>
    <m/>
    <m/>
    <m/>
    <m/>
    <m/>
    <x v="2"/>
    <x v="9"/>
    <x v="101"/>
    <m/>
    <m/>
    <m/>
    <m/>
    <x v="23"/>
    <x v="60"/>
    <m/>
    <m/>
    <x v="29"/>
    <m/>
    <m/>
    <m/>
    <m/>
    <m/>
    <x v="98"/>
    <m/>
    <x v="0"/>
    <x v="0"/>
    <m/>
    <m/>
    <x v="0"/>
    <x v="0"/>
    <x v="0"/>
    <x v="2"/>
    <x v="2"/>
    <x v="4"/>
    <m/>
    <m/>
    <m/>
    <m/>
    <x v="0"/>
    <m/>
    <m/>
    <m/>
    <m/>
    <x v="0"/>
    <x v="0"/>
    <m/>
    <m/>
  </r>
  <r>
    <n v="1027"/>
    <s v=""/>
    <x v="6"/>
    <x v="134"/>
    <m/>
    <x v="18"/>
    <x v="582"/>
    <m/>
    <m/>
    <m/>
    <m/>
    <m/>
    <m/>
    <x v="2"/>
    <x v="9"/>
    <x v="101"/>
    <m/>
    <m/>
    <m/>
    <m/>
    <x v="23"/>
    <x v="60"/>
    <m/>
    <m/>
    <x v="29"/>
    <m/>
    <m/>
    <m/>
    <m/>
    <m/>
    <x v="98"/>
    <m/>
    <x v="0"/>
    <x v="0"/>
    <m/>
    <m/>
    <x v="0"/>
    <x v="0"/>
    <x v="0"/>
    <x v="2"/>
    <x v="2"/>
    <x v="4"/>
    <m/>
    <m/>
    <m/>
    <m/>
    <x v="0"/>
    <m/>
    <m/>
    <m/>
    <m/>
    <x v="0"/>
    <x v="0"/>
    <m/>
    <m/>
  </r>
  <r>
    <n v="1028"/>
    <s v=""/>
    <x v="6"/>
    <x v="134"/>
    <m/>
    <x v="18"/>
    <x v="582"/>
    <m/>
    <m/>
    <m/>
    <m/>
    <m/>
    <m/>
    <x v="2"/>
    <x v="9"/>
    <x v="101"/>
    <m/>
    <m/>
    <m/>
    <m/>
    <x v="23"/>
    <x v="60"/>
    <m/>
    <m/>
    <x v="29"/>
    <m/>
    <m/>
    <m/>
    <m/>
    <m/>
    <x v="98"/>
    <m/>
    <x v="0"/>
    <x v="0"/>
    <m/>
    <m/>
    <x v="0"/>
    <x v="0"/>
    <x v="0"/>
    <x v="2"/>
    <x v="2"/>
    <x v="4"/>
    <m/>
    <m/>
    <m/>
    <m/>
    <x v="0"/>
    <m/>
    <m/>
    <m/>
    <m/>
    <x v="0"/>
    <x v="0"/>
    <m/>
    <m/>
  </r>
  <r>
    <n v="1029"/>
    <s v=""/>
    <x v="6"/>
    <x v="134"/>
    <m/>
    <x v="18"/>
    <x v="582"/>
    <m/>
    <m/>
    <m/>
    <m/>
    <m/>
    <m/>
    <x v="2"/>
    <x v="9"/>
    <x v="101"/>
    <m/>
    <m/>
    <m/>
    <m/>
    <x v="23"/>
    <x v="60"/>
    <m/>
    <m/>
    <x v="29"/>
    <m/>
    <m/>
    <m/>
    <m/>
    <m/>
    <x v="98"/>
    <m/>
    <x v="0"/>
    <x v="0"/>
    <m/>
    <m/>
    <x v="0"/>
    <x v="0"/>
    <x v="0"/>
    <x v="2"/>
    <x v="2"/>
    <x v="4"/>
    <m/>
    <m/>
    <m/>
    <m/>
    <x v="0"/>
    <m/>
    <m/>
    <m/>
    <m/>
    <x v="0"/>
    <x v="0"/>
    <m/>
    <m/>
  </r>
  <r>
    <n v="1030"/>
    <s v=""/>
    <x v="6"/>
    <x v="134"/>
    <m/>
    <x v="18"/>
    <x v="582"/>
    <m/>
    <m/>
    <m/>
    <m/>
    <m/>
    <m/>
    <x v="2"/>
    <x v="9"/>
    <x v="101"/>
    <m/>
    <m/>
    <m/>
    <m/>
    <x v="23"/>
    <x v="60"/>
    <m/>
    <m/>
    <x v="29"/>
    <m/>
    <m/>
    <m/>
    <m/>
    <m/>
    <x v="98"/>
    <m/>
    <x v="0"/>
    <x v="0"/>
    <m/>
    <m/>
    <x v="0"/>
    <x v="0"/>
    <x v="0"/>
    <x v="2"/>
    <x v="2"/>
    <x v="4"/>
    <m/>
    <m/>
    <m/>
    <m/>
    <x v="0"/>
    <m/>
    <m/>
    <m/>
    <m/>
    <x v="0"/>
    <x v="0"/>
    <m/>
    <m/>
  </r>
  <r>
    <n v="1031"/>
    <s v=""/>
    <x v="6"/>
    <x v="134"/>
    <m/>
    <x v="18"/>
    <x v="582"/>
    <m/>
    <m/>
    <m/>
    <m/>
    <m/>
    <m/>
    <x v="2"/>
    <x v="9"/>
    <x v="101"/>
    <m/>
    <m/>
    <m/>
    <m/>
    <x v="23"/>
    <x v="60"/>
    <m/>
    <m/>
    <x v="29"/>
    <m/>
    <m/>
    <m/>
    <m/>
    <m/>
    <x v="98"/>
    <m/>
    <x v="0"/>
    <x v="0"/>
    <m/>
    <m/>
    <x v="0"/>
    <x v="0"/>
    <x v="0"/>
    <x v="2"/>
    <x v="2"/>
    <x v="4"/>
    <m/>
    <m/>
    <m/>
    <m/>
    <x v="0"/>
    <m/>
    <m/>
    <m/>
    <m/>
    <x v="0"/>
    <x v="0"/>
    <m/>
    <m/>
  </r>
  <r>
    <n v="1032"/>
    <s v=""/>
    <x v="6"/>
    <x v="134"/>
    <m/>
    <x v="18"/>
    <x v="582"/>
    <m/>
    <m/>
    <m/>
    <m/>
    <m/>
    <m/>
    <x v="2"/>
    <x v="9"/>
    <x v="101"/>
    <m/>
    <m/>
    <m/>
    <m/>
    <x v="23"/>
    <x v="60"/>
    <m/>
    <m/>
    <x v="29"/>
    <m/>
    <m/>
    <m/>
    <m/>
    <m/>
    <x v="98"/>
    <m/>
    <x v="0"/>
    <x v="0"/>
    <m/>
    <m/>
    <x v="0"/>
    <x v="0"/>
    <x v="0"/>
    <x v="2"/>
    <x v="2"/>
    <x v="4"/>
    <m/>
    <m/>
    <m/>
    <m/>
    <x v="0"/>
    <m/>
    <m/>
    <m/>
    <m/>
    <x v="0"/>
    <x v="0"/>
    <m/>
    <m/>
  </r>
  <r>
    <n v="1033"/>
    <s v=""/>
    <x v="6"/>
    <x v="134"/>
    <m/>
    <x v="18"/>
    <x v="582"/>
    <m/>
    <m/>
    <m/>
    <m/>
    <m/>
    <m/>
    <x v="2"/>
    <x v="9"/>
    <x v="101"/>
    <m/>
    <m/>
    <m/>
    <m/>
    <x v="23"/>
    <x v="60"/>
    <m/>
    <m/>
    <x v="29"/>
    <m/>
    <m/>
    <m/>
    <m/>
    <m/>
    <x v="98"/>
    <m/>
    <x v="0"/>
    <x v="0"/>
    <m/>
    <m/>
    <x v="0"/>
    <x v="0"/>
    <x v="0"/>
    <x v="2"/>
    <x v="2"/>
    <x v="4"/>
    <m/>
    <m/>
    <m/>
    <m/>
    <x v="0"/>
    <m/>
    <m/>
    <m/>
    <m/>
    <x v="0"/>
    <x v="0"/>
    <m/>
    <m/>
  </r>
  <r>
    <n v="1034"/>
    <s v=""/>
    <x v="6"/>
    <x v="134"/>
    <m/>
    <x v="18"/>
    <x v="582"/>
    <m/>
    <m/>
    <m/>
    <m/>
    <m/>
    <m/>
    <x v="2"/>
    <x v="9"/>
    <x v="101"/>
    <m/>
    <m/>
    <m/>
    <m/>
    <x v="23"/>
    <x v="60"/>
    <m/>
    <m/>
    <x v="29"/>
    <m/>
    <m/>
    <m/>
    <m/>
    <m/>
    <x v="98"/>
    <m/>
    <x v="0"/>
    <x v="0"/>
    <m/>
    <m/>
    <x v="0"/>
    <x v="0"/>
    <x v="0"/>
    <x v="2"/>
    <x v="2"/>
    <x v="4"/>
    <m/>
    <m/>
    <m/>
    <m/>
    <x v="0"/>
    <m/>
    <m/>
    <m/>
    <m/>
    <x v="0"/>
    <x v="0"/>
    <m/>
    <m/>
  </r>
  <r>
    <n v="1035"/>
    <s v=""/>
    <x v="6"/>
    <x v="134"/>
    <m/>
    <x v="18"/>
    <x v="582"/>
    <m/>
    <m/>
    <m/>
    <m/>
    <m/>
    <m/>
    <x v="2"/>
    <x v="9"/>
    <x v="101"/>
    <m/>
    <m/>
    <m/>
    <m/>
    <x v="23"/>
    <x v="60"/>
    <m/>
    <m/>
    <x v="29"/>
    <m/>
    <m/>
    <m/>
    <m/>
    <m/>
    <x v="98"/>
    <m/>
    <x v="0"/>
    <x v="0"/>
    <m/>
    <m/>
    <x v="0"/>
    <x v="0"/>
    <x v="0"/>
    <x v="2"/>
    <x v="2"/>
    <x v="4"/>
    <m/>
    <m/>
    <m/>
    <m/>
    <x v="0"/>
    <m/>
    <m/>
    <m/>
    <m/>
    <x v="0"/>
    <x v="0"/>
    <m/>
    <m/>
  </r>
  <r>
    <n v="1036"/>
    <s v=""/>
    <x v="6"/>
    <x v="134"/>
    <m/>
    <x v="18"/>
    <x v="582"/>
    <m/>
    <m/>
    <m/>
    <m/>
    <m/>
    <m/>
    <x v="2"/>
    <x v="9"/>
    <x v="101"/>
    <m/>
    <m/>
    <m/>
    <m/>
    <x v="23"/>
    <x v="60"/>
    <m/>
    <m/>
    <x v="29"/>
    <m/>
    <m/>
    <m/>
    <m/>
    <m/>
    <x v="98"/>
    <m/>
    <x v="0"/>
    <x v="0"/>
    <m/>
    <m/>
    <x v="0"/>
    <x v="0"/>
    <x v="0"/>
    <x v="2"/>
    <x v="2"/>
    <x v="4"/>
    <m/>
    <m/>
    <m/>
    <m/>
    <x v="0"/>
    <m/>
    <m/>
    <m/>
    <m/>
    <x v="0"/>
    <x v="0"/>
    <m/>
    <m/>
  </r>
  <r>
    <n v="1037"/>
    <s v=""/>
    <x v="6"/>
    <x v="134"/>
    <m/>
    <x v="18"/>
    <x v="582"/>
    <m/>
    <m/>
    <m/>
    <m/>
    <m/>
    <m/>
    <x v="2"/>
    <x v="9"/>
    <x v="101"/>
    <m/>
    <m/>
    <m/>
    <m/>
    <x v="23"/>
    <x v="60"/>
    <m/>
    <m/>
    <x v="29"/>
    <m/>
    <m/>
    <m/>
    <m/>
    <m/>
    <x v="98"/>
    <m/>
    <x v="0"/>
    <x v="0"/>
    <m/>
    <m/>
    <x v="0"/>
    <x v="0"/>
    <x v="0"/>
    <x v="2"/>
    <x v="2"/>
    <x v="4"/>
    <m/>
    <m/>
    <m/>
    <m/>
    <x v="0"/>
    <m/>
    <m/>
    <m/>
    <m/>
    <x v="0"/>
    <x v="0"/>
    <m/>
    <m/>
  </r>
  <r>
    <n v="1038"/>
    <s v=""/>
    <x v="6"/>
    <x v="134"/>
    <m/>
    <x v="18"/>
    <x v="582"/>
    <m/>
    <m/>
    <m/>
    <m/>
    <m/>
    <m/>
    <x v="2"/>
    <x v="9"/>
    <x v="101"/>
    <m/>
    <m/>
    <m/>
    <m/>
    <x v="23"/>
    <x v="60"/>
    <m/>
    <m/>
    <x v="29"/>
    <m/>
    <m/>
    <m/>
    <m/>
    <m/>
    <x v="98"/>
    <m/>
    <x v="0"/>
    <x v="0"/>
    <m/>
    <m/>
    <x v="0"/>
    <x v="0"/>
    <x v="0"/>
    <x v="2"/>
    <x v="2"/>
    <x v="4"/>
    <m/>
    <m/>
    <m/>
    <m/>
    <x v="0"/>
    <m/>
    <m/>
    <m/>
    <m/>
    <x v="0"/>
    <x v="0"/>
    <m/>
    <m/>
  </r>
  <r>
    <n v="1039"/>
    <s v=""/>
    <x v="6"/>
    <x v="134"/>
    <m/>
    <x v="18"/>
    <x v="582"/>
    <m/>
    <m/>
    <m/>
    <m/>
    <m/>
    <m/>
    <x v="2"/>
    <x v="9"/>
    <x v="101"/>
    <m/>
    <m/>
    <m/>
    <m/>
    <x v="23"/>
    <x v="60"/>
    <m/>
    <m/>
    <x v="29"/>
    <m/>
    <m/>
    <m/>
    <m/>
    <m/>
    <x v="98"/>
    <m/>
    <x v="0"/>
    <x v="0"/>
    <m/>
    <m/>
    <x v="0"/>
    <x v="0"/>
    <x v="0"/>
    <x v="2"/>
    <x v="2"/>
    <x v="4"/>
    <m/>
    <m/>
    <m/>
    <m/>
    <x v="0"/>
    <m/>
    <m/>
    <m/>
    <m/>
    <x v="0"/>
    <x v="0"/>
    <m/>
    <m/>
  </r>
  <r>
    <n v="1040"/>
    <s v=""/>
    <x v="6"/>
    <x v="134"/>
    <m/>
    <x v="18"/>
    <x v="582"/>
    <m/>
    <m/>
    <m/>
    <m/>
    <m/>
    <m/>
    <x v="2"/>
    <x v="9"/>
    <x v="101"/>
    <m/>
    <m/>
    <m/>
    <m/>
    <x v="23"/>
    <x v="60"/>
    <m/>
    <m/>
    <x v="29"/>
    <m/>
    <m/>
    <m/>
    <m/>
    <m/>
    <x v="98"/>
    <m/>
    <x v="0"/>
    <x v="0"/>
    <m/>
    <m/>
    <x v="0"/>
    <x v="0"/>
    <x v="0"/>
    <x v="2"/>
    <x v="2"/>
    <x v="4"/>
    <m/>
    <m/>
    <m/>
    <m/>
    <x v="0"/>
    <m/>
    <m/>
    <m/>
    <m/>
    <x v="0"/>
    <x v="0"/>
    <m/>
    <m/>
  </r>
  <r>
    <n v="1041"/>
    <s v=""/>
    <x v="6"/>
    <x v="134"/>
    <m/>
    <x v="18"/>
    <x v="582"/>
    <m/>
    <m/>
    <m/>
    <m/>
    <m/>
    <m/>
    <x v="2"/>
    <x v="9"/>
    <x v="101"/>
    <m/>
    <m/>
    <m/>
    <m/>
    <x v="23"/>
    <x v="60"/>
    <m/>
    <m/>
    <x v="29"/>
    <m/>
    <m/>
    <m/>
    <m/>
    <m/>
    <x v="98"/>
    <m/>
    <x v="0"/>
    <x v="0"/>
    <m/>
    <m/>
    <x v="0"/>
    <x v="0"/>
    <x v="0"/>
    <x v="2"/>
    <x v="2"/>
    <x v="4"/>
    <m/>
    <m/>
    <m/>
    <m/>
    <x v="0"/>
    <m/>
    <m/>
    <m/>
    <m/>
    <x v="0"/>
    <x v="0"/>
    <m/>
    <m/>
  </r>
  <r>
    <n v="1042"/>
    <s v=""/>
    <x v="6"/>
    <x v="134"/>
    <m/>
    <x v="18"/>
    <x v="582"/>
    <m/>
    <m/>
    <m/>
    <m/>
    <m/>
    <m/>
    <x v="2"/>
    <x v="9"/>
    <x v="101"/>
    <m/>
    <m/>
    <m/>
    <m/>
    <x v="23"/>
    <x v="60"/>
    <m/>
    <m/>
    <x v="29"/>
    <m/>
    <m/>
    <m/>
    <m/>
    <m/>
    <x v="98"/>
    <m/>
    <x v="0"/>
    <x v="0"/>
    <m/>
    <m/>
    <x v="0"/>
    <x v="0"/>
    <x v="0"/>
    <x v="2"/>
    <x v="2"/>
    <x v="4"/>
    <m/>
    <m/>
    <m/>
    <m/>
    <x v="0"/>
    <m/>
    <m/>
    <m/>
    <m/>
    <x v="0"/>
    <x v="0"/>
    <m/>
    <m/>
  </r>
  <r>
    <n v="1043"/>
    <s v=""/>
    <x v="6"/>
    <x v="134"/>
    <m/>
    <x v="18"/>
    <x v="582"/>
    <m/>
    <m/>
    <m/>
    <m/>
    <m/>
    <m/>
    <x v="2"/>
    <x v="9"/>
    <x v="101"/>
    <m/>
    <m/>
    <m/>
    <m/>
    <x v="23"/>
    <x v="60"/>
    <m/>
    <m/>
    <x v="29"/>
    <m/>
    <m/>
    <m/>
    <m/>
    <m/>
    <x v="98"/>
    <m/>
    <x v="0"/>
    <x v="0"/>
    <m/>
    <m/>
    <x v="0"/>
    <x v="0"/>
    <x v="0"/>
    <x v="2"/>
    <x v="2"/>
    <x v="4"/>
    <m/>
    <m/>
    <m/>
    <m/>
    <x v="0"/>
    <m/>
    <m/>
    <m/>
    <m/>
    <x v="0"/>
    <x v="0"/>
    <m/>
    <m/>
  </r>
  <r>
    <n v="1044"/>
    <s v=""/>
    <x v="6"/>
    <x v="134"/>
    <m/>
    <x v="18"/>
    <x v="582"/>
    <m/>
    <m/>
    <m/>
    <m/>
    <m/>
    <m/>
    <x v="2"/>
    <x v="9"/>
    <x v="101"/>
    <m/>
    <m/>
    <m/>
    <m/>
    <x v="23"/>
    <x v="60"/>
    <m/>
    <m/>
    <x v="29"/>
    <m/>
    <m/>
    <m/>
    <m/>
    <m/>
    <x v="98"/>
    <m/>
    <x v="0"/>
    <x v="0"/>
    <m/>
    <m/>
    <x v="0"/>
    <x v="0"/>
    <x v="0"/>
    <x v="2"/>
    <x v="2"/>
    <x v="4"/>
    <m/>
    <m/>
    <m/>
    <m/>
    <x v="0"/>
    <m/>
    <m/>
    <m/>
    <m/>
    <x v="0"/>
    <x v="0"/>
    <m/>
    <m/>
  </r>
  <r>
    <n v="1045"/>
    <s v=""/>
    <x v="6"/>
    <x v="134"/>
    <m/>
    <x v="18"/>
    <x v="582"/>
    <m/>
    <m/>
    <m/>
    <m/>
    <m/>
    <m/>
    <x v="2"/>
    <x v="9"/>
    <x v="101"/>
    <m/>
    <m/>
    <m/>
    <m/>
    <x v="23"/>
    <x v="60"/>
    <m/>
    <m/>
    <x v="29"/>
    <m/>
    <m/>
    <m/>
    <m/>
    <m/>
    <x v="98"/>
    <m/>
    <x v="0"/>
    <x v="0"/>
    <m/>
    <m/>
    <x v="0"/>
    <x v="0"/>
    <x v="0"/>
    <x v="2"/>
    <x v="2"/>
    <x v="4"/>
    <m/>
    <m/>
    <m/>
    <m/>
    <x v="0"/>
    <m/>
    <m/>
    <m/>
    <m/>
    <x v="0"/>
    <x v="0"/>
    <m/>
    <m/>
  </r>
  <r>
    <n v="1046"/>
    <s v=""/>
    <x v="6"/>
    <x v="134"/>
    <m/>
    <x v="18"/>
    <x v="582"/>
    <m/>
    <m/>
    <m/>
    <m/>
    <m/>
    <m/>
    <x v="2"/>
    <x v="9"/>
    <x v="101"/>
    <m/>
    <m/>
    <m/>
    <m/>
    <x v="23"/>
    <x v="60"/>
    <m/>
    <m/>
    <x v="29"/>
    <m/>
    <m/>
    <m/>
    <m/>
    <m/>
    <x v="98"/>
    <m/>
    <x v="0"/>
    <x v="0"/>
    <m/>
    <m/>
    <x v="0"/>
    <x v="0"/>
    <x v="0"/>
    <x v="2"/>
    <x v="2"/>
    <x v="4"/>
    <m/>
    <m/>
    <m/>
    <m/>
    <x v="0"/>
    <m/>
    <m/>
    <m/>
    <m/>
    <x v="0"/>
    <x v="0"/>
    <m/>
    <m/>
  </r>
  <r>
    <n v="1047"/>
    <s v=""/>
    <x v="6"/>
    <x v="134"/>
    <m/>
    <x v="18"/>
    <x v="582"/>
    <m/>
    <m/>
    <m/>
    <m/>
    <m/>
    <m/>
    <x v="2"/>
    <x v="9"/>
    <x v="101"/>
    <m/>
    <m/>
    <m/>
    <m/>
    <x v="23"/>
    <x v="60"/>
    <m/>
    <m/>
    <x v="29"/>
    <m/>
    <m/>
    <m/>
    <m/>
    <m/>
    <x v="98"/>
    <m/>
    <x v="0"/>
    <x v="0"/>
    <m/>
    <m/>
    <x v="0"/>
    <x v="0"/>
    <x v="0"/>
    <x v="2"/>
    <x v="2"/>
    <x v="4"/>
    <m/>
    <m/>
    <m/>
    <m/>
    <x v="0"/>
    <m/>
    <m/>
    <m/>
    <m/>
    <x v="0"/>
    <x v="0"/>
    <m/>
    <m/>
  </r>
  <r>
    <n v="1048"/>
    <s v=""/>
    <x v="6"/>
    <x v="134"/>
    <m/>
    <x v="18"/>
    <x v="582"/>
    <m/>
    <m/>
    <m/>
    <m/>
    <m/>
    <m/>
    <x v="2"/>
    <x v="9"/>
    <x v="101"/>
    <m/>
    <m/>
    <m/>
    <m/>
    <x v="23"/>
    <x v="60"/>
    <m/>
    <m/>
    <x v="29"/>
    <m/>
    <m/>
    <m/>
    <m/>
    <m/>
    <x v="98"/>
    <m/>
    <x v="0"/>
    <x v="0"/>
    <m/>
    <m/>
    <x v="0"/>
    <x v="0"/>
    <x v="0"/>
    <x v="2"/>
    <x v="2"/>
    <x v="4"/>
    <m/>
    <m/>
    <m/>
    <m/>
    <x v="0"/>
    <m/>
    <m/>
    <m/>
    <m/>
    <x v="0"/>
    <x v="0"/>
    <m/>
    <m/>
  </r>
  <r>
    <n v="1049"/>
    <s v=""/>
    <x v="6"/>
    <x v="134"/>
    <m/>
    <x v="18"/>
    <x v="582"/>
    <m/>
    <m/>
    <m/>
    <m/>
    <m/>
    <m/>
    <x v="2"/>
    <x v="9"/>
    <x v="101"/>
    <m/>
    <m/>
    <m/>
    <m/>
    <x v="23"/>
    <x v="60"/>
    <m/>
    <m/>
    <x v="29"/>
    <m/>
    <m/>
    <m/>
    <m/>
    <m/>
    <x v="98"/>
    <m/>
    <x v="0"/>
    <x v="0"/>
    <m/>
    <m/>
    <x v="0"/>
    <x v="0"/>
    <x v="0"/>
    <x v="2"/>
    <x v="2"/>
    <x v="4"/>
    <m/>
    <m/>
    <m/>
    <m/>
    <x v="0"/>
    <m/>
    <m/>
    <m/>
    <m/>
    <x v="0"/>
    <x v="0"/>
    <m/>
    <m/>
  </r>
  <r>
    <n v="1050"/>
    <s v=""/>
    <x v="6"/>
    <x v="134"/>
    <m/>
    <x v="18"/>
    <x v="582"/>
    <m/>
    <m/>
    <m/>
    <m/>
    <m/>
    <m/>
    <x v="2"/>
    <x v="9"/>
    <x v="101"/>
    <m/>
    <m/>
    <m/>
    <m/>
    <x v="23"/>
    <x v="60"/>
    <m/>
    <m/>
    <x v="29"/>
    <m/>
    <m/>
    <m/>
    <m/>
    <m/>
    <x v="98"/>
    <m/>
    <x v="0"/>
    <x v="0"/>
    <m/>
    <m/>
    <x v="0"/>
    <x v="0"/>
    <x v="0"/>
    <x v="2"/>
    <x v="2"/>
    <x v="4"/>
    <m/>
    <m/>
    <m/>
    <m/>
    <x v="0"/>
    <m/>
    <m/>
    <m/>
    <m/>
    <x v="0"/>
    <x v="0"/>
    <m/>
    <m/>
  </r>
  <r>
    <n v="1051"/>
    <s v=""/>
    <x v="6"/>
    <x v="134"/>
    <m/>
    <x v="18"/>
    <x v="582"/>
    <m/>
    <m/>
    <m/>
    <m/>
    <m/>
    <m/>
    <x v="2"/>
    <x v="9"/>
    <x v="101"/>
    <m/>
    <m/>
    <m/>
    <m/>
    <x v="23"/>
    <x v="60"/>
    <m/>
    <m/>
    <x v="29"/>
    <m/>
    <m/>
    <m/>
    <m/>
    <m/>
    <x v="98"/>
    <m/>
    <x v="0"/>
    <x v="0"/>
    <m/>
    <m/>
    <x v="0"/>
    <x v="0"/>
    <x v="0"/>
    <x v="2"/>
    <x v="2"/>
    <x v="4"/>
    <m/>
    <m/>
    <m/>
    <m/>
    <x v="0"/>
    <m/>
    <m/>
    <m/>
    <m/>
    <x v="0"/>
    <x v="0"/>
    <m/>
    <m/>
  </r>
  <r>
    <n v="1052"/>
    <s v=""/>
    <x v="6"/>
    <x v="134"/>
    <m/>
    <x v="18"/>
    <x v="582"/>
    <m/>
    <m/>
    <m/>
    <m/>
    <m/>
    <m/>
    <x v="2"/>
    <x v="9"/>
    <x v="101"/>
    <m/>
    <m/>
    <m/>
    <m/>
    <x v="23"/>
    <x v="60"/>
    <m/>
    <m/>
    <x v="29"/>
    <m/>
    <m/>
    <m/>
    <m/>
    <m/>
    <x v="98"/>
    <m/>
    <x v="0"/>
    <x v="0"/>
    <m/>
    <m/>
    <x v="0"/>
    <x v="0"/>
    <x v="0"/>
    <x v="2"/>
    <x v="2"/>
    <x v="4"/>
    <m/>
    <m/>
    <m/>
    <m/>
    <x v="0"/>
    <m/>
    <m/>
    <m/>
    <m/>
    <x v="0"/>
    <x v="0"/>
    <m/>
    <m/>
  </r>
  <r>
    <n v="1053"/>
    <s v=""/>
    <x v="6"/>
    <x v="134"/>
    <m/>
    <x v="18"/>
    <x v="582"/>
    <m/>
    <m/>
    <m/>
    <m/>
    <m/>
    <m/>
    <x v="2"/>
    <x v="9"/>
    <x v="101"/>
    <m/>
    <m/>
    <m/>
    <m/>
    <x v="23"/>
    <x v="60"/>
    <m/>
    <m/>
    <x v="29"/>
    <m/>
    <m/>
    <m/>
    <m/>
    <m/>
    <x v="98"/>
    <m/>
    <x v="0"/>
    <x v="0"/>
    <m/>
    <m/>
    <x v="0"/>
    <x v="0"/>
    <x v="0"/>
    <x v="2"/>
    <x v="2"/>
    <x v="4"/>
    <m/>
    <m/>
    <m/>
    <m/>
    <x v="0"/>
    <m/>
    <m/>
    <m/>
    <m/>
    <x v="0"/>
    <x v="0"/>
    <m/>
    <m/>
  </r>
  <r>
    <n v="1054"/>
    <s v=""/>
    <x v="6"/>
    <x v="134"/>
    <m/>
    <x v="18"/>
    <x v="582"/>
    <m/>
    <m/>
    <m/>
    <m/>
    <m/>
    <m/>
    <x v="2"/>
    <x v="9"/>
    <x v="101"/>
    <m/>
    <m/>
    <m/>
    <m/>
    <x v="23"/>
    <x v="60"/>
    <m/>
    <m/>
    <x v="29"/>
    <m/>
    <m/>
    <m/>
    <m/>
    <m/>
    <x v="98"/>
    <m/>
    <x v="0"/>
    <x v="0"/>
    <m/>
    <m/>
    <x v="0"/>
    <x v="0"/>
    <x v="0"/>
    <x v="2"/>
    <x v="2"/>
    <x v="4"/>
    <m/>
    <m/>
    <m/>
    <m/>
    <x v="0"/>
    <m/>
    <m/>
    <m/>
    <m/>
    <x v="0"/>
    <x v="0"/>
    <m/>
    <m/>
  </r>
  <r>
    <n v="1055"/>
    <s v=""/>
    <x v="6"/>
    <x v="134"/>
    <m/>
    <x v="18"/>
    <x v="582"/>
    <m/>
    <m/>
    <m/>
    <m/>
    <m/>
    <m/>
    <x v="2"/>
    <x v="9"/>
    <x v="101"/>
    <m/>
    <m/>
    <m/>
    <m/>
    <x v="23"/>
    <x v="60"/>
    <m/>
    <m/>
    <x v="29"/>
    <m/>
    <m/>
    <m/>
    <m/>
    <m/>
    <x v="98"/>
    <m/>
    <x v="0"/>
    <x v="0"/>
    <m/>
    <m/>
    <x v="0"/>
    <x v="0"/>
    <x v="0"/>
    <x v="2"/>
    <x v="2"/>
    <x v="4"/>
    <m/>
    <m/>
    <m/>
    <m/>
    <x v="0"/>
    <m/>
    <m/>
    <m/>
    <m/>
    <x v="0"/>
    <x v="0"/>
    <m/>
    <m/>
  </r>
  <r>
    <n v="1056"/>
    <s v=""/>
    <x v="6"/>
    <x v="134"/>
    <m/>
    <x v="18"/>
    <x v="582"/>
    <m/>
    <m/>
    <m/>
    <m/>
    <m/>
    <m/>
    <x v="2"/>
    <x v="9"/>
    <x v="101"/>
    <m/>
    <m/>
    <m/>
    <m/>
    <x v="23"/>
    <x v="60"/>
    <m/>
    <m/>
    <x v="29"/>
    <m/>
    <m/>
    <m/>
    <m/>
    <m/>
    <x v="98"/>
    <m/>
    <x v="0"/>
    <x v="0"/>
    <m/>
    <m/>
    <x v="0"/>
    <x v="0"/>
    <x v="0"/>
    <x v="2"/>
    <x v="2"/>
    <x v="4"/>
    <m/>
    <m/>
    <m/>
    <m/>
    <x v="0"/>
    <m/>
    <m/>
    <m/>
    <m/>
    <x v="0"/>
    <x v="0"/>
    <m/>
    <m/>
  </r>
  <r>
    <n v="1057"/>
    <s v=""/>
    <x v="6"/>
    <x v="134"/>
    <m/>
    <x v="18"/>
    <x v="582"/>
    <m/>
    <m/>
    <m/>
    <m/>
    <m/>
    <m/>
    <x v="2"/>
    <x v="9"/>
    <x v="101"/>
    <m/>
    <m/>
    <m/>
    <m/>
    <x v="23"/>
    <x v="60"/>
    <m/>
    <m/>
    <x v="29"/>
    <m/>
    <m/>
    <m/>
    <m/>
    <m/>
    <x v="98"/>
    <m/>
    <x v="0"/>
    <x v="0"/>
    <m/>
    <m/>
    <x v="0"/>
    <x v="0"/>
    <x v="0"/>
    <x v="2"/>
    <x v="2"/>
    <x v="4"/>
    <m/>
    <m/>
    <m/>
    <m/>
    <x v="0"/>
    <m/>
    <m/>
    <m/>
    <m/>
    <x v="0"/>
    <x v="0"/>
    <m/>
    <m/>
  </r>
  <r>
    <n v="1058"/>
    <s v=""/>
    <x v="6"/>
    <x v="134"/>
    <m/>
    <x v="18"/>
    <x v="582"/>
    <m/>
    <m/>
    <m/>
    <m/>
    <m/>
    <m/>
    <x v="2"/>
    <x v="9"/>
    <x v="101"/>
    <m/>
    <m/>
    <m/>
    <m/>
    <x v="23"/>
    <x v="60"/>
    <m/>
    <m/>
    <x v="29"/>
    <m/>
    <m/>
    <m/>
    <m/>
    <m/>
    <x v="98"/>
    <m/>
    <x v="0"/>
    <x v="0"/>
    <m/>
    <m/>
    <x v="0"/>
    <x v="0"/>
    <x v="0"/>
    <x v="2"/>
    <x v="2"/>
    <x v="4"/>
    <m/>
    <m/>
    <m/>
    <m/>
    <x v="0"/>
    <m/>
    <m/>
    <m/>
    <m/>
    <x v="0"/>
    <x v="0"/>
    <m/>
    <m/>
  </r>
  <r>
    <n v="1059"/>
    <s v=""/>
    <x v="6"/>
    <x v="134"/>
    <m/>
    <x v="18"/>
    <x v="582"/>
    <m/>
    <m/>
    <m/>
    <m/>
    <m/>
    <m/>
    <x v="2"/>
    <x v="9"/>
    <x v="101"/>
    <m/>
    <m/>
    <m/>
    <m/>
    <x v="23"/>
    <x v="60"/>
    <m/>
    <m/>
    <x v="29"/>
    <m/>
    <m/>
    <m/>
    <m/>
    <m/>
    <x v="98"/>
    <m/>
    <x v="0"/>
    <x v="0"/>
    <m/>
    <m/>
    <x v="0"/>
    <x v="0"/>
    <x v="0"/>
    <x v="2"/>
    <x v="2"/>
    <x v="4"/>
    <m/>
    <m/>
    <m/>
    <m/>
    <x v="0"/>
    <m/>
    <m/>
    <m/>
    <m/>
    <x v="0"/>
    <x v="0"/>
    <m/>
    <m/>
  </r>
  <r>
    <n v="1060"/>
    <s v=""/>
    <x v="6"/>
    <x v="134"/>
    <m/>
    <x v="18"/>
    <x v="582"/>
    <m/>
    <m/>
    <m/>
    <m/>
    <m/>
    <m/>
    <x v="2"/>
    <x v="9"/>
    <x v="101"/>
    <m/>
    <m/>
    <m/>
    <m/>
    <x v="23"/>
    <x v="60"/>
    <m/>
    <m/>
    <x v="29"/>
    <m/>
    <m/>
    <m/>
    <m/>
    <m/>
    <x v="98"/>
    <m/>
    <x v="0"/>
    <x v="0"/>
    <m/>
    <m/>
    <x v="0"/>
    <x v="0"/>
    <x v="0"/>
    <x v="2"/>
    <x v="2"/>
    <x v="4"/>
    <m/>
    <m/>
    <m/>
    <m/>
    <x v="0"/>
    <m/>
    <m/>
    <m/>
    <m/>
    <x v="0"/>
    <x v="0"/>
    <m/>
    <m/>
  </r>
  <r>
    <n v="1061"/>
    <s v=""/>
    <x v="6"/>
    <x v="134"/>
    <m/>
    <x v="18"/>
    <x v="582"/>
    <m/>
    <m/>
    <m/>
    <m/>
    <m/>
    <m/>
    <x v="2"/>
    <x v="9"/>
    <x v="101"/>
    <m/>
    <m/>
    <m/>
    <m/>
    <x v="23"/>
    <x v="60"/>
    <m/>
    <m/>
    <x v="29"/>
    <m/>
    <m/>
    <m/>
    <m/>
    <m/>
    <x v="98"/>
    <m/>
    <x v="0"/>
    <x v="0"/>
    <m/>
    <m/>
    <x v="0"/>
    <x v="0"/>
    <x v="0"/>
    <x v="2"/>
    <x v="2"/>
    <x v="4"/>
    <m/>
    <m/>
    <m/>
    <m/>
    <x v="0"/>
    <m/>
    <m/>
    <m/>
    <m/>
    <x v="0"/>
    <x v="0"/>
    <m/>
    <m/>
  </r>
  <r>
    <n v="1062"/>
    <s v=""/>
    <x v="6"/>
    <x v="134"/>
    <m/>
    <x v="18"/>
    <x v="582"/>
    <m/>
    <m/>
    <m/>
    <m/>
    <m/>
    <m/>
    <x v="2"/>
    <x v="9"/>
    <x v="101"/>
    <m/>
    <m/>
    <m/>
    <m/>
    <x v="23"/>
    <x v="60"/>
    <m/>
    <m/>
    <x v="29"/>
    <m/>
    <m/>
    <m/>
    <m/>
    <m/>
    <x v="98"/>
    <m/>
    <x v="0"/>
    <x v="0"/>
    <m/>
    <m/>
    <x v="0"/>
    <x v="0"/>
    <x v="0"/>
    <x v="2"/>
    <x v="2"/>
    <x v="4"/>
    <m/>
    <m/>
    <m/>
    <m/>
    <x v="0"/>
    <m/>
    <m/>
    <m/>
    <m/>
    <x v="0"/>
    <x v="0"/>
    <m/>
    <m/>
  </r>
  <r>
    <n v="1063"/>
    <s v=""/>
    <x v="6"/>
    <x v="134"/>
    <m/>
    <x v="18"/>
    <x v="582"/>
    <m/>
    <m/>
    <m/>
    <m/>
    <m/>
    <m/>
    <x v="2"/>
    <x v="9"/>
    <x v="101"/>
    <m/>
    <m/>
    <m/>
    <m/>
    <x v="23"/>
    <x v="60"/>
    <m/>
    <m/>
    <x v="29"/>
    <m/>
    <m/>
    <m/>
    <m/>
    <m/>
    <x v="98"/>
    <m/>
    <x v="0"/>
    <x v="0"/>
    <m/>
    <m/>
    <x v="0"/>
    <x v="0"/>
    <x v="0"/>
    <x v="2"/>
    <x v="2"/>
    <x v="4"/>
    <m/>
    <m/>
    <m/>
    <m/>
    <x v="0"/>
    <m/>
    <m/>
    <m/>
    <m/>
    <x v="0"/>
    <x v="0"/>
    <m/>
    <m/>
  </r>
  <r>
    <n v="1064"/>
    <s v=""/>
    <x v="6"/>
    <x v="134"/>
    <m/>
    <x v="18"/>
    <x v="582"/>
    <m/>
    <m/>
    <m/>
    <m/>
    <m/>
    <m/>
    <x v="2"/>
    <x v="9"/>
    <x v="101"/>
    <m/>
    <m/>
    <m/>
    <m/>
    <x v="23"/>
    <x v="60"/>
    <m/>
    <m/>
    <x v="29"/>
    <m/>
    <m/>
    <m/>
    <m/>
    <m/>
    <x v="98"/>
    <m/>
    <x v="0"/>
    <x v="0"/>
    <m/>
    <m/>
    <x v="0"/>
    <x v="0"/>
    <x v="0"/>
    <x v="2"/>
    <x v="2"/>
    <x v="4"/>
    <m/>
    <m/>
    <m/>
    <m/>
    <x v="0"/>
    <m/>
    <m/>
    <m/>
    <m/>
    <x v="0"/>
    <x v="0"/>
    <m/>
    <m/>
  </r>
  <r>
    <n v="1065"/>
    <s v=""/>
    <x v="6"/>
    <x v="134"/>
    <m/>
    <x v="18"/>
    <x v="582"/>
    <m/>
    <m/>
    <m/>
    <m/>
    <m/>
    <m/>
    <x v="2"/>
    <x v="9"/>
    <x v="101"/>
    <m/>
    <m/>
    <m/>
    <m/>
    <x v="23"/>
    <x v="60"/>
    <m/>
    <m/>
    <x v="29"/>
    <m/>
    <m/>
    <m/>
    <m/>
    <m/>
    <x v="98"/>
    <m/>
    <x v="0"/>
    <x v="0"/>
    <m/>
    <m/>
    <x v="0"/>
    <x v="0"/>
    <x v="0"/>
    <x v="2"/>
    <x v="2"/>
    <x v="4"/>
    <m/>
    <m/>
    <m/>
    <m/>
    <x v="0"/>
    <m/>
    <m/>
    <m/>
    <m/>
    <x v="0"/>
    <x v="0"/>
    <m/>
    <m/>
  </r>
  <r>
    <n v="1066"/>
    <s v=""/>
    <x v="6"/>
    <x v="134"/>
    <m/>
    <x v="18"/>
    <x v="582"/>
    <m/>
    <m/>
    <m/>
    <m/>
    <m/>
    <m/>
    <x v="2"/>
    <x v="9"/>
    <x v="101"/>
    <m/>
    <m/>
    <m/>
    <m/>
    <x v="23"/>
    <x v="60"/>
    <m/>
    <m/>
    <x v="29"/>
    <m/>
    <m/>
    <m/>
    <m/>
    <m/>
    <x v="98"/>
    <m/>
    <x v="0"/>
    <x v="0"/>
    <m/>
    <m/>
    <x v="0"/>
    <x v="0"/>
    <x v="0"/>
    <x v="2"/>
    <x v="2"/>
    <x v="4"/>
    <m/>
    <m/>
    <m/>
    <m/>
    <x v="0"/>
    <m/>
    <m/>
    <m/>
    <m/>
    <x v="0"/>
    <x v="0"/>
    <m/>
    <m/>
  </r>
  <r>
    <n v="1067"/>
    <s v=""/>
    <x v="6"/>
    <x v="134"/>
    <m/>
    <x v="18"/>
    <x v="582"/>
    <m/>
    <m/>
    <m/>
    <m/>
    <m/>
    <m/>
    <x v="2"/>
    <x v="9"/>
    <x v="101"/>
    <m/>
    <m/>
    <m/>
    <m/>
    <x v="23"/>
    <x v="60"/>
    <m/>
    <m/>
    <x v="29"/>
    <m/>
    <m/>
    <m/>
    <m/>
    <m/>
    <x v="98"/>
    <m/>
    <x v="0"/>
    <x v="0"/>
    <m/>
    <m/>
    <x v="0"/>
    <x v="0"/>
    <x v="0"/>
    <x v="2"/>
    <x v="2"/>
    <x v="4"/>
    <m/>
    <m/>
    <m/>
    <m/>
    <x v="0"/>
    <m/>
    <m/>
    <m/>
    <m/>
    <x v="0"/>
    <x v="0"/>
    <m/>
    <m/>
  </r>
  <r>
    <n v="1068"/>
    <s v=""/>
    <x v="6"/>
    <x v="134"/>
    <m/>
    <x v="18"/>
    <x v="582"/>
    <m/>
    <m/>
    <m/>
    <m/>
    <m/>
    <m/>
    <x v="2"/>
    <x v="9"/>
    <x v="101"/>
    <m/>
    <m/>
    <m/>
    <m/>
    <x v="23"/>
    <x v="60"/>
    <m/>
    <m/>
    <x v="29"/>
    <m/>
    <m/>
    <m/>
    <m/>
    <m/>
    <x v="98"/>
    <m/>
    <x v="0"/>
    <x v="0"/>
    <m/>
    <m/>
    <x v="0"/>
    <x v="0"/>
    <x v="0"/>
    <x v="2"/>
    <x v="2"/>
    <x v="4"/>
    <m/>
    <m/>
    <m/>
    <m/>
    <x v="0"/>
    <m/>
    <m/>
    <m/>
    <m/>
    <x v="0"/>
    <x v="0"/>
    <m/>
    <m/>
  </r>
  <r>
    <n v="1069"/>
    <s v=""/>
    <x v="6"/>
    <x v="134"/>
    <m/>
    <x v="18"/>
    <x v="582"/>
    <m/>
    <m/>
    <m/>
    <m/>
    <m/>
    <m/>
    <x v="2"/>
    <x v="9"/>
    <x v="101"/>
    <m/>
    <m/>
    <m/>
    <m/>
    <x v="23"/>
    <x v="60"/>
    <m/>
    <m/>
    <x v="29"/>
    <m/>
    <m/>
    <m/>
    <m/>
    <m/>
    <x v="98"/>
    <m/>
    <x v="0"/>
    <x v="0"/>
    <m/>
    <m/>
    <x v="0"/>
    <x v="0"/>
    <x v="0"/>
    <x v="2"/>
    <x v="2"/>
    <x v="4"/>
    <m/>
    <m/>
    <m/>
    <m/>
    <x v="0"/>
    <m/>
    <m/>
    <m/>
    <m/>
    <x v="0"/>
    <x v="0"/>
    <m/>
    <m/>
  </r>
  <r>
    <n v="1070"/>
    <s v=""/>
    <x v="6"/>
    <x v="134"/>
    <m/>
    <x v="18"/>
    <x v="582"/>
    <m/>
    <m/>
    <m/>
    <m/>
    <m/>
    <m/>
    <x v="2"/>
    <x v="9"/>
    <x v="101"/>
    <m/>
    <m/>
    <m/>
    <m/>
    <x v="23"/>
    <x v="60"/>
    <m/>
    <m/>
    <x v="29"/>
    <m/>
    <m/>
    <m/>
    <m/>
    <m/>
    <x v="98"/>
    <m/>
    <x v="0"/>
    <x v="0"/>
    <m/>
    <m/>
    <x v="0"/>
    <x v="0"/>
    <x v="0"/>
    <x v="2"/>
    <x v="2"/>
    <x v="4"/>
    <m/>
    <m/>
    <m/>
    <m/>
    <x v="0"/>
    <m/>
    <m/>
    <m/>
    <m/>
    <x v="0"/>
    <x v="0"/>
    <m/>
    <m/>
  </r>
  <r>
    <n v="1071"/>
    <s v=""/>
    <x v="6"/>
    <x v="134"/>
    <m/>
    <x v="18"/>
    <x v="582"/>
    <m/>
    <m/>
    <m/>
    <m/>
    <m/>
    <m/>
    <x v="2"/>
    <x v="9"/>
    <x v="101"/>
    <m/>
    <m/>
    <m/>
    <m/>
    <x v="23"/>
    <x v="60"/>
    <m/>
    <m/>
    <x v="29"/>
    <m/>
    <m/>
    <m/>
    <m/>
    <m/>
    <x v="98"/>
    <m/>
    <x v="0"/>
    <x v="0"/>
    <m/>
    <m/>
    <x v="0"/>
    <x v="0"/>
    <x v="0"/>
    <x v="2"/>
    <x v="2"/>
    <x v="4"/>
    <m/>
    <m/>
    <m/>
    <m/>
    <x v="0"/>
    <m/>
    <m/>
    <m/>
    <m/>
    <x v="0"/>
    <x v="0"/>
    <m/>
    <m/>
  </r>
  <r>
    <n v="1072"/>
    <s v=""/>
    <x v="6"/>
    <x v="134"/>
    <m/>
    <x v="18"/>
    <x v="582"/>
    <m/>
    <m/>
    <m/>
    <m/>
    <m/>
    <m/>
    <x v="2"/>
    <x v="9"/>
    <x v="101"/>
    <m/>
    <m/>
    <m/>
    <m/>
    <x v="23"/>
    <x v="60"/>
    <m/>
    <m/>
    <x v="29"/>
    <m/>
    <m/>
    <m/>
    <m/>
    <m/>
    <x v="98"/>
    <m/>
    <x v="0"/>
    <x v="0"/>
    <m/>
    <m/>
    <x v="0"/>
    <x v="0"/>
    <x v="0"/>
    <x v="2"/>
    <x v="2"/>
    <x v="4"/>
    <m/>
    <m/>
    <m/>
    <m/>
    <x v="0"/>
    <m/>
    <m/>
    <m/>
    <m/>
    <x v="0"/>
    <x v="0"/>
    <m/>
    <m/>
  </r>
  <r>
    <n v="1073"/>
    <s v=""/>
    <x v="6"/>
    <x v="134"/>
    <m/>
    <x v="18"/>
    <x v="582"/>
    <m/>
    <m/>
    <m/>
    <m/>
    <m/>
    <m/>
    <x v="2"/>
    <x v="9"/>
    <x v="101"/>
    <m/>
    <m/>
    <m/>
    <m/>
    <x v="23"/>
    <x v="60"/>
    <m/>
    <m/>
    <x v="29"/>
    <m/>
    <m/>
    <m/>
    <m/>
    <m/>
    <x v="98"/>
    <m/>
    <x v="0"/>
    <x v="0"/>
    <m/>
    <m/>
    <x v="0"/>
    <x v="0"/>
    <x v="0"/>
    <x v="2"/>
    <x v="2"/>
    <x v="4"/>
    <m/>
    <m/>
    <m/>
    <m/>
    <x v="0"/>
    <m/>
    <m/>
    <m/>
    <m/>
    <x v="0"/>
    <x v="0"/>
    <m/>
    <m/>
  </r>
  <r>
    <n v="1074"/>
    <s v=""/>
    <x v="6"/>
    <x v="134"/>
    <m/>
    <x v="18"/>
    <x v="582"/>
    <m/>
    <m/>
    <m/>
    <m/>
    <m/>
    <m/>
    <x v="2"/>
    <x v="9"/>
    <x v="101"/>
    <m/>
    <m/>
    <m/>
    <m/>
    <x v="23"/>
    <x v="60"/>
    <m/>
    <m/>
    <x v="29"/>
    <m/>
    <m/>
    <m/>
    <m/>
    <m/>
    <x v="98"/>
    <m/>
    <x v="0"/>
    <x v="0"/>
    <m/>
    <m/>
    <x v="0"/>
    <x v="0"/>
    <x v="0"/>
    <x v="2"/>
    <x v="2"/>
    <x v="4"/>
    <m/>
    <m/>
    <m/>
    <m/>
    <x v="0"/>
    <m/>
    <m/>
    <m/>
    <m/>
    <x v="0"/>
    <x v="0"/>
    <m/>
    <m/>
  </r>
  <r>
    <n v="1075"/>
    <s v=""/>
    <x v="6"/>
    <x v="134"/>
    <m/>
    <x v="18"/>
    <x v="582"/>
    <m/>
    <m/>
    <m/>
    <m/>
    <m/>
    <m/>
    <x v="2"/>
    <x v="9"/>
    <x v="101"/>
    <m/>
    <m/>
    <m/>
    <m/>
    <x v="23"/>
    <x v="60"/>
    <m/>
    <m/>
    <x v="29"/>
    <m/>
    <m/>
    <m/>
    <m/>
    <m/>
    <x v="98"/>
    <m/>
    <x v="0"/>
    <x v="0"/>
    <m/>
    <m/>
    <x v="0"/>
    <x v="0"/>
    <x v="0"/>
    <x v="2"/>
    <x v="2"/>
    <x v="4"/>
    <m/>
    <m/>
    <m/>
    <m/>
    <x v="0"/>
    <m/>
    <m/>
    <m/>
    <m/>
    <x v="0"/>
    <x v="0"/>
    <m/>
    <m/>
  </r>
  <r>
    <n v="1076"/>
    <s v=""/>
    <x v="6"/>
    <x v="134"/>
    <m/>
    <x v="18"/>
    <x v="582"/>
    <m/>
    <m/>
    <m/>
    <m/>
    <m/>
    <m/>
    <x v="2"/>
    <x v="9"/>
    <x v="101"/>
    <m/>
    <m/>
    <m/>
    <m/>
    <x v="23"/>
    <x v="60"/>
    <m/>
    <m/>
    <x v="29"/>
    <m/>
    <m/>
    <m/>
    <m/>
    <m/>
    <x v="98"/>
    <m/>
    <x v="0"/>
    <x v="0"/>
    <m/>
    <m/>
    <x v="0"/>
    <x v="0"/>
    <x v="0"/>
    <x v="2"/>
    <x v="2"/>
    <x v="4"/>
    <m/>
    <m/>
    <m/>
    <m/>
    <x v="0"/>
    <m/>
    <m/>
    <m/>
    <m/>
    <x v="0"/>
    <x v="0"/>
    <m/>
    <m/>
  </r>
  <r>
    <n v="1077"/>
    <s v=""/>
    <x v="6"/>
    <x v="134"/>
    <m/>
    <x v="18"/>
    <x v="582"/>
    <m/>
    <m/>
    <m/>
    <m/>
    <m/>
    <m/>
    <x v="2"/>
    <x v="9"/>
    <x v="101"/>
    <m/>
    <m/>
    <m/>
    <m/>
    <x v="23"/>
    <x v="60"/>
    <m/>
    <m/>
    <x v="29"/>
    <m/>
    <m/>
    <m/>
    <m/>
    <m/>
    <x v="98"/>
    <m/>
    <x v="0"/>
    <x v="0"/>
    <m/>
    <m/>
    <x v="0"/>
    <x v="0"/>
    <x v="0"/>
    <x v="2"/>
    <x v="2"/>
    <x v="4"/>
    <m/>
    <m/>
    <m/>
    <m/>
    <x v="0"/>
    <m/>
    <m/>
    <m/>
    <m/>
    <x v="0"/>
    <x v="0"/>
    <m/>
    <m/>
  </r>
  <r>
    <n v="1078"/>
    <s v=""/>
    <x v="6"/>
    <x v="134"/>
    <m/>
    <x v="18"/>
    <x v="582"/>
    <m/>
    <m/>
    <m/>
    <m/>
    <m/>
    <m/>
    <x v="2"/>
    <x v="9"/>
    <x v="101"/>
    <m/>
    <m/>
    <m/>
    <m/>
    <x v="23"/>
    <x v="60"/>
    <m/>
    <m/>
    <x v="29"/>
    <m/>
    <m/>
    <m/>
    <m/>
    <m/>
    <x v="98"/>
    <m/>
    <x v="0"/>
    <x v="0"/>
    <m/>
    <m/>
    <x v="0"/>
    <x v="0"/>
    <x v="0"/>
    <x v="2"/>
    <x v="2"/>
    <x v="4"/>
    <m/>
    <m/>
    <m/>
    <m/>
    <x v="0"/>
    <m/>
    <m/>
    <m/>
    <m/>
    <x v="0"/>
    <x v="0"/>
    <m/>
    <m/>
  </r>
  <r>
    <n v="1079"/>
    <s v=""/>
    <x v="6"/>
    <x v="134"/>
    <m/>
    <x v="18"/>
    <x v="582"/>
    <m/>
    <m/>
    <m/>
    <m/>
    <m/>
    <m/>
    <x v="2"/>
    <x v="9"/>
    <x v="101"/>
    <m/>
    <m/>
    <m/>
    <m/>
    <x v="23"/>
    <x v="60"/>
    <m/>
    <m/>
    <x v="29"/>
    <m/>
    <m/>
    <m/>
    <m/>
    <m/>
    <x v="98"/>
    <m/>
    <x v="0"/>
    <x v="0"/>
    <m/>
    <m/>
    <x v="0"/>
    <x v="0"/>
    <x v="0"/>
    <x v="2"/>
    <x v="2"/>
    <x v="4"/>
    <m/>
    <m/>
    <m/>
    <m/>
    <x v="0"/>
    <m/>
    <m/>
    <m/>
    <m/>
    <x v="0"/>
    <x v="0"/>
    <m/>
    <m/>
  </r>
  <r>
    <n v="1080"/>
    <s v=""/>
    <x v="6"/>
    <x v="134"/>
    <m/>
    <x v="18"/>
    <x v="582"/>
    <m/>
    <m/>
    <m/>
    <m/>
    <m/>
    <m/>
    <x v="2"/>
    <x v="9"/>
    <x v="101"/>
    <m/>
    <m/>
    <m/>
    <m/>
    <x v="23"/>
    <x v="60"/>
    <m/>
    <m/>
    <x v="29"/>
    <m/>
    <m/>
    <m/>
    <m/>
    <m/>
    <x v="98"/>
    <m/>
    <x v="0"/>
    <x v="0"/>
    <m/>
    <m/>
    <x v="0"/>
    <x v="0"/>
    <x v="0"/>
    <x v="2"/>
    <x v="2"/>
    <x v="4"/>
    <m/>
    <m/>
    <m/>
    <m/>
    <x v="0"/>
    <m/>
    <m/>
    <m/>
    <m/>
    <x v="0"/>
    <x v="0"/>
    <m/>
    <m/>
  </r>
  <r>
    <n v="1081"/>
    <s v=""/>
    <x v="6"/>
    <x v="134"/>
    <m/>
    <x v="18"/>
    <x v="582"/>
    <m/>
    <m/>
    <m/>
    <m/>
    <m/>
    <m/>
    <x v="2"/>
    <x v="9"/>
    <x v="101"/>
    <m/>
    <m/>
    <m/>
    <m/>
    <x v="23"/>
    <x v="60"/>
    <m/>
    <m/>
    <x v="29"/>
    <m/>
    <m/>
    <m/>
    <m/>
    <m/>
    <x v="98"/>
    <m/>
    <x v="0"/>
    <x v="0"/>
    <m/>
    <m/>
    <x v="0"/>
    <x v="0"/>
    <x v="0"/>
    <x v="2"/>
    <x v="2"/>
    <x v="4"/>
    <m/>
    <m/>
    <m/>
    <m/>
    <x v="0"/>
    <m/>
    <m/>
    <m/>
    <m/>
    <x v="0"/>
    <x v="0"/>
    <m/>
    <m/>
  </r>
  <r>
    <n v="1082"/>
    <s v=""/>
    <x v="6"/>
    <x v="134"/>
    <m/>
    <x v="18"/>
    <x v="582"/>
    <m/>
    <m/>
    <m/>
    <m/>
    <m/>
    <m/>
    <x v="2"/>
    <x v="9"/>
    <x v="101"/>
    <m/>
    <m/>
    <m/>
    <m/>
    <x v="23"/>
    <x v="60"/>
    <m/>
    <m/>
    <x v="29"/>
    <m/>
    <m/>
    <m/>
    <m/>
    <m/>
    <x v="98"/>
    <m/>
    <x v="0"/>
    <x v="0"/>
    <m/>
    <m/>
    <x v="0"/>
    <x v="0"/>
    <x v="0"/>
    <x v="2"/>
    <x v="2"/>
    <x v="4"/>
    <m/>
    <m/>
    <m/>
    <m/>
    <x v="0"/>
    <m/>
    <m/>
    <m/>
    <m/>
    <x v="0"/>
    <x v="0"/>
    <m/>
    <m/>
  </r>
  <r>
    <n v="1083"/>
    <s v=""/>
    <x v="6"/>
    <x v="134"/>
    <m/>
    <x v="18"/>
    <x v="582"/>
    <m/>
    <m/>
    <m/>
    <m/>
    <m/>
    <m/>
    <x v="2"/>
    <x v="9"/>
    <x v="101"/>
    <m/>
    <m/>
    <m/>
    <m/>
    <x v="23"/>
    <x v="60"/>
    <m/>
    <m/>
    <x v="29"/>
    <m/>
    <m/>
    <m/>
    <m/>
    <m/>
    <x v="98"/>
    <m/>
    <x v="0"/>
    <x v="0"/>
    <m/>
    <m/>
    <x v="0"/>
    <x v="0"/>
    <x v="0"/>
    <x v="2"/>
    <x v="2"/>
    <x v="4"/>
    <m/>
    <m/>
    <m/>
    <m/>
    <x v="0"/>
    <m/>
    <m/>
    <m/>
    <m/>
    <x v="0"/>
    <x v="0"/>
    <m/>
    <m/>
  </r>
  <r>
    <n v="1084"/>
    <s v=""/>
    <x v="6"/>
    <x v="134"/>
    <m/>
    <x v="18"/>
    <x v="582"/>
    <m/>
    <m/>
    <m/>
    <m/>
    <m/>
    <m/>
    <x v="2"/>
    <x v="9"/>
    <x v="101"/>
    <m/>
    <m/>
    <m/>
    <m/>
    <x v="23"/>
    <x v="60"/>
    <m/>
    <m/>
    <x v="29"/>
    <m/>
    <m/>
    <m/>
    <m/>
    <m/>
    <x v="98"/>
    <m/>
    <x v="0"/>
    <x v="0"/>
    <m/>
    <m/>
    <x v="0"/>
    <x v="0"/>
    <x v="0"/>
    <x v="2"/>
    <x v="2"/>
    <x v="4"/>
    <m/>
    <m/>
    <m/>
    <m/>
    <x v="0"/>
    <m/>
    <m/>
    <m/>
    <m/>
    <x v="0"/>
    <x v="0"/>
    <m/>
    <m/>
  </r>
  <r>
    <n v="1085"/>
    <s v=""/>
    <x v="6"/>
    <x v="134"/>
    <m/>
    <x v="18"/>
    <x v="582"/>
    <m/>
    <m/>
    <m/>
    <m/>
    <m/>
    <m/>
    <x v="2"/>
    <x v="9"/>
    <x v="101"/>
    <m/>
    <m/>
    <m/>
    <m/>
    <x v="23"/>
    <x v="60"/>
    <m/>
    <m/>
    <x v="29"/>
    <m/>
    <m/>
    <m/>
    <m/>
    <m/>
    <x v="98"/>
    <m/>
    <x v="0"/>
    <x v="0"/>
    <m/>
    <m/>
    <x v="0"/>
    <x v="0"/>
    <x v="0"/>
    <x v="2"/>
    <x v="2"/>
    <x v="4"/>
    <m/>
    <m/>
    <m/>
    <m/>
    <x v="0"/>
    <m/>
    <m/>
    <m/>
    <m/>
    <x v="0"/>
    <x v="0"/>
    <m/>
    <m/>
  </r>
  <r>
    <n v="1086"/>
    <s v=""/>
    <x v="6"/>
    <x v="134"/>
    <m/>
    <x v="18"/>
    <x v="582"/>
    <m/>
    <m/>
    <m/>
    <m/>
    <m/>
    <m/>
    <x v="2"/>
    <x v="9"/>
    <x v="101"/>
    <m/>
    <m/>
    <m/>
    <m/>
    <x v="23"/>
    <x v="60"/>
    <m/>
    <m/>
    <x v="29"/>
    <m/>
    <m/>
    <m/>
    <m/>
    <m/>
    <x v="98"/>
    <m/>
    <x v="0"/>
    <x v="0"/>
    <m/>
    <m/>
    <x v="0"/>
    <x v="0"/>
    <x v="0"/>
    <x v="2"/>
    <x v="2"/>
    <x v="4"/>
    <m/>
    <m/>
    <m/>
    <m/>
    <x v="0"/>
    <m/>
    <m/>
    <m/>
    <m/>
    <x v="0"/>
    <x v="0"/>
    <m/>
    <m/>
  </r>
  <r>
    <n v="1087"/>
    <s v=""/>
    <x v="6"/>
    <x v="134"/>
    <m/>
    <x v="18"/>
    <x v="582"/>
    <m/>
    <m/>
    <m/>
    <m/>
    <m/>
    <m/>
    <x v="2"/>
    <x v="9"/>
    <x v="101"/>
    <m/>
    <m/>
    <m/>
    <m/>
    <x v="23"/>
    <x v="60"/>
    <m/>
    <m/>
    <x v="29"/>
    <m/>
    <m/>
    <m/>
    <m/>
    <m/>
    <x v="98"/>
    <m/>
    <x v="0"/>
    <x v="0"/>
    <m/>
    <m/>
    <x v="0"/>
    <x v="0"/>
    <x v="0"/>
    <x v="2"/>
    <x v="2"/>
    <x v="4"/>
    <m/>
    <m/>
    <m/>
    <m/>
    <x v="0"/>
    <m/>
    <m/>
    <m/>
    <m/>
    <x v="0"/>
    <x v="0"/>
    <m/>
    <m/>
  </r>
  <r>
    <n v="1088"/>
    <s v=""/>
    <x v="6"/>
    <x v="134"/>
    <m/>
    <x v="18"/>
    <x v="582"/>
    <m/>
    <m/>
    <m/>
    <m/>
    <m/>
    <m/>
    <x v="2"/>
    <x v="9"/>
    <x v="101"/>
    <m/>
    <m/>
    <m/>
    <m/>
    <x v="23"/>
    <x v="60"/>
    <m/>
    <m/>
    <x v="29"/>
    <m/>
    <m/>
    <m/>
    <m/>
    <m/>
    <x v="98"/>
    <m/>
    <x v="0"/>
    <x v="0"/>
    <m/>
    <m/>
    <x v="0"/>
    <x v="0"/>
    <x v="0"/>
    <x v="2"/>
    <x v="2"/>
    <x v="4"/>
    <m/>
    <m/>
    <m/>
    <m/>
    <x v="0"/>
    <m/>
    <m/>
    <m/>
    <m/>
    <x v="0"/>
    <x v="0"/>
    <m/>
    <m/>
  </r>
  <r>
    <n v="1089"/>
    <s v=""/>
    <x v="6"/>
    <x v="134"/>
    <m/>
    <x v="18"/>
    <x v="582"/>
    <m/>
    <m/>
    <m/>
    <m/>
    <m/>
    <m/>
    <x v="2"/>
    <x v="9"/>
    <x v="101"/>
    <m/>
    <m/>
    <m/>
    <m/>
    <x v="23"/>
    <x v="60"/>
    <m/>
    <m/>
    <x v="29"/>
    <m/>
    <m/>
    <m/>
    <m/>
    <m/>
    <x v="98"/>
    <m/>
    <x v="0"/>
    <x v="0"/>
    <m/>
    <m/>
    <x v="0"/>
    <x v="0"/>
    <x v="0"/>
    <x v="2"/>
    <x v="2"/>
    <x v="4"/>
    <m/>
    <m/>
    <m/>
    <m/>
    <x v="0"/>
    <m/>
    <m/>
    <m/>
    <m/>
    <x v="0"/>
    <x v="0"/>
    <m/>
    <m/>
  </r>
  <r>
    <n v="1090"/>
    <s v=""/>
    <x v="6"/>
    <x v="134"/>
    <m/>
    <x v="18"/>
    <x v="582"/>
    <m/>
    <m/>
    <m/>
    <m/>
    <m/>
    <m/>
    <x v="2"/>
    <x v="9"/>
    <x v="101"/>
    <m/>
    <m/>
    <m/>
    <m/>
    <x v="23"/>
    <x v="60"/>
    <m/>
    <m/>
    <x v="29"/>
    <m/>
    <m/>
    <m/>
    <m/>
    <m/>
    <x v="98"/>
    <m/>
    <x v="0"/>
    <x v="0"/>
    <m/>
    <m/>
    <x v="0"/>
    <x v="0"/>
    <x v="0"/>
    <x v="2"/>
    <x v="2"/>
    <x v="4"/>
    <m/>
    <m/>
    <m/>
    <m/>
    <x v="0"/>
    <m/>
    <m/>
    <m/>
    <m/>
    <x v="0"/>
    <x v="0"/>
    <m/>
    <m/>
  </r>
  <r>
    <n v="1091"/>
    <s v=""/>
    <x v="6"/>
    <x v="134"/>
    <m/>
    <x v="18"/>
    <x v="582"/>
    <m/>
    <m/>
    <m/>
    <m/>
    <m/>
    <m/>
    <x v="2"/>
    <x v="9"/>
    <x v="101"/>
    <m/>
    <m/>
    <m/>
    <m/>
    <x v="23"/>
    <x v="60"/>
    <m/>
    <m/>
    <x v="29"/>
    <m/>
    <m/>
    <m/>
    <m/>
    <m/>
    <x v="98"/>
    <m/>
    <x v="0"/>
    <x v="0"/>
    <m/>
    <m/>
    <x v="0"/>
    <x v="0"/>
    <x v="0"/>
    <x v="2"/>
    <x v="2"/>
    <x v="4"/>
    <m/>
    <m/>
    <m/>
    <m/>
    <x v="0"/>
    <m/>
    <m/>
    <m/>
    <m/>
    <x v="0"/>
    <x v="0"/>
    <m/>
    <m/>
  </r>
  <r>
    <n v="1092"/>
    <s v=""/>
    <x v="6"/>
    <x v="134"/>
    <m/>
    <x v="18"/>
    <x v="582"/>
    <m/>
    <m/>
    <m/>
    <m/>
    <m/>
    <m/>
    <x v="2"/>
    <x v="9"/>
    <x v="101"/>
    <m/>
    <m/>
    <m/>
    <m/>
    <x v="23"/>
    <x v="60"/>
    <m/>
    <m/>
    <x v="29"/>
    <m/>
    <m/>
    <m/>
    <m/>
    <m/>
    <x v="98"/>
    <m/>
    <x v="0"/>
    <x v="0"/>
    <m/>
    <m/>
    <x v="0"/>
    <x v="0"/>
    <x v="0"/>
    <x v="2"/>
    <x v="2"/>
    <x v="4"/>
    <m/>
    <m/>
    <m/>
    <m/>
    <x v="0"/>
    <m/>
    <m/>
    <m/>
    <m/>
    <x v="0"/>
    <x v="0"/>
    <m/>
    <m/>
  </r>
  <r>
    <n v="1093"/>
    <s v=""/>
    <x v="6"/>
    <x v="134"/>
    <m/>
    <x v="18"/>
    <x v="582"/>
    <m/>
    <m/>
    <m/>
    <m/>
    <m/>
    <m/>
    <x v="2"/>
    <x v="9"/>
    <x v="101"/>
    <m/>
    <m/>
    <m/>
    <m/>
    <x v="23"/>
    <x v="60"/>
    <m/>
    <m/>
    <x v="29"/>
    <m/>
    <m/>
    <m/>
    <m/>
    <m/>
    <x v="98"/>
    <m/>
    <x v="0"/>
    <x v="0"/>
    <m/>
    <m/>
    <x v="0"/>
    <x v="0"/>
    <x v="0"/>
    <x v="2"/>
    <x v="2"/>
    <x v="4"/>
    <m/>
    <m/>
    <m/>
    <m/>
    <x v="0"/>
    <m/>
    <m/>
    <m/>
    <m/>
    <x v="0"/>
    <x v="0"/>
    <m/>
    <m/>
  </r>
  <r>
    <n v="1094"/>
    <s v=""/>
    <x v="6"/>
    <x v="134"/>
    <m/>
    <x v="18"/>
    <x v="582"/>
    <m/>
    <m/>
    <m/>
    <m/>
    <m/>
    <m/>
    <x v="2"/>
    <x v="9"/>
    <x v="101"/>
    <m/>
    <m/>
    <m/>
    <m/>
    <x v="23"/>
    <x v="60"/>
    <m/>
    <m/>
    <x v="29"/>
    <m/>
    <m/>
    <m/>
    <m/>
    <m/>
    <x v="98"/>
    <m/>
    <x v="0"/>
    <x v="0"/>
    <m/>
    <m/>
    <x v="0"/>
    <x v="0"/>
    <x v="0"/>
    <x v="2"/>
    <x v="2"/>
    <x v="4"/>
    <m/>
    <m/>
    <m/>
    <m/>
    <x v="0"/>
    <m/>
    <m/>
    <m/>
    <m/>
    <x v="0"/>
    <x v="0"/>
    <m/>
    <m/>
  </r>
  <r>
    <n v="1095"/>
    <s v=""/>
    <x v="6"/>
    <x v="134"/>
    <m/>
    <x v="18"/>
    <x v="582"/>
    <m/>
    <m/>
    <m/>
    <m/>
    <m/>
    <m/>
    <x v="2"/>
    <x v="9"/>
    <x v="101"/>
    <m/>
    <m/>
    <m/>
    <m/>
    <x v="23"/>
    <x v="60"/>
    <m/>
    <m/>
    <x v="29"/>
    <m/>
    <m/>
    <m/>
    <m/>
    <m/>
    <x v="98"/>
    <m/>
    <x v="0"/>
    <x v="0"/>
    <m/>
    <m/>
    <x v="0"/>
    <x v="0"/>
    <x v="0"/>
    <x v="2"/>
    <x v="2"/>
    <x v="4"/>
    <m/>
    <m/>
    <m/>
    <m/>
    <x v="0"/>
    <m/>
    <m/>
    <m/>
    <m/>
    <x v="0"/>
    <x v="0"/>
    <m/>
    <m/>
  </r>
  <r>
    <n v="1096"/>
    <s v=""/>
    <x v="6"/>
    <x v="134"/>
    <m/>
    <x v="18"/>
    <x v="582"/>
    <m/>
    <m/>
    <m/>
    <m/>
    <m/>
    <m/>
    <x v="2"/>
    <x v="9"/>
    <x v="101"/>
    <m/>
    <m/>
    <m/>
    <m/>
    <x v="23"/>
    <x v="60"/>
    <m/>
    <m/>
    <x v="29"/>
    <m/>
    <m/>
    <m/>
    <m/>
    <m/>
    <x v="98"/>
    <m/>
    <x v="0"/>
    <x v="0"/>
    <m/>
    <m/>
    <x v="0"/>
    <x v="0"/>
    <x v="0"/>
    <x v="2"/>
    <x v="2"/>
    <x v="4"/>
    <m/>
    <m/>
    <m/>
    <m/>
    <x v="0"/>
    <m/>
    <m/>
    <m/>
    <m/>
    <x v="0"/>
    <x v="0"/>
    <m/>
    <m/>
  </r>
  <r>
    <n v="1097"/>
    <s v=""/>
    <x v="6"/>
    <x v="134"/>
    <m/>
    <x v="18"/>
    <x v="582"/>
    <m/>
    <m/>
    <m/>
    <m/>
    <m/>
    <m/>
    <x v="2"/>
    <x v="9"/>
    <x v="101"/>
    <m/>
    <m/>
    <m/>
    <m/>
    <x v="23"/>
    <x v="60"/>
    <m/>
    <m/>
    <x v="29"/>
    <m/>
    <m/>
    <m/>
    <m/>
    <m/>
    <x v="98"/>
    <m/>
    <x v="0"/>
    <x v="0"/>
    <m/>
    <m/>
    <x v="0"/>
    <x v="0"/>
    <x v="0"/>
    <x v="2"/>
    <x v="2"/>
    <x v="4"/>
    <m/>
    <m/>
    <m/>
    <m/>
    <x v="0"/>
    <m/>
    <m/>
    <m/>
    <m/>
    <x v="0"/>
    <x v="0"/>
    <m/>
    <m/>
  </r>
  <r>
    <n v="1098"/>
    <s v=""/>
    <x v="6"/>
    <x v="134"/>
    <m/>
    <x v="18"/>
    <x v="582"/>
    <m/>
    <m/>
    <m/>
    <m/>
    <m/>
    <m/>
    <x v="2"/>
    <x v="9"/>
    <x v="101"/>
    <m/>
    <m/>
    <m/>
    <m/>
    <x v="23"/>
    <x v="60"/>
    <m/>
    <m/>
    <x v="29"/>
    <m/>
    <m/>
    <m/>
    <m/>
    <m/>
    <x v="98"/>
    <m/>
    <x v="0"/>
    <x v="0"/>
    <m/>
    <m/>
    <x v="0"/>
    <x v="0"/>
    <x v="0"/>
    <x v="2"/>
    <x v="2"/>
    <x v="4"/>
    <m/>
    <m/>
    <m/>
    <m/>
    <x v="0"/>
    <m/>
    <m/>
    <m/>
    <m/>
    <x v="0"/>
    <x v="0"/>
    <m/>
    <m/>
  </r>
  <r>
    <n v="1099"/>
    <s v=""/>
    <x v="6"/>
    <x v="134"/>
    <m/>
    <x v="18"/>
    <x v="582"/>
    <m/>
    <m/>
    <m/>
    <m/>
    <m/>
    <m/>
    <x v="2"/>
    <x v="9"/>
    <x v="101"/>
    <m/>
    <m/>
    <m/>
    <m/>
    <x v="23"/>
    <x v="60"/>
    <m/>
    <m/>
    <x v="29"/>
    <m/>
    <m/>
    <m/>
    <m/>
    <m/>
    <x v="98"/>
    <m/>
    <x v="0"/>
    <x v="0"/>
    <m/>
    <m/>
    <x v="0"/>
    <x v="0"/>
    <x v="0"/>
    <x v="2"/>
    <x v="2"/>
    <x v="4"/>
    <m/>
    <m/>
    <m/>
    <m/>
    <x v="0"/>
    <m/>
    <m/>
    <m/>
    <m/>
    <x v="0"/>
    <x v="0"/>
    <m/>
    <m/>
  </r>
  <r>
    <n v="1100"/>
    <s v=""/>
    <x v="6"/>
    <x v="134"/>
    <m/>
    <x v="18"/>
    <x v="582"/>
    <m/>
    <m/>
    <m/>
    <m/>
    <m/>
    <m/>
    <x v="2"/>
    <x v="9"/>
    <x v="101"/>
    <m/>
    <m/>
    <m/>
    <m/>
    <x v="23"/>
    <x v="60"/>
    <m/>
    <m/>
    <x v="29"/>
    <m/>
    <m/>
    <m/>
    <m/>
    <m/>
    <x v="98"/>
    <m/>
    <x v="0"/>
    <x v="0"/>
    <m/>
    <m/>
    <x v="0"/>
    <x v="0"/>
    <x v="0"/>
    <x v="2"/>
    <x v="2"/>
    <x v="4"/>
    <m/>
    <m/>
    <m/>
    <m/>
    <x v="0"/>
    <m/>
    <m/>
    <m/>
    <m/>
    <x v="0"/>
    <x v="0"/>
    <m/>
    <m/>
  </r>
  <r>
    <n v="1101"/>
    <s v=""/>
    <x v="6"/>
    <x v="134"/>
    <m/>
    <x v="18"/>
    <x v="582"/>
    <m/>
    <m/>
    <m/>
    <m/>
    <m/>
    <m/>
    <x v="2"/>
    <x v="9"/>
    <x v="101"/>
    <m/>
    <m/>
    <m/>
    <m/>
    <x v="23"/>
    <x v="60"/>
    <m/>
    <m/>
    <x v="29"/>
    <m/>
    <m/>
    <m/>
    <m/>
    <m/>
    <x v="98"/>
    <m/>
    <x v="0"/>
    <x v="0"/>
    <m/>
    <m/>
    <x v="0"/>
    <x v="0"/>
    <x v="0"/>
    <x v="2"/>
    <x v="2"/>
    <x v="4"/>
    <m/>
    <m/>
    <m/>
    <m/>
    <x v="0"/>
    <m/>
    <m/>
    <m/>
    <m/>
    <x v="0"/>
    <x v="0"/>
    <m/>
    <m/>
  </r>
  <r>
    <n v="1102"/>
    <s v=""/>
    <x v="6"/>
    <x v="134"/>
    <m/>
    <x v="18"/>
    <x v="582"/>
    <m/>
    <m/>
    <m/>
    <m/>
    <m/>
    <m/>
    <x v="2"/>
    <x v="9"/>
    <x v="101"/>
    <m/>
    <m/>
    <m/>
    <m/>
    <x v="23"/>
    <x v="60"/>
    <m/>
    <m/>
    <x v="29"/>
    <m/>
    <m/>
    <m/>
    <m/>
    <m/>
    <x v="98"/>
    <m/>
    <x v="0"/>
    <x v="0"/>
    <m/>
    <m/>
    <x v="0"/>
    <x v="0"/>
    <x v="0"/>
    <x v="2"/>
    <x v="2"/>
    <x v="4"/>
    <m/>
    <m/>
    <m/>
    <m/>
    <x v="0"/>
    <m/>
    <m/>
    <m/>
    <m/>
    <x v="0"/>
    <x v="0"/>
    <m/>
    <m/>
  </r>
  <r>
    <n v="1103"/>
    <s v=""/>
    <x v="6"/>
    <x v="134"/>
    <m/>
    <x v="18"/>
    <x v="582"/>
    <m/>
    <m/>
    <m/>
    <m/>
    <m/>
    <m/>
    <x v="2"/>
    <x v="9"/>
    <x v="101"/>
    <m/>
    <m/>
    <m/>
    <m/>
    <x v="23"/>
    <x v="60"/>
    <m/>
    <m/>
    <x v="29"/>
    <m/>
    <m/>
    <m/>
    <m/>
    <m/>
    <x v="98"/>
    <m/>
    <x v="0"/>
    <x v="0"/>
    <m/>
    <m/>
    <x v="0"/>
    <x v="0"/>
    <x v="0"/>
    <x v="2"/>
    <x v="2"/>
    <x v="4"/>
    <m/>
    <m/>
    <m/>
    <m/>
    <x v="0"/>
    <m/>
    <m/>
    <m/>
    <m/>
    <x v="0"/>
    <x v="0"/>
    <m/>
    <m/>
  </r>
  <r>
    <n v="1104"/>
    <s v=""/>
    <x v="6"/>
    <x v="134"/>
    <m/>
    <x v="18"/>
    <x v="582"/>
    <m/>
    <m/>
    <m/>
    <m/>
    <m/>
    <m/>
    <x v="2"/>
    <x v="9"/>
    <x v="101"/>
    <m/>
    <m/>
    <m/>
    <m/>
    <x v="23"/>
    <x v="60"/>
    <m/>
    <m/>
    <x v="29"/>
    <m/>
    <m/>
    <m/>
    <m/>
    <m/>
    <x v="98"/>
    <m/>
    <x v="0"/>
    <x v="0"/>
    <m/>
    <m/>
    <x v="0"/>
    <x v="0"/>
    <x v="0"/>
    <x v="2"/>
    <x v="2"/>
    <x v="4"/>
    <m/>
    <m/>
    <m/>
    <m/>
    <x v="0"/>
    <m/>
    <m/>
    <m/>
    <m/>
    <x v="0"/>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3"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3:C43" firstHeaderRow="1" firstDataRow="1" firstDataCol="1"/>
  <pivotFields count="68">
    <pivotField numFmtId="1" showAll="0"/>
    <pivotField showAll="0"/>
    <pivotField showAll="0">
      <items count="10">
        <item h="1" m="1" x="8"/>
        <item h="1" x="0"/>
        <item x="4"/>
        <item h="1" x="6"/>
        <item h="1" x="2"/>
        <item h="1" x="1"/>
        <item h="1" x="3"/>
        <item h="1" m="1" x="7"/>
        <item h="1" x="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177">
        <item x="15"/>
        <item x="86"/>
        <item x="120"/>
        <item x="2"/>
        <item x="0"/>
        <item x="4"/>
        <item x="3"/>
        <item x="5"/>
        <item x="6"/>
        <item x="7"/>
        <item x="8"/>
        <item x="10"/>
        <item x="9"/>
        <item x="16"/>
        <item x="14"/>
        <item x="13"/>
        <item x="21"/>
        <item x="19"/>
        <item x="20"/>
        <item x="12"/>
        <item x="11"/>
        <item x="23"/>
        <item x="24"/>
        <item x="25"/>
        <item x="1"/>
        <item x="26"/>
        <item x="27"/>
        <item x="29"/>
        <item x="22"/>
        <item x="30"/>
        <item x="31"/>
        <item x="28"/>
        <item x="34"/>
        <item x="32"/>
        <item x="33"/>
        <item x="35"/>
        <item x="36"/>
        <item x="39"/>
        <item x="38"/>
        <item x="37"/>
        <item x="41"/>
        <item x="17"/>
        <item x="40"/>
        <item x="42"/>
        <item x="43"/>
        <item x="45"/>
        <item x="44"/>
        <item x="46"/>
        <item x="49"/>
        <item x="50"/>
        <item x="48"/>
        <item x="53"/>
        <item x="52"/>
        <item x="54"/>
        <item x="47"/>
        <item x="56"/>
        <item x="57"/>
        <item x="51"/>
        <item x="58"/>
        <item x="59"/>
        <item x="55"/>
        <item x="60"/>
        <item x="61"/>
        <item x="66"/>
        <item x="64"/>
        <item x="62"/>
        <item x="65"/>
        <item x="67"/>
        <item x="63"/>
        <item x="73"/>
        <item x="68"/>
        <item x="69"/>
        <item x="70"/>
        <item x="71"/>
        <item x="74"/>
        <item x="75"/>
        <item x="77"/>
        <item x="76"/>
        <item x="78"/>
        <item x="79"/>
        <item x="72"/>
        <item x="80"/>
        <item x="83"/>
        <item x="82"/>
        <item x="84"/>
        <item x="85"/>
        <item x="81"/>
        <item x="87"/>
        <item x="88"/>
        <item x="91"/>
        <item x="92"/>
        <item x="93"/>
        <item x="89"/>
        <item x="90"/>
        <item x="94"/>
        <item x="95"/>
        <item x="96"/>
        <item x="98"/>
        <item x="99"/>
        <item x="100"/>
        <item x="97"/>
        <item x="104"/>
        <item x="102"/>
        <item x="103"/>
        <item x="101"/>
        <item x="105"/>
        <item x="106"/>
        <item x="108"/>
        <item x="109"/>
        <item x="110"/>
        <item x="111"/>
        <item x="107"/>
        <item x="113"/>
        <item x="112"/>
        <item x="114"/>
        <item x="119"/>
        <item x="115"/>
        <item x="116"/>
        <item x="118"/>
        <item x="122"/>
        <item x="124"/>
        <item x="126"/>
        <item x="123"/>
        <item x="128"/>
        <item x="125"/>
        <item x="127"/>
        <item x="129"/>
        <item x="117"/>
        <item x="130"/>
        <item x="131"/>
        <item x="121"/>
        <item x="132"/>
        <item x="133"/>
        <item x="135"/>
        <item x="134"/>
        <item x="136"/>
        <item x="137"/>
        <item x="138"/>
        <item x="139"/>
        <item x="141"/>
        <item x="143"/>
        <item x="140"/>
        <item x="142"/>
        <item x="144"/>
        <item x="146"/>
        <item x="145"/>
        <item x="148"/>
        <item x="147"/>
        <item x="149"/>
        <item x="150"/>
        <item x="151"/>
        <item x="152"/>
        <item x="153"/>
        <item x="154"/>
        <item x="155"/>
        <item x="156"/>
        <item x="157"/>
        <item x="158"/>
        <item x="159"/>
        <item x="171"/>
        <item x="161"/>
        <item x="164"/>
        <item x="160"/>
        <item x="165"/>
        <item x="162"/>
        <item x="163"/>
        <item x="166"/>
        <item x="167"/>
        <item x="168"/>
        <item x="169"/>
        <item x="170"/>
        <item x="173"/>
        <item x="172"/>
        <item x="174"/>
        <item x="175"/>
        <item x="18"/>
        <item t="default"/>
      </items>
    </pivotField>
    <pivotField showAll="0">
      <items count="587">
        <item x="497"/>
        <item x="467"/>
        <item x="0"/>
        <item x="1"/>
        <item x="4"/>
        <item x="2"/>
        <item x="3"/>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60"/>
        <item x="94"/>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95"/>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8"/>
        <item x="199"/>
        <item x="200"/>
        <item x="202"/>
        <item x="203"/>
        <item x="204"/>
        <item x="201"/>
        <item x="197"/>
        <item x="205"/>
        <item x="206"/>
        <item x="207"/>
        <item x="208"/>
        <item x="209"/>
        <item x="210"/>
        <item x="211"/>
        <item x="212"/>
        <item x="213"/>
        <item x="214"/>
        <item x="215"/>
        <item x="216"/>
        <item x="217"/>
        <item x="219"/>
        <item x="220"/>
        <item x="221"/>
        <item x="222"/>
        <item x="223"/>
        <item x="224"/>
        <item x="225"/>
        <item x="226"/>
        <item x="227"/>
        <item x="228"/>
        <item x="229"/>
        <item x="230"/>
        <item x="231"/>
        <item x="232"/>
        <item x="233"/>
        <item x="234"/>
        <item x="235"/>
        <item x="236"/>
        <item x="239"/>
        <item x="240"/>
        <item x="241"/>
        <item x="242"/>
        <item x="243"/>
        <item x="244"/>
        <item x="245"/>
        <item x="246"/>
        <item x="247"/>
        <item x="249"/>
        <item x="250"/>
        <item x="218"/>
        <item x="237"/>
        <item x="238"/>
        <item x="248"/>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6"/>
        <item x="327"/>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25"/>
        <item x="328"/>
        <item x="329"/>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3"/>
        <item x="444"/>
        <item x="445"/>
        <item x="446"/>
        <item x="447"/>
        <item x="448"/>
        <item x="449"/>
        <item x="450"/>
        <item x="442"/>
        <item x="451"/>
        <item x="452"/>
        <item x="453"/>
        <item x="454"/>
        <item x="455"/>
        <item x="456"/>
        <item x="458"/>
        <item x="459"/>
        <item x="460"/>
        <item x="461"/>
        <item x="462"/>
        <item x="463"/>
        <item x="464"/>
        <item x="465"/>
        <item x="466"/>
        <item x="468"/>
        <item x="469"/>
        <item x="470"/>
        <item x="583"/>
        <item x="585"/>
        <item x="457"/>
        <item x="471"/>
        <item x="472"/>
        <item x="473"/>
        <item x="474"/>
        <item x="475"/>
        <item x="476"/>
        <item x="477"/>
        <item x="478"/>
        <item x="479"/>
        <item x="480"/>
        <item x="481"/>
        <item x="483"/>
        <item x="484"/>
        <item x="485"/>
        <item x="486"/>
        <item x="487"/>
        <item x="488"/>
        <item x="489"/>
        <item x="490"/>
        <item x="491"/>
        <item x="492"/>
        <item x="493"/>
        <item x="494"/>
        <item x="495"/>
        <item x="496"/>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3"/>
        <item x="544"/>
        <item x="545"/>
        <item x="546"/>
        <item x="547"/>
        <item x="548"/>
        <item x="584"/>
        <item x="482"/>
        <item x="542"/>
        <item x="549"/>
        <item x="550"/>
        <item x="551"/>
        <item x="552"/>
        <item x="553"/>
        <item x="554"/>
        <item x="555"/>
        <item x="556"/>
        <item x="557"/>
        <item x="558"/>
        <item x="559"/>
        <item x="560"/>
        <item x="561"/>
        <item x="562"/>
        <item x="563"/>
        <item x="564"/>
        <item x="565"/>
        <item x="566"/>
        <item x="567"/>
        <item x="568"/>
        <item x="570"/>
        <item x="571"/>
        <item x="572"/>
        <item x="573"/>
        <item x="574"/>
        <item x="575"/>
        <item x="576"/>
        <item x="577"/>
        <item x="578"/>
        <item x="579"/>
        <item x="580"/>
        <item x="581"/>
        <item x="569"/>
        <item x="582"/>
        <item t="default"/>
      </items>
    </pivotField>
    <pivotField showAll="0"/>
    <pivotField showAll="0"/>
    <pivotField showAll="0"/>
    <pivotField showAll="0"/>
    <pivotField showAll="0"/>
    <pivotField showAll="0"/>
    <pivotField showAll="0">
      <items count="4">
        <item x="1"/>
        <item x="0"/>
        <item x="2"/>
        <item t="default"/>
      </items>
    </pivotField>
    <pivotField showAll="0" sumSubtotal="1" countASubtotal="1">
      <items count="12">
        <item x="3"/>
        <item x="4"/>
        <item x="1"/>
        <item x="0"/>
        <item x="7"/>
        <item x="8"/>
        <item x="5"/>
        <item x="2"/>
        <item x="6"/>
        <item x="9"/>
        <item t="sum"/>
        <item t="countA"/>
      </items>
    </pivotField>
    <pivotField showAll="0"/>
    <pivotField showAll="0"/>
    <pivotField showAll="0"/>
    <pivotField showAll="0"/>
    <pivotField showAll="0"/>
    <pivotField showAll="0"/>
    <pivotField showAll="0">
      <items count="76">
        <item m="1" x="74"/>
        <item x="3"/>
        <item x="12"/>
        <item x="10"/>
        <item x="17"/>
        <item x="22"/>
        <item x="73"/>
        <item x="54"/>
        <item x="34"/>
        <item x="21"/>
        <item x="24"/>
        <item x="9"/>
        <item x="36"/>
        <item x="5"/>
        <item x="23"/>
        <item x="2"/>
        <item x="7"/>
        <item x="14"/>
        <item x="65"/>
        <item x="72"/>
        <item x="69"/>
        <item x="40"/>
        <item x="26"/>
        <item x="55"/>
        <item x="29"/>
        <item x="33"/>
        <item x="31"/>
        <item x="30"/>
        <item x="18"/>
        <item x="63"/>
        <item x="61"/>
        <item x="59"/>
        <item x="13"/>
        <item x="28"/>
        <item x="25"/>
        <item x="53"/>
        <item x="15"/>
        <item x="8"/>
        <item x="6"/>
        <item x="4"/>
        <item x="50"/>
        <item x="19"/>
        <item x="11"/>
        <item x="58"/>
        <item x="68"/>
        <item x="56"/>
        <item x="47"/>
        <item x="1"/>
        <item x="35"/>
        <item x="70"/>
        <item x="49"/>
        <item x="57"/>
        <item x="71"/>
        <item x="39"/>
        <item x="44"/>
        <item x="27"/>
        <item x="46"/>
        <item x="51"/>
        <item x="37"/>
        <item x="43"/>
        <item x="52"/>
        <item x="32"/>
        <item x="16"/>
        <item x="42"/>
        <item x="41"/>
        <item x="38"/>
        <item x="67"/>
        <item x="0"/>
        <item x="45"/>
        <item x="48"/>
        <item x="62"/>
        <item x="64"/>
        <item x="20"/>
        <item x="66"/>
        <item x="60"/>
        <item t="default"/>
      </items>
    </pivotField>
    <pivotField showAll="0"/>
    <pivotField showAll="0"/>
    <pivotField axis="axisRow" showAll="0" defaultSubtotal="0">
      <items count="39">
        <item x="32"/>
        <item x="31"/>
        <item x="33"/>
        <item x="18"/>
        <item x="21"/>
        <item x="16"/>
        <item x="8"/>
        <item x="26"/>
        <item x="22"/>
        <item x="0"/>
        <item x="30"/>
        <item x="23"/>
        <item x="24"/>
        <item x="28"/>
        <item x="13"/>
        <item x="19"/>
        <item x="2"/>
        <item x="17"/>
        <item x="5"/>
        <item x="38"/>
        <item x="27"/>
        <item x="34"/>
        <item x="4"/>
        <item x="10"/>
        <item x="6"/>
        <item x="37"/>
        <item x="3"/>
        <item x="35"/>
        <item x="12"/>
        <item x="7"/>
        <item x="25"/>
        <item x="15"/>
        <item x="11"/>
        <item x="9"/>
        <item x="36"/>
        <item x="1"/>
        <item x="14"/>
        <item x="20"/>
        <item x="29"/>
      </items>
    </pivotField>
    <pivotField showAll="0" defaultSubtotal="0"/>
    <pivotField showAll="0" defaultSubtotal="0"/>
    <pivotField showAll="0" defaultSubtotal="0"/>
    <pivotField showAll="0" defaultSubtotal="0"/>
    <pivotField showAll="0" defaultSubtota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showAll="0"/>
    <pivotField showAll="0"/>
    <pivotField showAll="0"/>
    <pivotField showAll="0"/>
    <pivotField showAll="0"/>
    <pivotField showAll="0"/>
    <pivotField showAll="0"/>
    <pivotField showAll="0" defaultSubtota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items count="15">
        <item sd="0" x="0"/>
        <item sd="0" x="1"/>
        <item x="2"/>
        <item x="3"/>
        <item sd="0" x="4"/>
        <item sd="0" x="5"/>
        <item sd="0" x="6"/>
        <item sd="0" x="7"/>
        <item sd="0" x="8"/>
        <item sd="0" x="9"/>
        <item sd="0" x="10"/>
        <item sd="0" x="11"/>
        <item sd="0" x="12"/>
        <item sd="0" x="13"/>
        <item t="default"/>
      </items>
    </pivotField>
  </pivotFields>
  <rowFields count="1">
    <field x="24"/>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Items count="1">
    <i/>
  </colItems>
  <dataFields count="1">
    <dataField name="Count of Months13" fld="67" subtotal="count" baseField="0" baseItem="0"/>
  </dataFields>
  <formats count="10">
    <format dxfId="6417">
      <pivotArea type="all" dataOnly="0" outline="0" fieldPosition="0"/>
    </format>
    <format dxfId="6416">
      <pivotArea outline="0" collapsedLevelsAreSubtotals="1" fieldPosition="0"/>
    </format>
    <format dxfId="6415">
      <pivotArea field="2" type="button" dataOnly="0" labelOnly="1" outline="0"/>
    </format>
    <format dxfId="6414">
      <pivotArea dataOnly="0" labelOnly="1" grandRow="1" outline="0" fieldPosition="0"/>
    </format>
    <format dxfId="6413">
      <pivotArea dataOnly="0" labelOnly="1" outline="0" axis="axisValues" fieldPosition="0"/>
    </format>
    <format dxfId="6412">
      <pivotArea type="all" dataOnly="0" outline="0" fieldPosition="0"/>
    </format>
    <format dxfId="6411">
      <pivotArea outline="0" collapsedLevelsAreSubtotals="1" fieldPosition="0"/>
    </format>
    <format dxfId="6410">
      <pivotArea field="2" type="button" dataOnly="0" labelOnly="1" outline="0"/>
    </format>
    <format dxfId="6409">
      <pivotArea dataOnly="0" labelOnly="1" grandRow="1" outline="0" fieldPosition="0"/>
    </format>
    <format dxfId="6408">
      <pivotArea dataOnly="0" labelOnly="1" outline="0" axis="axisValues"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34" Type="http://schemas.openxmlformats.org/officeDocument/2006/relationships/ctrlProp" Target="../ctrlProps/ctrlProp32.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8" Type="http://schemas.openxmlformats.org/officeDocument/2006/relationships/ctrlProp" Target="../ctrlProps/ctrlProp6.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pageSetUpPr fitToPage="1"/>
  </sheetPr>
  <dimension ref="A1:XDT897"/>
  <sheetViews>
    <sheetView showGridLines="0" topLeftCell="AI1" zoomScale="55" zoomScaleNormal="55" workbookViewId="0">
      <selection activeCell="A18" sqref="A18:XFD23"/>
    </sheetView>
  </sheetViews>
  <sheetFormatPr defaultColWidth="9.109375" defaultRowHeight="13.8"/>
  <cols>
    <col min="1" max="1" width="5.44140625" style="217" customWidth="1"/>
    <col min="2" max="2" width="6.88671875" style="217" customWidth="1"/>
    <col min="3" max="4" width="19.5546875" style="217" customWidth="1"/>
    <col min="5" max="5" width="22.44140625" style="217" customWidth="1"/>
    <col min="6" max="6" width="18.109375" style="217" customWidth="1"/>
    <col min="7" max="7" width="18" style="217" customWidth="1"/>
    <col min="8" max="8" width="33.6640625" style="369" customWidth="1"/>
    <col min="9" max="9" width="25.6640625" style="217" customWidth="1"/>
    <col min="10" max="10" width="24.6640625" style="217" customWidth="1"/>
    <col min="11" max="11" width="19.21875" style="217" customWidth="1"/>
    <col min="12" max="12" width="32" style="369" customWidth="1"/>
    <col min="13" max="13" width="19.6640625" style="217" customWidth="1"/>
    <col min="14" max="14" width="22" style="217" customWidth="1"/>
    <col min="15" max="15" width="29.5546875" style="217" customWidth="1"/>
    <col min="16" max="16" width="32.109375" style="217" customWidth="1"/>
    <col min="17" max="17" width="60.6640625" style="369" customWidth="1"/>
    <col min="18" max="18" width="33.88671875" style="370" customWidth="1"/>
    <col min="19" max="19" width="27.109375" style="370" customWidth="1"/>
    <col min="20" max="20" width="25.33203125" style="217" customWidth="1"/>
    <col min="21" max="21" width="44.6640625" style="217" customWidth="1"/>
    <col min="22" max="22" width="26.109375" style="217" customWidth="1"/>
    <col min="23" max="23" width="16.88671875" style="217" customWidth="1"/>
    <col min="24" max="24" width="19.33203125" style="217" customWidth="1"/>
    <col min="25" max="25" width="10.88671875" style="217" customWidth="1"/>
    <col min="26" max="26" width="25.44140625" style="217" customWidth="1"/>
    <col min="27" max="31" width="22.109375" style="217" customWidth="1"/>
    <col min="32" max="33" width="22.6640625" style="217" customWidth="1"/>
    <col min="34" max="35" width="17.109375" style="217" customWidth="1"/>
    <col min="36" max="51" width="17.109375" style="362" customWidth="1"/>
    <col min="52" max="53" width="19.44140625" style="362" customWidth="1"/>
    <col min="54" max="54" width="17.109375" style="362" customWidth="1"/>
    <col min="55" max="58" width="17.109375" style="217" customWidth="1"/>
    <col min="59" max="59" width="28.44140625" style="378" bestFit="1" customWidth="1"/>
    <col min="60" max="74" width="17.109375" style="379" customWidth="1"/>
    <col min="75" max="80" width="19.44140625" style="379" customWidth="1"/>
    <col min="81" max="82" width="23.33203125" style="379" customWidth="1"/>
    <col min="83" max="83" width="26.44140625" style="379" customWidth="1"/>
    <col min="84" max="84" width="20.5546875" style="217" customWidth="1"/>
    <col min="85" max="85" width="19.6640625" style="217" customWidth="1"/>
    <col min="86" max="86" width="21.88671875" style="217" customWidth="1"/>
    <col min="87" max="87" width="30.109375" style="217" customWidth="1"/>
    <col min="88" max="88" width="21.44140625" style="217" customWidth="1"/>
    <col min="89" max="90" width="9.109375" style="367"/>
    <col min="91" max="176" width="9.109375" style="368"/>
    <col min="177" max="177" width="12.109375" style="368" customWidth="1"/>
    <col min="178" max="180" width="9.109375" style="368"/>
    <col min="181" max="181" width="13" style="368" customWidth="1"/>
    <col min="182" max="184" width="9.109375" style="368"/>
    <col min="185" max="185" width="11.88671875" style="368" customWidth="1"/>
    <col min="186" max="188" width="9.109375" style="368"/>
    <col min="189" max="189" width="13.109375" style="368" customWidth="1"/>
    <col min="190" max="16384" width="9.109375" style="368"/>
  </cols>
  <sheetData>
    <row r="1" spans="1:90" s="332" customFormat="1" ht="29.25" customHeight="1">
      <c r="A1" s="331"/>
      <c r="B1" s="402" t="s">
        <v>17</v>
      </c>
      <c r="C1" s="371"/>
      <c r="D1" s="371"/>
      <c r="E1" s="371"/>
      <c r="F1" s="371"/>
      <c r="G1" s="371"/>
      <c r="H1" s="371"/>
      <c r="I1" s="371"/>
      <c r="J1" s="371"/>
      <c r="K1" s="371"/>
      <c r="L1" s="372"/>
      <c r="M1" s="371"/>
      <c r="N1" s="373"/>
      <c r="O1" s="478"/>
      <c r="P1" s="373"/>
      <c r="Q1" s="373"/>
      <c r="R1" s="373"/>
      <c r="S1" s="373"/>
      <c r="T1" s="373"/>
      <c r="U1" s="373"/>
      <c r="V1" s="382"/>
      <c r="W1" s="373"/>
      <c r="X1" s="373"/>
      <c r="Y1" s="373"/>
      <c r="Z1" s="382"/>
      <c r="AA1" s="382"/>
      <c r="AB1" s="382"/>
      <c r="AC1" s="382"/>
      <c r="AD1" s="382"/>
      <c r="AE1" s="382"/>
      <c r="AF1" s="373"/>
      <c r="AG1" s="373"/>
      <c r="AH1" s="373"/>
      <c r="AI1" s="373"/>
      <c r="AJ1" s="373"/>
      <c r="AK1" s="373"/>
      <c r="AL1" s="373"/>
      <c r="AM1" s="373"/>
      <c r="AN1" s="373"/>
      <c r="AO1" s="373"/>
      <c r="AP1" s="373"/>
      <c r="AQ1" s="373"/>
      <c r="AR1" s="373"/>
      <c r="AS1" s="373"/>
      <c r="AT1" s="373"/>
      <c r="AU1" s="373"/>
      <c r="AV1" s="373"/>
      <c r="AW1" s="373"/>
      <c r="AX1" s="373"/>
      <c r="AY1" s="373"/>
      <c r="AZ1" s="373"/>
      <c r="BA1" s="373"/>
      <c r="BB1" s="373"/>
      <c r="BC1" s="373"/>
      <c r="BD1" s="373">
        <f>500/24</f>
        <v>20.833333333333332</v>
      </c>
      <c r="BE1" s="373"/>
      <c r="BF1" s="373"/>
      <c r="BG1" s="373"/>
      <c r="BH1" s="373"/>
      <c r="BI1" s="373"/>
      <c r="BJ1" s="373"/>
      <c r="BK1" s="373"/>
      <c r="BL1" s="373"/>
      <c r="BM1" s="373"/>
      <c r="BN1" s="373"/>
      <c r="BO1" s="373"/>
      <c r="BP1" s="373"/>
      <c r="BQ1" s="373"/>
      <c r="BR1" s="373"/>
      <c r="BS1" s="373"/>
      <c r="BT1" s="373"/>
      <c r="BU1" s="373"/>
      <c r="BV1" s="373"/>
      <c r="BW1" s="373"/>
      <c r="BX1" s="373"/>
      <c r="BY1" s="373"/>
      <c r="BZ1" s="373"/>
      <c r="CA1" s="373"/>
      <c r="CB1" s="373"/>
      <c r="CC1" s="373"/>
      <c r="CD1" s="373"/>
      <c r="CE1" s="373"/>
      <c r="CF1" s="373"/>
      <c r="CG1" s="373"/>
      <c r="CH1" s="373"/>
      <c r="CI1" s="373"/>
      <c r="CJ1" s="374"/>
      <c r="CK1" s="356"/>
      <c r="CL1" s="356"/>
    </row>
    <row r="2" spans="1:90" s="353" customFormat="1" ht="28.5" customHeight="1">
      <c r="A2" s="345"/>
      <c r="B2" s="346"/>
      <c r="C2" s="347"/>
      <c r="D2" s="347"/>
      <c r="E2" s="347"/>
      <c r="F2" s="347"/>
      <c r="G2" s="347"/>
      <c r="H2" s="347"/>
      <c r="I2" s="347"/>
      <c r="J2" s="347"/>
      <c r="K2" s="347"/>
      <c r="L2" s="355"/>
      <c r="M2" s="347"/>
      <c r="N2" s="347"/>
      <c r="O2" s="333"/>
      <c r="P2" s="347"/>
      <c r="Q2" s="348"/>
      <c r="R2" s="347"/>
      <c r="S2" s="347"/>
      <c r="T2" s="347"/>
      <c r="U2" s="347"/>
      <c r="V2" s="347"/>
      <c r="W2" s="347"/>
      <c r="X2" s="347"/>
      <c r="Y2" s="347"/>
      <c r="Z2" s="347"/>
      <c r="AA2" s="347"/>
      <c r="AB2" s="347"/>
      <c r="AC2" s="347"/>
      <c r="AD2" s="347"/>
      <c r="AE2" s="347"/>
      <c r="AF2" s="590" t="s">
        <v>343</v>
      </c>
      <c r="AG2" s="590"/>
      <c r="AH2" s="590"/>
      <c r="AI2" s="590"/>
      <c r="AJ2" s="590"/>
      <c r="AK2" s="590"/>
      <c r="AL2" s="590"/>
      <c r="AM2" s="590"/>
      <c r="AN2" s="590"/>
      <c r="AO2" s="590"/>
      <c r="AP2" s="590"/>
      <c r="AQ2" s="590"/>
      <c r="AR2" s="590"/>
      <c r="AS2" s="590"/>
      <c r="AT2" s="590"/>
      <c r="AU2" s="590"/>
      <c r="AV2" s="590"/>
      <c r="AW2" s="590"/>
      <c r="AX2" s="590"/>
      <c r="AY2" s="590"/>
      <c r="AZ2" s="590"/>
      <c r="BA2" s="590"/>
      <c r="BB2" s="590"/>
      <c r="BC2" s="590"/>
      <c r="BD2" s="590"/>
      <c r="BE2" s="590"/>
      <c r="BF2" s="591"/>
      <c r="BG2" s="588" t="s">
        <v>342</v>
      </c>
      <c r="BH2" s="589"/>
      <c r="BI2" s="589"/>
      <c r="BJ2" s="589"/>
      <c r="BK2" s="589"/>
      <c r="BL2" s="589"/>
      <c r="BM2" s="589"/>
      <c r="BN2" s="589"/>
      <c r="BO2" s="589"/>
      <c r="BP2" s="589"/>
      <c r="BQ2" s="589"/>
      <c r="BR2" s="589"/>
      <c r="BS2" s="589"/>
      <c r="BT2" s="589"/>
      <c r="BU2" s="589"/>
      <c r="BV2" s="589"/>
      <c r="BW2" s="589"/>
      <c r="BX2" s="589"/>
      <c r="BY2" s="589"/>
      <c r="BZ2" s="589"/>
      <c r="CA2" s="393"/>
      <c r="CB2" s="393"/>
      <c r="CC2" s="582"/>
      <c r="CD2" s="349"/>
      <c r="CE2" s="349"/>
      <c r="CF2" s="349"/>
      <c r="CG2" s="349"/>
      <c r="CH2" s="350"/>
      <c r="CI2" s="351"/>
      <c r="CJ2" s="351"/>
      <c r="CK2" s="352"/>
      <c r="CL2" s="352"/>
    </row>
    <row r="3" spans="1:90" s="344" customFormat="1" ht="21.6" customHeight="1">
      <c r="A3" s="334"/>
      <c r="B3" s="335"/>
      <c r="C3" s="336"/>
      <c r="D3" s="336"/>
      <c r="E3" s="336"/>
      <c r="F3" s="338"/>
      <c r="G3" s="338"/>
      <c r="H3" s="337"/>
      <c r="I3" s="336"/>
      <c r="J3" s="336"/>
      <c r="K3" s="358"/>
      <c r="L3" s="359"/>
      <c r="M3" s="338"/>
      <c r="N3" s="340"/>
      <c r="O3" s="479"/>
      <c r="P3" s="338"/>
      <c r="Q3" s="339"/>
      <c r="R3" s="336"/>
      <c r="S3" s="336"/>
      <c r="T3" s="340"/>
      <c r="U3" s="338"/>
      <c r="V3" s="338"/>
      <c r="W3" s="338"/>
      <c r="X3" s="338"/>
      <c r="Y3" s="338"/>
      <c r="Z3" s="338"/>
      <c r="AA3" s="338"/>
      <c r="AB3" s="338"/>
      <c r="AC3" s="338"/>
      <c r="AD3" s="338"/>
      <c r="AE3" s="338"/>
      <c r="AF3" s="341"/>
      <c r="AG3" s="341"/>
      <c r="AH3" s="357">
        <f>1/24</f>
        <v>4.1666666666666664E-2</v>
      </c>
      <c r="AI3" s="357">
        <f>0.5/24</f>
        <v>2.0833333333333332E-2</v>
      </c>
      <c r="AJ3" s="357">
        <f>12/24</f>
        <v>0.5</v>
      </c>
      <c r="AK3" s="357">
        <f>16/24</f>
        <v>0.66666666666666663</v>
      </c>
      <c r="AL3" s="357">
        <f>24/24</f>
        <v>1</v>
      </c>
      <c r="AM3" s="357">
        <f>48/24</f>
        <v>2</v>
      </c>
      <c r="AN3" s="357">
        <f>72/24</f>
        <v>3</v>
      </c>
      <c r="AO3" s="357">
        <f>96/24</f>
        <v>4</v>
      </c>
      <c r="AP3" s="502">
        <f>100/24</f>
        <v>4.166666666666667</v>
      </c>
      <c r="AQ3" s="357">
        <f>120/24</f>
        <v>5</v>
      </c>
      <c r="AR3" s="357">
        <f>144/24</f>
        <v>6</v>
      </c>
      <c r="AS3" s="357">
        <f>168/24</f>
        <v>7</v>
      </c>
      <c r="AT3" s="357">
        <f>192/24</f>
        <v>8</v>
      </c>
      <c r="AU3" s="357">
        <f>216/24</f>
        <v>9</v>
      </c>
      <c r="AV3" s="357">
        <f>240/24</f>
        <v>10</v>
      </c>
      <c r="AW3" s="357">
        <f>300/24</f>
        <v>12.5</v>
      </c>
      <c r="AX3" s="357">
        <f>480/24</f>
        <v>20</v>
      </c>
      <c r="AY3" s="357">
        <f>500/24</f>
        <v>20.833333333333332</v>
      </c>
      <c r="AZ3" s="357">
        <f>720/24</f>
        <v>30</v>
      </c>
      <c r="BA3" s="357">
        <f>750/24</f>
        <v>31.25</v>
      </c>
      <c r="BB3" s="357">
        <f>1000/24</f>
        <v>41.666666666666664</v>
      </c>
      <c r="BC3" s="357">
        <f>1593/24</f>
        <v>66.375</v>
      </c>
      <c r="BD3" s="357">
        <f>2000/24</f>
        <v>83.333333333333329</v>
      </c>
      <c r="BE3" s="357"/>
      <c r="BF3" s="357"/>
      <c r="BG3" s="341"/>
      <c r="BH3" s="357">
        <f>1/24</f>
        <v>4.1666666666666664E-2</v>
      </c>
      <c r="BI3" s="357">
        <f>0.5/24</f>
        <v>2.0833333333333332E-2</v>
      </c>
      <c r="BJ3" s="357">
        <f>12/24</f>
        <v>0.5</v>
      </c>
      <c r="BK3" s="357">
        <f>16/24</f>
        <v>0.66666666666666663</v>
      </c>
      <c r="BL3" s="357">
        <f>24/24</f>
        <v>1</v>
      </c>
      <c r="BM3" s="357">
        <f>48/24</f>
        <v>2</v>
      </c>
      <c r="BN3" s="357">
        <f>72/24</f>
        <v>3</v>
      </c>
      <c r="BO3" s="357">
        <f>96/24</f>
        <v>4</v>
      </c>
      <c r="BP3" s="357">
        <f>100/24</f>
        <v>4.166666666666667</v>
      </c>
      <c r="BQ3" s="357">
        <f>120/24</f>
        <v>5</v>
      </c>
      <c r="BR3" s="357">
        <f>240/24</f>
        <v>10</v>
      </c>
      <c r="BS3" s="357">
        <f>300/24</f>
        <v>12.5</v>
      </c>
      <c r="BT3" s="357">
        <f>480/24</f>
        <v>20</v>
      </c>
      <c r="BU3" s="357">
        <f>500/24</f>
        <v>20.833333333333332</v>
      </c>
      <c r="BV3" s="357">
        <f>720/24</f>
        <v>30</v>
      </c>
      <c r="BW3" s="357">
        <f>750/24</f>
        <v>31.25</v>
      </c>
      <c r="BX3" s="357">
        <f>1000/24</f>
        <v>41.666666666666664</v>
      </c>
      <c r="BY3" s="357">
        <f>1593/24</f>
        <v>66.375</v>
      </c>
      <c r="BZ3" s="357">
        <f>2000/24</f>
        <v>83.333333333333329</v>
      </c>
      <c r="CA3" s="357"/>
      <c r="CB3" s="357"/>
      <c r="CC3" s="357"/>
      <c r="CD3" s="586" t="s">
        <v>320</v>
      </c>
      <c r="CE3" s="587"/>
      <c r="CF3" s="583" t="s">
        <v>344</v>
      </c>
      <c r="CG3" s="584"/>
      <c r="CH3" s="585"/>
      <c r="CI3" s="342"/>
      <c r="CJ3" s="342"/>
      <c r="CK3" s="343"/>
      <c r="CL3" s="343"/>
    </row>
    <row r="4" spans="1:90" s="2" customFormat="1" ht="61.5" customHeight="1">
      <c r="A4" s="330"/>
      <c r="B4" s="354" t="s">
        <v>0</v>
      </c>
      <c r="C4" s="354" t="s">
        <v>345</v>
      </c>
      <c r="D4" s="354" t="s">
        <v>346</v>
      </c>
      <c r="E4" s="354" t="s">
        <v>271</v>
      </c>
      <c r="F4" s="354" t="s">
        <v>9</v>
      </c>
      <c r="G4" s="354" t="s">
        <v>11</v>
      </c>
      <c r="H4" s="354" t="s">
        <v>2</v>
      </c>
      <c r="I4" s="354" t="s">
        <v>8</v>
      </c>
      <c r="J4" s="354" t="s">
        <v>1</v>
      </c>
      <c r="K4" s="354" t="s">
        <v>225</v>
      </c>
      <c r="L4" s="354" t="s">
        <v>224</v>
      </c>
      <c r="M4" s="354" t="s">
        <v>6</v>
      </c>
      <c r="N4" s="354" t="s">
        <v>3</v>
      </c>
      <c r="O4" s="5" t="s">
        <v>269</v>
      </c>
      <c r="P4" s="354" t="s">
        <v>270</v>
      </c>
      <c r="Q4" s="354" t="s">
        <v>4</v>
      </c>
      <c r="R4" s="360" t="s">
        <v>5</v>
      </c>
      <c r="S4" s="360" t="s">
        <v>7</v>
      </c>
      <c r="T4" s="354" t="s">
        <v>12</v>
      </c>
      <c r="U4" s="361" t="s">
        <v>347</v>
      </c>
      <c r="V4" s="361" t="s">
        <v>16</v>
      </c>
      <c r="W4" s="361" t="s">
        <v>328</v>
      </c>
      <c r="X4" s="361" t="s">
        <v>322</v>
      </c>
      <c r="Y4" s="361" t="s">
        <v>69</v>
      </c>
      <c r="Z4" s="361" t="s">
        <v>511</v>
      </c>
      <c r="AA4" s="409" t="s">
        <v>512</v>
      </c>
      <c r="AB4" s="409" t="s">
        <v>170</v>
      </c>
      <c r="AC4" s="409" t="s">
        <v>510</v>
      </c>
      <c r="AD4" s="409" t="s">
        <v>510</v>
      </c>
      <c r="AE4" s="409" t="s">
        <v>387</v>
      </c>
      <c r="AF4" s="404" t="s">
        <v>321</v>
      </c>
      <c r="AG4" s="404" t="s">
        <v>623</v>
      </c>
      <c r="AH4" s="404">
        <v>1</v>
      </c>
      <c r="AI4" s="404">
        <v>2</v>
      </c>
      <c r="AJ4" s="404">
        <v>12</v>
      </c>
      <c r="AK4" s="404">
        <v>16</v>
      </c>
      <c r="AL4" s="404">
        <v>24</v>
      </c>
      <c r="AM4" s="404">
        <v>48</v>
      </c>
      <c r="AN4" s="404">
        <v>72</v>
      </c>
      <c r="AO4" s="404">
        <v>96</v>
      </c>
      <c r="AP4" s="404">
        <v>100</v>
      </c>
      <c r="AQ4" s="404">
        <v>120</v>
      </c>
      <c r="AR4" s="404">
        <f>120+24</f>
        <v>144</v>
      </c>
      <c r="AS4" s="404">
        <f>144+24</f>
        <v>168</v>
      </c>
      <c r="AT4" s="404">
        <f>168+24</f>
        <v>192</v>
      </c>
      <c r="AU4" s="404">
        <f>192+24</f>
        <v>216</v>
      </c>
      <c r="AV4" s="404">
        <v>240</v>
      </c>
      <c r="AW4" s="404">
        <v>300</v>
      </c>
      <c r="AX4" s="404">
        <v>480</v>
      </c>
      <c r="AY4" s="404">
        <v>500</v>
      </c>
      <c r="AZ4" s="404">
        <v>720</v>
      </c>
      <c r="BA4" s="404">
        <v>750</v>
      </c>
      <c r="BB4" s="404">
        <v>1000</v>
      </c>
      <c r="BC4" s="404">
        <v>1500</v>
      </c>
      <c r="BD4" s="404">
        <v>2000</v>
      </c>
      <c r="BE4" s="404"/>
      <c r="BF4" s="405" t="s">
        <v>325</v>
      </c>
      <c r="BG4" s="386" t="s">
        <v>341</v>
      </c>
      <c r="BH4" s="386">
        <f t="shared" ref="BH4:BQ4" si="0">AH4</f>
        <v>1</v>
      </c>
      <c r="BI4" s="386">
        <f t="shared" si="0"/>
        <v>2</v>
      </c>
      <c r="BJ4" s="386">
        <f t="shared" si="0"/>
        <v>12</v>
      </c>
      <c r="BK4" s="386">
        <f t="shared" si="0"/>
        <v>16</v>
      </c>
      <c r="BL4" s="386">
        <f t="shared" si="0"/>
        <v>24</v>
      </c>
      <c r="BM4" s="386">
        <f t="shared" si="0"/>
        <v>48</v>
      </c>
      <c r="BN4" s="386">
        <f t="shared" si="0"/>
        <v>72</v>
      </c>
      <c r="BO4" s="386">
        <f t="shared" si="0"/>
        <v>96</v>
      </c>
      <c r="BP4" s="386">
        <f t="shared" si="0"/>
        <v>100</v>
      </c>
      <c r="BQ4" s="386">
        <f t="shared" si="0"/>
        <v>120</v>
      </c>
      <c r="BR4" s="386">
        <f t="shared" ref="BR4:CA4" si="1">AV4</f>
        <v>240</v>
      </c>
      <c r="BS4" s="386">
        <f t="shared" si="1"/>
        <v>300</v>
      </c>
      <c r="BT4" s="386">
        <f t="shared" si="1"/>
        <v>480</v>
      </c>
      <c r="BU4" s="386">
        <f t="shared" si="1"/>
        <v>500</v>
      </c>
      <c r="BV4" s="386">
        <f t="shared" si="1"/>
        <v>720</v>
      </c>
      <c r="BW4" s="386">
        <f t="shared" si="1"/>
        <v>750</v>
      </c>
      <c r="BX4" s="386">
        <f t="shared" si="1"/>
        <v>1000</v>
      </c>
      <c r="BY4" s="386">
        <f t="shared" si="1"/>
        <v>1500</v>
      </c>
      <c r="BZ4" s="386">
        <f t="shared" si="1"/>
        <v>2000</v>
      </c>
      <c r="CA4" s="386">
        <f t="shared" si="1"/>
        <v>0</v>
      </c>
      <c r="CB4" s="394" t="s">
        <v>339</v>
      </c>
      <c r="CC4" s="395" t="s">
        <v>340</v>
      </c>
      <c r="CD4" s="389" t="s">
        <v>14</v>
      </c>
      <c r="CE4" s="389" t="s">
        <v>10</v>
      </c>
      <c r="CF4" s="390" t="s">
        <v>14</v>
      </c>
      <c r="CG4" s="391" t="s">
        <v>10</v>
      </c>
      <c r="CH4" s="392" t="s">
        <v>326</v>
      </c>
      <c r="CI4" s="12" t="s">
        <v>13</v>
      </c>
      <c r="CJ4" s="12" t="s">
        <v>212</v>
      </c>
    </row>
    <row r="5" spans="1:90" s="2" customFormat="1" ht="26.25" customHeight="1">
      <c r="A5" s="362"/>
      <c r="B5" s="4">
        <v>914</v>
      </c>
      <c r="C5" s="216" t="str">
        <f ca="1">IF(CD5="","",(IF(CF5&lt;&gt;"","Closed",(IF(CD5=TODAY()+1,"Near Due",(IF(CD5=TODAY(),"Today is due date",(IF(CD5&gt;TODAY(),"On Due",(IF(E1681&lt;TODAY()-7,"Too Over Due",(IF(CD5&lt;TODAY(),"Over due")))))))))))))</f>
        <v>Closed</v>
      </c>
      <c r="D5" s="216" t="str">
        <f t="shared" ref="D5:D9" ca="1" si="2">IF(C5="Closed","Done","Under Test")</f>
        <v>Done</v>
      </c>
      <c r="E5" s="363">
        <v>44562</v>
      </c>
      <c r="F5" s="13">
        <v>44566</v>
      </c>
      <c r="G5" s="13">
        <v>44566</v>
      </c>
      <c r="H5" s="329" t="s">
        <v>407</v>
      </c>
      <c r="I5" s="3" t="s">
        <v>432</v>
      </c>
      <c r="J5" s="3" t="s">
        <v>63</v>
      </c>
      <c r="K5" s="376">
        <v>3067</v>
      </c>
      <c r="L5" s="328" t="s">
        <v>33</v>
      </c>
      <c r="M5" s="9" t="s">
        <v>34</v>
      </c>
      <c r="N5" s="21" t="s">
        <v>18</v>
      </c>
      <c r="O5" s="480" t="s">
        <v>327</v>
      </c>
      <c r="P5" s="21" t="s">
        <v>256</v>
      </c>
      <c r="Q5" s="23" t="s">
        <v>480</v>
      </c>
      <c r="R5" s="11" t="s">
        <v>68</v>
      </c>
      <c r="S5" s="8" t="s">
        <v>27</v>
      </c>
      <c r="T5" s="13"/>
      <c r="U5" s="7" t="s">
        <v>59</v>
      </c>
      <c r="V5" s="7" t="s">
        <v>59</v>
      </c>
      <c r="W5" s="7" t="s">
        <v>59</v>
      </c>
      <c r="X5" s="18" t="s">
        <v>323</v>
      </c>
      <c r="Y5" s="18">
        <v>5</v>
      </c>
      <c r="Z5" s="18" t="s">
        <v>299</v>
      </c>
      <c r="AA5" s="18" t="s">
        <v>403</v>
      </c>
      <c r="AB5" s="18" t="s">
        <v>170</v>
      </c>
      <c r="AC5" s="18"/>
      <c r="AD5" s="18"/>
      <c r="AE5" s="18">
        <v>2</v>
      </c>
      <c r="AF5" s="16">
        <v>44227</v>
      </c>
      <c r="AG5" s="16"/>
      <c r="AH5" s="16"/>
      <c r="AI5" s="16">
        <v>44227</v>
      </c>
      <c r="AJ5" s="219"/>
      <c r="AK5" s="219"/>
      <c r="AL5" s="219"/>
      <c r="AM5" s="219"/>
      <c r="AN5" s="219"/>
      <c r="AO5" s="219"/>
      <c r="AP5" s="219"/>
      <c r="AQ5" s="219"/>
      <c r="AR5" s="219"/>
      <c r="AS5" s="219"/>
      <c r="AT5" s="219"/>
      <c r="AU5" s="219"/>
      <c r="AV5" s="220"/>
      <c r="AW5" s="220"/>
      <c r="AX5" s="220"/>
      <c r="AY5" s="220"/>
      <c r="AZ5" s="220"/>
      <c r="BA5" s="220"/>
      <c r="BB5" s="220"/>
      <c r="BC5" s="218"/>
      <c r="BD5" s="218"/>
      <c r="BE5" s="218"/>
      <c r="BF5" s="400">
        <f t="shared" ref="BF5:BF14" si="3">COUNTA(AF5:BE5)</f>
        <v>2</v>
      </c>
      <c r="BG5" s="10">
        <v>44227</v>
      </c>
      <c r="BH5" s="496"/>
      <c r="BI5" s="484" t="s">
        <v>15</v>
      </c>
      <c r="BJ5" s="484"/>
      <c r="BK5" s="484"/>
      <c r="BL5" s="484"/>
      <c r="BM5" s="484"/>
      <c r="BN5" s="484"/>
      <c r="BO5" s="484"/>
      <c r="BP5" s="484"/>
      <c r="BQ5" s="495"/>
      <c r="BR5" s="495"/>
      <c r="BS5" s="495"/>
      <c r="BT5" s="495"/>
      <c r="BU5" s="495"/>
      <c r="BV5" s="495"/>
      <c r="BW5" s="495"/>
      <c r="BX5" s="495"/>
      <c r="BY5" s="495"/>
      <c r="BZ5" s="495"/>
      <c r="CA5" s="495"/>
      <c r="CB5" s="399">
        <f t="shared" ref="CB5:CB14" si="4">COUNTA(BG5:CA5)</f>
        <v>2</v>
      </c>
      <c r="CC5" s="397">
        <f t="shared" ref="CC5:CC68" si="5">BF5-CB5</f>
        <v>0</v>
      </c>
      <c r="CD5" s="16">
        <v>44592</v>
      </c>
      <c r="CE5" s="396">
        <f t="shared" ref="CE5:CE14" si="6">CD5+6</f>
        <v>44598</v>
      </c>
      <c r="CF5" s="16">
        <v>44592</v>
      </c>
      <c r="CG5" s="220">
        <v>44601</v>
      </c>
      <c r="CH5" s="220"/>
      <c r="CI5" s="7"/>
      <c r="CJ5" s="7"/>
      <c r="CK5" s="1"/>
      <c r="CL5" s="1"/>
    </row>
    <row r="6" spans="1:90" s="2" customFormat="1" ht="26.4" customHeight="1">
      <c r="A6" s="362"/>
      <c r="B6" s="4">
        <v>915</v>
      </c>
      <c r="C6" s="216" t="str">
        <f ca="1">IF(CD6="","",(IF(CF6&lt;&gt;"","Closed",(IF(CD6=TODAY()+1,"Near Due",(IF(CD6=TODAY(),"Today is due date",(IF(CD6&gt;TODAY(),"On Due",(IF(E1681&lt;TODAY()-7,"Too Over Due",(IF(CD6&lt;TODAY(),"Over due")))))))))))))</f>
        <v>Closed</v>
      </c>
      <c r="D6" s="216" t="str">
        <f t="shared" ca="1" si="2"/>
        <v>Done</v>
      </c>
      <c r="E6" s="363">
        <v>44562</v>
      </c>
      <c r="F6" s="13">
        <v>44566</v>
      </c>
      <c r="G6" s="13">
        <v>44558</v>
      </c>
      <c r="H6" s="329" t="s">
        <v>392</v>
      </c>
      <c r="I6" s="3" t="s">
        <v>64</v>
      </c>
      <c r="J6" s="3" t="s">
        <v>67</v>
      </c>
      <c r="K6" s="9">
        <v>3039</v>
      </c>
      <c r="L6" s="6" t="s">
        <v>28</v>
      </c>
      <c r="M6" s="3" t="s">
        <v>29</v>
      </c>
      <c r="N6" s="21" t="s">
        <v>23</v>
      </c>
      <c r="O6" s="480" t="s">
        <v>327</v>
      </c>
      <c r="P6" s="21" t="s">
        <v>262</v>
      </c>
      <c r="Q6" s="377" t="s">
        <v>393</v>
      </c>
      <c r="R6" s="11" t="s">
        <v>68</v>
      </c>
      <c r="S6" s="8" t="s">
        <v>27</v>
      </c>
      <c r="T6" s="13"/>
      <c r="U6" s="14" t="s">
        <v>350</v>
      </c>
      <c r="V6" s="381" t="s">
        <v>315</v>
      </c>
      <c r="W6" s="18">
        <v>85</v>
      </c>
      <c r="X6" s="18" t="s">
        <v>323</v>
      </c>
      <c r="Y6" s="18">
        <v>3</v>
      </c>
      <c r="Z6" s="401" t="s">
        <v>272</v>
      </c>
      <c r="AA6" s="401" t="s">
        <v>514</v>
      </c>
      <c r="AB6" s="401"/>
      <c r="AC6" s="401"/>
      <c r="AD6" s="401"/>
      <c r="AE6" s="401">
        <v>240</v>
      </c>
      <c r="AF6" s="16">
        <v>44600</v>
      </c>
      <c r="AG6" s="16"/>
      <c r="AH6" s="16"/>
      <c r="AI6" s="10"/>
      <c r="AJ6" s="219"/>
      <c r="AK6" s="219"/>
      <c r="AL6" s="219"/>
      <c r="AM6" s="219"/>
      <c r="AN6" s="219"/>
      <c r="AO6" s="219"/>
      <c r="AP6" s="219">
        <v>44610</v>
      </c>
      <c r="AQ6" s="219"/>
      <c r="AR6" s="219"/>
      <c r="AS6" s="219"/>
      <c r="AT6" s="219"/>
      <c r="AU6" s="219"/>
      <c r="AV6" s="220"/>
      <c r="AW6" s="220"/>
      <c r="AX6" s="220"/>
      <c r="AY6" s="220"/>
      <c r="AZ6" s="220"/>
      <c r="BA6" s="220"/>
      <c r="BB6" s="220"/>
      <c r="BC6" s="218"/>
      <c r="BD6" s="218"/>
      <c r="BE6" s="218"/>
      <c r="BF6" s="400">
        <f t="shared" si="3"/>
        <v>2</v>
      </c>
      <c r="BG6" s="10">
        <v>44600</v>
      </c>
      <c r="BH6" s="484"/>
      <c r="BI6" s="484"/>
      <c r="BJ6" s="484"/>
      <c r="BK6" s="484"/>
      <c r="BL6" s="484"/>
      <c r="BM6" s="484"/>
      <c r="BN6" s="484"/>
      <c r="BO6" s="484"/>
      <c r="BP6" s="484"/>
      <c r="BQ6" s="495"/>
      <c r="BR6" s="495">
        <v>44611</v>
      </c>
      <c r="BS6" s="495"/>
      <c r="BT6" s="495"/>
      <c r="BU6" s="495"/>
      <c r="BV6" s="495"/>
      <c r="BW6" s="495"/>
      <c r="BX6" s="495"/>
      <c r="BY6" s="495"/>
      <c r="BZ6" s="495"/>
      <c r="CA6" s="495"/>
      <c r="CB6" s="399">
        <f t="shared" si="4"/>
        <v>2</v>
      </c>
      <c r="CC6" s="397">
        <f t="shared" si="5"/>
        <v>0</v>
      </c>
      <c r="CD6" s="13">
        <v>44610</v>
      </c>
      <c r="CE6" s="396">
        <f t="shared" si="6"/>
        <v>44616</v>
      </c>
      <c r="CF6" s="220">
        <v>44614</v>
      </c>
      <c r="CG6" s="220"/>
      <c r="CH6" s="220"/>
      <c r="CI6" s="7"/>
      <c r="CJ6" s="15"/>
      <c r="CK6" s="1"/>
      <c r="CL6" s="1"/>
    </row>
    <row r="7" spans="1:90" s="2" customFormat="1" ht="26.4" customHeight="1">
      <c r="A7" s="362"/>
      <c r="B7" s="4">
        <v>916</v>
      </c>
      <c r="C7" s="216" t="str">
        <f ca="1">IF(CD7="","",(IF(CF7&lt;&gt;"","Closed",(IF(CD7=TODAY()+1,"Near Due",(IF(CD7=TODAY(),"Today is due date",(IF(CD7&gt;TODAY(),"On Due",(IF(E1682&lt;TODAY()-7,"Too Over Due",(IF(CD7&lt;TODAY(),"Over due")))))))))))))</f>
        <v>Closed</v>
      </c>
      <c r="D7" s="216" t="str">
        <f t="shared" ca="1" si="2"/>
        <v>Done</v>
      </c>
      <c r="E7" s="363">
        <v>44562</v>
      </c>
      <c r="F7" s="13">
        <v>44566</v>
      </c>
      <c r="G7" s="13">
        <v>44558</v>
      </c>
      <c r="H7" s="329" t="s">
        <v>392</v>
      </c>
      <c r="I7" s="3" t="s">
        <v>64</v>
      </c>
      <c r="J7" s="3" t="s">
        <v>67</v>
      </c>
      <c r="K7" s="9">
        <v>3039</v>
      </c>
      <c r="L7" s="6" t="s">
        <v>28</v>
      </c>
      <c r="M7" s="3" t="s">
        <v>29</v>
      </c>
      <c r="N7" s="21" t="s">
        <v>23</v>
      </c>
      <c r="O7" s="480" t="s">
        <v>327</v>
      </c>
      <c r="P7" s="21" t="s">
        <v>262</v>
      </c>
      <c r="Q7" s="377" t="s">
        <v>393</v>
      </c>
      <c r="R7" s="11" t="s">
        <v>68</v>
      </c>
      <c r="S7" s="8" t="s">
        <v>27</v>
      </c>
      <c r="T7" s="13"/>
      <c r="U7" s="14" t="s">
        <v>316</v>
      </c>
      <c r="V7" s="384" t="s">
        <v>316</v>
      </c>
      <c r="W7" s="18">
        <v>-30</v>
      </c>
      <c r="X7" s="18" t="s">
        <v>323</v>
      </c>
      <c r="Y7" s="18">
        <v>3</v>
      </c>
      <c r="Z7" s="401" t="s">
        <v>221</v>
      </c>
      <c r="AA7" s="401" t="s">
        <v>515</v>
      </c>
      <c r="AB7" s="401"/>
      <c r="AC7" s="401"/>
      <c r="AD7" s="401"/>
      <c r="AE7" s="401">
        <v>240</v>
      </c>
      <c r="AF7" s="16">
        <v>44600</v>
      </c>
      <c r="AG7" s="16"/>
      <c r="AH7" s="16"/>
      <c r="AI7" s="10"/>
      <c r="AJ7" s="219"/>
      <c r="AK7" s="219"/>
      <c r="AL7" s="219"/>
      <c r="AM7" s="219"/>
      <c r="AN7" s="219"/>
      <c r="AO7" s="219"/>
      <c r="AP7" s="219">
        <v>44610</v>
      </c>
      <c r="AQ7" s="219"/>
      <c r="AR7" s="219"/>
      <c r="AS7" s="219"/>
      <c r="AT7" s="219"/>
      <c r="AU7" s="219"/>
      <c r="AV7" s="220"/>
      <c r="AW7" s="220"/>
      <c r="AX7" s="220"/>
      <c r="AY7" s="220"/>
      <c r="AZ7" s="220"/>
      <c r="BA7" s="220"/>
      <c r="BB7" s="220"/>
      <c r="BC7" s="218"/>
      <c r="BD7" s="218"/>
      <c r="BE7" s="218"/>
      <c r="BF7" s="400">
        <f t="shared" si="3"/>
        <v>2</v>
      </c>
      <c r="BG7" s="10">
        <v>44600</v>
      </c>
      <c r="BH7" s="484"/>
      <c r="BI7" s="484"/>
      <c r="BJ7" s="484"/>
      <c r="BK7" s="484"/>
      <c r="BL7" s="484"/>
      <c r="BM7" s="484"/>
      <c r="BN7" s="484"/>
      <c r="BO7" s="484"/>
      <c r="BP7" s="484"/>
      <c r="BQ7" s="495"/>
      <c r="BR7" s="495">
        <v>44611</v>
      </c>
      <c r="BS7" s="495"/>
      <c r="BT7" s="495"/>
      <c r="BU7" s="495"/>
      <c r="BV7" s="495"/>
      <c r="BW7" s="495"/>
      <c r="BX7" s="495"/>
      <c r="BY7" s="495"/>
      <c r="BZ7" s="495"/>
      <c r="CA7" s="495"/>
      <c r="CB7" s="399">
        <f t="shared" si="4"/>
        <v>2</v>
      </c>
      <c r="CC7" s="397">
        <f t="shared" si="5"/>
        <v>0</v>
      </c>
      <c r="CD7" s="13">
        <v>44610</v>
      </c>
      <c r="CE7" s="396">
        <f t="shared" si="6"/>
        <v>44616</v>
      </c>
      <c r="CF7" s="220">
        <v>44614</v>
      </c>
      <c r="CG7" s="220"/>
      <c r="CH7" s="220"/>
      <c r="CI7" s="7"/>
      <c r="CJ7" s="15"/>
      <c r="CK7" s="1"/>
      <c r="CL7" s="1"/>
    </row>
    <row r="8" spans="1:90" s="2" customFormat="1" ht="26.4" customHeight="1">
      <c r="A8" s="362"/>
      <c r="B8" s="4">
        <v>917</v>
      </c>
      <c r="C8" s="216" t="str">
        <f ca="1">IF(CD8="","",(IF(CF8&lt;&gt;"","Closed",(IF(CD8=TODAY()+1,"Near Due",(IF(CD8=TODAY(),"Today is due date",(IF(CD8&gt;TODAY(),"On Due",(IF(E1683&lt;TODAY()-7,"Too Over Due",(IF(CD8&lt;TODAY(),"Over due")))))))))))))</f>
        <v>Closed</v>
      </c>
      <c r="D8" s="216" t="str">
        <f t="shared" ca="1" si="2"/>
        <v>Done</v>
      </c>
      <c r="E8" s="363">
        <v>44562</v>
      </c>
      <c r="F8" s="13">
        <v>44566</v>
      </c>
      <c r="G8" s="13">
        <v>44558</v>
      </c>
      <c r="H8" s="329" t="s">
        <v>392</v>
      </c>
      <c r="I8" s="3" t="s">
        <v>64</v>
      </c>
      <c r="J8" s="3" t="s">
        <v>67</v>
      </c>
      <c r="K8" s="9">
        <v>3039</v>
      </c>
      <c r="L8" s="6" t="s">
        <v>28</v>
      </c>
      <c r="M8" s="3" t="s">
        <v>29</v>
      </c>
      <c r="N8" s="21" t="s">
        <v>23</v>
      </c>
      <c r="O8" s="480" t="s">
        <v>327</v>
      </c>
      <c r="P8" s="21" t="s">
        <v>262</v>
      </c>
      <c r="Q8" s="377" t="s">
        <v>393</v>
      </c>
      <c r="R8" s="11" t="s">
        <v>68</v>
      </c>
      <c r="S8" s="8" t="s">
        <v>27</v>
      </c>
      <c r="T8" s="13"/>
      <c r="U8" s="7" t="s">
        <v>349</v>
      </c>
      <c r="V8" s="285" t="s">
        <v>318</v>
      </c>
      <c r="W8" s="18" t="s">
        <v>329</v>
      </c>
      <c r="X8" s="18" t="s">
        <v>323</v>
      </c>
      <c r="Y8" s="18">
        <v>3</v>
      </c>
      <c r="Z8" s="401" t="s">
        <v>43</v>
      </c>
      <c r="AA8" s="401" t="s">
        <v>513</v>
      </c>
      <c r="AB8" s="401"/>
      <c r="AC8" s="401"/>
      <c r="AD8" s="401"/>
      <c r="AE8" s="401">
        <v>240</v>
      </c>
      <c r="AF8" s="16">
        <v>44600</v>
      </c>
      <c r="AG8" s="16"/>
      <c r="AH8" s="16"/>
      <c r="AI8" s="10"/>
      <c r="AJ8" s="219"/>
      <c r="AK8" s="219"/>
      <c r="AL8" s="219"/>
      <c r="AM8" s="219"/>
      <c r="AN8" s="219"/>
      <c r="AO8" s="219"/>
      <c r="AP8" s="219">
        <v>44610</v>
      </c>
      <c r="AQ8" s="219"/>
      <c r="AR8" s="219"/>
      <c r="AS8" s="219"/>
      <c r="AT8" s="219"/>
      <c r="AU8" s="219"/>
      <c r="AV8" s="220"/>
      <c r="AW8" s="220"/>
      <c r="AX8" s="220"/>
      <c r="AY8" s="220"/>
      <c r="AZ8" s="220"/>
      <c r="BA8" s="220"/>
      <c r="BB8" s="220"/>
      <c r="BC8" s="218"/>
      <c r="BD8" s="218"/>
      <c r="BE8" s="218"/>
      <c r="BF8" s="400">
        <f t="shared" si="3"/>
        <v>2</v>
      </c>
      <c r="BG8" s="10">
        <v>44600</v>
      </c>
      <c r="BH8" s="484"/>
      <c r="BI8" s="484"/>
      <c r="BJ8" s="484"/>
      <c r="BK8" s="484"/>
      <c r="BL8" s="484"/>
      <c r="BM8" s="484"/>
      <c r="BN8" s="484"/>
      <c r="BO8" s="484"/>
      <c r="BP8" s="484"/>
      <c r="BQ8" s="495"/>
      <c r="BR8" s="495">
        <v>44611</v>
      </c>
      <c r="BS8" s="495"/>
      <c r="BT8" s="495"/>
      <c r="BU8" s="495"/>
      <c r="BV8" s="495"/>
      <c r="BW8" s="495"/>
      <c r="BX8" s="495"/>
      <c r="BY8" s="495"/>
      <c r="BZ8" s="495"/>
      <c r="CA8" s="495"/>
      <c r="CB8" s="399">
        <f t="shared" si="4"/>
        <v>2</v>
      </c>
      <c r="CC8" s="397">
        <f t="shared" si="5"/>
        <v>0</v>
      </c>
      <c r="CD8" s="13">
        <v>44610</v>
      </c>
      <c r="CE8" s="396">
        <f t="shared" si="6"/>
        <v>44616</v>
      </c>
      <c r="CF8" s="220">
        <v>44614</v>
      </c>
      <c r="CG8" s="220"/>
      <c r="CH8" s="220"/>
      <c r="CI8" s="7"/>
      <c r="CJ8" s="15"/>
      <c r="CK8" s="1"/>
      <c r="CL8" s="1"/>
    </row>
    <row r="9" spans="1:90" s="2" customFormat="1" ht="26.4" customHeight="1">
      <c r="A9" s="362"/>
      <c r="B9" s="4">
        <v>918</v>
      </c>
      <c r="C9" s="216" t="str">
        <f ca="1">IF(CD9="","",(IF(CF9&lt;&gt;"","Closed",(IF(CD9=TODAY()+1,"Near Due",(IF(CD9=TODAY(),"Today is due date",(IF(CD9&gt;TODAY(),"On Due",(IF(E1684&lt;TODAY()-7,"Too Over Due",(IF(CD9&lt;TODAY(),"Over due")))))))))))))</f>
        <v>Closed</v>
      </c>
      <c r="D9" s="216" t="str">
        <f t="shared" ca="1" si="2"/>
        <v>Done</v>
      </c>
      <c r="E9" s="363">
        <v>44562</v>
      </c>
      <c r="F9" s="13">
        <v>44566</v>
      </c>
      <c r="G9" s="13">
        <v>44558</v>
      </c>
      <c r="H9" s="329" t="s">
        <v>392</v>
      </c>
      <c r="I9" s="3" t="s">
        <v>64</v>
      </c>
      <c r="J9" s="3" t="s">
        <v>67</v>
      </c>
      <c r="K9" s="9">
        <v>3039</v>
      </c>
      <c r="L9" s="6" t="s">
        <v>28</v>
      </c>
      <c r="M9" s="3" t="s">
        <v>29</v>
      </c>
      <c r="N9" s="21" t="s">
        <v>23</v>
      </c>
      <c r="O9" s="480" t="s">
        <v>327</v>
      </c>
      <c r="P9" s="21" t="s">
        <v>262</v>
      </c>
      <c r="Q9" s="377" t="s">
        <v>393</v>
      </c>
      <c r="R9" s="11" t="s">
        <v>68</v>
      </c>
      <c r="S9" s="8" t="s">
        <v>27</v>
      </c>
      <c r="T9" s="13"/>
      <c r="U9" s="381" t="s">
        <v>314</v>
      </c>
      <c r="V9" s="385" t="s">
        <v>314</v>
      </c>
      <c r="W9" s="380" t="s">
        <v>368</v>
      </c>
      <c r="X9" s="18" t="s">
        <v>324</v>
      </c>
      <c r="Y9" s="18">
        <v>3</v>
      </c>
      <c r="Z9" s="401" t="s">
        <v>31</v>
      </c>
      <c r="AA9" s="401"/>
      <c r="AB9" s="401"/>
      <c r="AC9" s="401"/>
      <c r="AD9" s="401"/>
      <c r="AE9" s="401">
        <v>100</v>
      </c>
      <c r="AF9" s="16">
        <v>44600</v>
      </c>
      <c r="AG9" s="16"/>
      <c r="AH9" s="16"/>
      <c r="AI9" s="10"/>
      <c r="AJ9" s="219"/>
      <c r="AK9" s="219"/>
      <c r="AL9" s="219"/>
      <c r="AM9" s="219"/>
      <c r="AN9" s="219"/>
      <c r="AO9" s="219"/>
      <c r="AP9" s="219">
        <v>44604</v>
      </c>
      <c r="AQ9" s="219"/>
      <c r="AR9" s="219"/>
      <c r="AS9" s="219"/>
      <c r="AT9" s="219"/>
      <c r="AU9" s="219"/>
      <c r="AV9" s="220"/>
      <c r="AW9" s="220"/>
      <c r="AX9" s="220"/>
      <c r="AY9" s="220"/>
      <c r="AZ9" s="220"/>
      <c r="BA9" s="220"/>
      <c r="BB9" s="220"/>
      <c r="BC9" s="218"/>
      <c r="BD9" s="218"/>
      <c r="BE9" s="218"/>
      <c r="BF9" s="400">
        <f t="shared" si="3"/>
        <v>2</v>
      </c>
      <c r="BG9" s="10">
        <v>44600</v>
      </c>
      <c r="BH9" s="484"/>
      <c r="BI9" s="484"/>
      <c r="BJ9" s="484"/>
      <c r="BK9" s="484"/>
      <c r="BL9" s="484"/>
      <c r="BM9" s="484"/>
      <c r="BN9" s="484"/>
      <c r="BO9" s="484"/>
      <c r="BP9" s="484"/>
      <c r="BQ9" s="495">
        <v>44606</v>
      </c>
      <c r="BR9" s="495"/>
      <c r="BS9" s="495"/>
      <c r="BT9" s="495"/>
      <c r="BU9" s="495"/>
      <c r="BV9" s="495"/>
      <c r="BW9" s="495"/>
      <c r="BX9" s="495"/>
      <c r="BY9" s="495"/>
      <c r="BZ9" s="495"/>
      <c r="CA9" s="495"/>
      <c r="CB9" s="399">
        <f t="shared" si="4"/>
        <v>2</v>
      </c>
      <c r="CC9" s="397">
        <f t="shared" si="5"/>
        <v>0</v>
      </c>
      <c r="CD9" s="13">
        <v>44606</v>
      </c>
      <c r="CE9" s="396">
        <f t="shared" si="6"/>
        <v>44612</v>
      </c>
      <c r="CF9" s="220">
        <v>44614</v>
      </c>
      <c r="CG9" s="220"/>
      <c r="CH9" s="220"/>
      <c r="CI9" s="7"/>
      <c r="CJ9" s="15"/>
      <c r="CK9" s="1"/>
      <c r="CL9" s="1"/>
    </row>
    <row r="10" spans="1:90" s="2" customFormat="1" ht="26.25" customHeight="1">
      <c r="A10" s="362"/>
      <c r="B10" s="4">
        <v>919</v>
      </c>
      <c r="C10" s="216" t="str">
        <f ca="1">IF(CD10="","",(IF(CF10&lt;&gt;"","Closed",(IF(CD10=TODAY()+1,"Near Due",(IF(CD10=TODAY(),"Today is due date",(IF(CD10&gt;TODAY(),"On Due",(IF(E1687&lt;TODAY()-7,"Too Over Due",(IF(CD10&lt;TODAY(),"Over due")))))))))))))</f>
        <v>Closed</v>
      </c>
      <c r="D10" s="216" t="str">
        <f t="shared" ref="D10" ca="1" si="7">IF(C10="Closed","Done","Under Test")</f>
        <v>Done</v>
      </c>
      <c r="E10" s="363">
        <v>44531</v>
      </c>
      <c r="F10" s="13">
        <v>44567</v>
      </c>
      <c r="G10" s="13">
        <v>44567</v>
      </c>
      <c r="H10" s="329" t="s">
        <v>396</v>
      </c>
      <c r="I10" s="3" t="s">
        <v>40</v>
      </c>
      <c r="J10" s="3" t="s">
        <v>46</v>
      </c>
      <c r="K10" s="376">
        <v>9005</v>
      </c>
      <c r="L10" s="375" t="s">
        <v>375</v>
      </c>
      <c r="M10" s="9" t="s">
        <v>42</v>
      </c>
      <c r="N10" s="21" t="s">
        <v>148</v>
      </c>
      <c r="O10" s="480" t="s">
        <v>327</v>
      </c>
      <c r="P10" s="21" t="s">
        <v>258</v>
      </c>
      <c r="Q10" s="23" t="s">
        <v>376</v>
      </c>
      <c r="R10" s="11" t="s">
        <v>247</v>
      </c>
      <c r="S10" s="8" t="s">
        <v>275</v>
      </c>
      <c r="T10" s="13"/>
      <c r="U10" s="7" t="s">
        <v>213</v>
      </c>
      <c r="V10" s="7" t="s">
        <v>213</v>
      </c>
      <c r="W10" s="7" t="s">
        <v>213</v>
      </c>
      <c r="X10" s="18" t="s">
        <v>324</v>
      </c>
      <c r="Y10" s="18"/>
      <c r="Z10" s="18" t="s">
        <v>220</v>
      </c>
      <c r="AA10" s="18"/>
      <c r="AB10" s="18"/>
      <c r="AC10" s="18"/>
      <c r="AD10" s="18"/>
      <c r="AE10" s="18"/>
      <c r="AF10" s="16">
        <v>44546</v>
      </c>
      <c r="AG10" s="16"/>
      <c r="AH10" s="16">
        <v>44546</v>
      </c>
      <c r="AI10" s="16"/>
      <c r="AJ10" s="219"/>
      <c r="AK10" s="219"/>
      <c r="AL10" s="219"/>
      <c r="AM10" s="219"/>
      <c r="AN10" s="219"/>
      <c r="AO10" s="219"/>
      <c r="AP10" s="219"/>
      <c r="AQ10" s="219"/>
      <c r="AR10" s="219"/>
      <c r="AS10" s="219"/>
      <c r="AT10" s="219"/>
      <c r="AU10" s="219"/>
      <c r="AV10" s="220"/>
      <c r="AW10" s="220"/>
      <c r="AX10" s="220"/>
      <c r="AY10" s="220"/>
      <c r="AZ10" s="220"/>
      <c r="BA10" s="220"/>
      <c r="BB10" s="220"/>
      <c r="BC10" s="218"/>
      <c r="BD10" s="218"/>
      <c r="BE10" s="218"/>
      <c r="BF10" s="400">
        <f t="shared" si="3"/>
        <v>2</v>
      </c>
      <c r="BG10" s="10">
        <v>44546</v>
      </c>
      <c r="BH10" s="496" t="s">
        <v>15</v>
      </c>
      <c r="BI10" s="484"/>
      <c r="BJ10" s="484"/>
      <c r="BK10" s="484"/>
      <c r="BL10" s="484"/>
      <c r="BM10" s="484"/>
      <c r="BN10" s="484"/>
      <c r="BO10" s="484"/>
      <c r="BP10" s="484"/>
      <c r="BQ10" s="495"/>
      <c r="BR10" s="495"/>
      <c r="BS10" s="495"/>
      <c r="BT10" s="495"/>
      <c r="BU10" s="495"/>
      <c r="BV10" s="495"/>
      <c r="BW10" s="495"/>
      <c r="BX10" s="495"/>
      <c r="BY10" s="495"/>
      <c r="BZ10" s="495"/>
      <c r="CA10" s="495"/>
      <c r="CB10" s="399">
        <f t="shared" si="4"/>
        <v>2</v>
      </c>
      <c r="CC10" s="397">
        <f t="shared" si="5"/>
        <v>0</v>
      </c>
      <c r="CD10" s="16">
        <v>44546</v>
      </c>
      <c r="CE10" s="396">
        <f t="shared" si="6"/>
        <v>44552</v>
      </c>
      <c r="CF10" s="13">
        <f>CD10+1</f>
        <v>44547</v>
      </c>
      <c r="CG10" s="220"/>
      <c r="CH10" s="220"/>
      <c r="CI10" s="7"/>
      <c r="CJ10" s="7"/>
      <c r="CK10" s="1"/>
      <c r="CL10" s="1"/>
    </row>
    <row r="11" spans="1:90" s="2" customFormat="1" ht="26.4" customHeight="1">
      <c r="A11" s="362"/>
      <c r="B11" s="4">
        <v>920</v>
      </c>
      <c r="C11" s="216" t="str">
        <f ca="1">IF(CD11="","",(IF(CF11&lt;&gt;"","Closed",(IF(CD11=TODAY()+1,"Near Due",(IF(CD11=TODAY(),"Today is due date",(IF(CD11&gt;TODAY(),"On Due",(IF(E1686&lt;TODAY()-7,"Too Over Due",(IF(CD11&lt;TODAY(),"Over due")))))))))))))</f>
        <v>Closed</v>
      </c>
      <c r="D11" s="216" t="str">
        <f t="shared" ref="D11" ca="1" si="8">IF(C11="Closed","Done","Under Test")</f>
        <v>Done</v>
      </c>
      <c r="E11" s="363">
        <v>44562</v>
      </c>
      <c r="F11" s="13">
        <v>44568</v>
      </c>
      <c r="G11" s="13">
        <v>44568</v>
      </c>
      <c r="H11" s="328" t="s">
        <v>397</v>
      </c>
      <c r="I11" s="3" t="s">
        <v>284</v>
      </c>
      <c r="J11" s="3" t="s">
        <v>61</v>
      </c>
      <c r="K11" s="215">
        <v>3061</v>
      </c>
      <c r="L11" s="328" t="s">
        <v>25</v>
      </c>
      <c r="M11" s="9" t="s">
        <v>26</v>
      </c>
      <c r="N11" s="21" t="s">
        <v>18</v>
      </c>
      <c r="O11" s="480" t="s">
        <v>327</v>
      </c>
      <c r="P11" s="21" t="s">
        <v>256</v>
      </c>
      <c r="Q11" s="23" t="s">
        <v>399</v>
      </c>
      <c r="R11" s="8" t="s">
        <v>62</v>
      </c>
      <c r="S11" s="8" t="s">
        <v>27</v>
      </c>
      <c r="T11" s="13"/>
      <c r="U11" s="14" t="s">
        <v>350</v>
      </c>
      <c r="V11" s="381" t="s">
        <v>315</v>
      </c>
      <c r="W11" s="18">
        <v>50</v>
      </c>
      <c r="X11" s="18" t="s">
        <v>324</v>
      </c>
      <c r="Y11" s="18">
        <v>10</v>
      </c>
      <c r="Z11" s="401" t="s">
        <v>272</v>
      </c>
      <c r="AA11" s="401"/>
      <c r="AB11" s="401"/>
      <c r="AC11" s="401"/>
      <c r="AD11" s="401"/>
      <c r="AE11" s="401">
        <v>100</v>
      </c>
      <c r="AF11" s="16">
        <v>44569</v>
      </c>
      <c r="AG11" s="16"/>
      <c r="AH11" s="16"/>
      <c r="AI11" s="10"/>
      <c r="AJ11" s="219"/>
      <c r="AK11" s="219"/>
      <c r="AL11" s="219"/>
      <c r="AM11" s="219"/>
      <c r="AN11" s="219"/>
      <c r="AO11" s="219"/>
      <c r="AP11" s="219">
        <v>44573</v>
      </c>
      <c r="AQ11" s="219"/>
      <c r="AR11" s="219"/>
      <c r="AS11" s="219"/>
      <c r="AT11" s="219"/>
      <c r="AU11" s="219"/>
      <c r="AV11" s="220"/>
      <c r="AW11" s="220"/>
      <c r="AX11" s="220"/>
      <c r="AY11" s="220"/>
      <c r="AZ11" s="220"/>
      <c r="BA11" s="220"/>
      <c r="BB11" s="220"/>
      <c r="BC11" s="218"/>
      <c r="BD11" s="218"/>
      <c r="BE11" s="218"/>
      <c r="BF11" s="400">
        <f t="shared" si="3"/>
        <v>2</v>
      </c>
      <c r="BG11" s="10">
        <v>44569</v>
      </c>
      <c r="BH11" s="484"/>
      <c r="BI11" s="484"/>
      <c r="BJ11" s="484"/>
      <c r="BK11" s="484"/>
      <c r="BL11" s="484"/>
      <c r="BM11" s="484"/>
      <c r="BN11" s="484"/>
      <c r="BO11" s="484"/>
      <c r="BP11" s="484" t="s">
        <v>15</v>
      </c>
      <c r="BQ11" s="495"/>
      <c r="BR11" s="495"/>
      <c r="BS11" s="495"/>
      <c r="BT11" s="495"/>
      <c r="BU11" s="495"/>
      <c r="BV11" s="495"/>
      <c r="BW11" s="495"/>
      <c r="BX11" s="495"/>
      <c r="BY11" s="495"/>
      <c r="BZ11" s="495"/>
      <c r="CA11" s="495"/>
      <c r="CB11" s="399">
        <f t="shared" si="4"/>
        <v>2</v>
      </c>
      <c r="CC11" s="397">
        <f t="shared" si="5"/>
        <v>0</v>
      </c>
      <c r="CD11" s="13">
        <v>44573</v>
      </c>
      <c r="CE11" s="396">
        <f t="shared" si="6"/>
        <v>44579</v>
      </c>
      <c r="CF11" s="219">
        <v>44573</v>
      </c>
      <c r="CG11" s="13"/>
      <c r="CH11" s="13"/>
      <c r="CI11" s="7"/>
      <c r="CJ11" s="7"/>
      <c r="CK11" s="1"/>
      <c r="CL11" s="1"/>
    </row>
    <row r="12" spans="1:90" s="2" customFormat="1" ht="26.25" customHeight="1">
      <c r="A12" s="362"/>
      <c r="B12" s="4">
        <v>921</v>
      </c>
      <c r="C12" s="216" t="str">
        <f ca="1">IF(CD12="","",(IF(CF12&lt;&gt;"","Closed",(IF(CD12=TODAY()+1,"Near Due",(IF(CD12=TODAY(),"Today is due date",(IF(CD12&gt;TODAY(),"On Due",(IF(E1686&lt;TODAY()-7,"Too Over Due",(IF(CD12&lt;TODAY(),"Over due")))))))))))))</f>
        <v>Closed</v>
      </c>
      <c r="D12" s="216" t="str">
        <f ca="1">IF(C12="Closed","Done","Under Test")</f>
        <v>Done</v>
      </c>
      <c r="E12" s="363">
        <v>44562</v>
      </c>
      <c r="F12" s="13">
        <v>44568</v>
      </c>
      <c r="G12" s="13">
        <v>44568</v>
      </c>
      <c r="H12" s="328" t="s">
        <v>397</v>
      </c>
      <c r="I12" s="3" t="s">
        <v>284</v>
      </c>
      <c r="J12" s="3" t="s">
        <v>61</v>
      </c>
      <c r="K12" s="215">
        <v>3061</v>
      </c>
      <c r="L12" s="328" t="s">
        <v>25</v>
      </c>
      <c r="M12" s="9" t="s">
        <v>26</v>
      </c>
      <c r="N12" s="21" t="s">
        <v>18</v>
      </c>
      <c r="O12" s="480" t="s">
        <v>327</v>
      </c>
      <c r="P12" s="21" t="s">
        <v>256</v>
      </c>
      <c r="Q12" s="23" t="s">
        <v>399</v>
      </c>
      <c r="R12" s="8" t="s">
        <v>62</v>
      </c>
      <c r="S12" s="8" t="s">
        <v>27</v>
      </c>
      <c r="T12" s="13"/>
      <c r="U12" s="14" t="s">
        <v>316</v>
      </c>
      <c r="V12" s="384" t="s">
        <v>316</v>
      </c>
      <c r="W12" s="18">
        <v>-20</v>
      </c>
      <c r="X12" s="18" t="s">
        <v>324</v>
      </c>
      <c r="Y12" s="18">
        <v>10</v>
      </c>
      <c r="Z12" s="401" t="s">
        <v>222</v>
      </c>
      <c r="AA12" s="401"/>
      <c r="AB12" s="401"/>
      <c r="AC12" s="401"/>
      <c r="AD12" s="401"/>
      <c r="AE12" s="401">
        <v>100</v>
      </c>
      <c r="AF12" s="16">
        <v>44569</v>
      </c>
      <c r="AG12" s="16"/>
      <c r="AH12" s="16"/>
      <c r="AI12" s="10"/>
      <c r="AJ12" s="219"/>
      <c r="AK12" s="219"/>
      <c r="AL12" s="219"/>
      <c r="AM12" s="219"/>
      <c r="AN12" s="219"/>
      <c r="AO12" s="219"/>
      <c r="AP12" s="219">
        <v>44573</v>
      </c>
      <c r="AQ12" s="219"/>
      <c r="AR12" s="219"/>
      <c r="AS12" s="219"/>
      <c r="AT12" s="219"/>
      <c r="AU12" s="219"/>
      <c r="AV12" s="220"/>
      <c r="AW12" s="220"/>
      <c r="AX12" s="220"/>
      <c r="AY12" s="220"/>
      <c r="AZ12" s="220"/>
      <c r="BA12" s="220"/>
      <c r="BB12" s="220"/>
      <c r="BC12" s="218"/>
      <c r="BD12" s="218"/>
      <c r="BE12" s="218"/>
      <c r="BF12" s="400">
        <f t="shared" si="3"/>
        <v>2</v>
      </c>
      <c r="BG12" s="10">
        <v>44569</v>
      </c>
      <c r="BH12" s="484"/>
      <c r="BI12" s="484"/>
      <c r="BJ12" s="484"/>
      <c r="BK12" s="484"/>
      <c r="BL12" s="484"/>
      <c r="BM12" s="484"/>
      <c r="BN12" s="484"/>
      <c r="BO12" s="484"/>
      <c r="BP12" s="484" t="s">
        <v>15</v>
      </c>
      <c r="BQ12" s="495"/>
      <c r="BR12" s="495"/>
      <c r="BS12" s="495"/>
      <c r="BT12" s="495"/>
      <c r="BU12" s="495"/>
      <c r="BV12" s="495"/>
      <c r="BW12" s="495"/>
      <c r="BX12" s="495"/>
      <c r="BY12" s="495"/>
      <c r="BZ12" s="495"/>
      <c r="CA12" s="495"/>
      <c r="CB12" s="399">
        <f t="shared" si="4"/>
        <v>2</v>
      </c>
      <c r="CC12" s="397">
        <f t="shared" si="5"/>
        <v>0</v>
      </c>
      <c r="CD12" s="13">
        <v>44573</v>
      </c>
      <c r="CE12" s="396">
        <f t="shared" si="6"/>
        <v>44579</v>
      </c>
      <c r="CF12" s="219">
        <v>44573</v>
      </c>
      <c r="CG12" s="13"/>
      <c r="CH12" s="13"/>
      <c r="CI12" s="7"/>
      <c r="CJ12" s="7"/>
      <c r="CK12" s="1"/>
      <c r="CL12" s="1"/>
    </row>
    <row r="13" spans="1:90" s="2" customFormat="1" ht="26.4" customHeight="1">
      <c r="A13" s="362"/>
      <c r="B13" s="4">
        <v>922</v>
      </c>
      <c r="C13" s="216" t="str">
        <f ca="1">IF(CD13="","",(IF(CF13&lt;&gt;"","Closed",(IF(CD13=TODAY()+1,"Near Due",(IF(CD13=TODAY(),"Today is due date",(IF(CD13&gt;TODAY(),"On Due",(IF(E1684&lt;TODAY()-7,"Too Over Due",(IF(CD13&lt;TODAY(),"Over due")))))))))))))</f>
        <v>Closed</v>
      </c>
      <c r="D13" s="216" t="str">
        <f t="shared" ref="D13:D16" ca="1" si="9">IF(C13="Closed","Done","Under Test")</f>
        <v>Done</v>
      </c>
      <c r="E13" s="363">
        <v>44562</v>
      </c>
      <c r="F13" s="13">
        <v>44568</v>
      </c>
      <c r="G13" s="13">
        <v>44568</v>
      </c>
      <c r="H13" s="328" t="s">
        <v>397</v>
      </c>
      <c r="I13" s="3" t="s">
        <v>284</v>
      </c>
      <c r="J13" s="3" t="s">
        <v>61</v>
      </c>
      <c r="K13" s="215">
        <v>3061</v>
      </c>
      <c r="L13" s="328" t="s">
        <v>25</v>
      </c>
      <c r="M13" s="9" t="s">
        <v>26</v>
      </c>
      <c r="N13" s="21" t="s">
        <v>18</v>
      </c>
      <c r="O13" s="480" t="s">
        <v>327</v>
      </c>
      <c r="P13" s="21" t="s">
        <v>256</v>
      </c>
      <c r="Q13" s="23" t="s">
        <v>399</v>
      </c>
      <c r="R13" s="8" t="s">
        <v>62</v>
      </c>
      <c r="S13" s="8" t="s">
        <v>27</v>
      </c>
      <c r="T13" s="13"/>
      <c r="U13" s="381" t="s">
        <v>314</v>
      </c>
      <c r="V13" s="385" t="s">
        <v>314</v>
      </c>
      <c r="W13" s="380" t="s">
        <v>398</v>
      </c>
      <c r="X13" s="18" t="s">
        <v>324</v>
      </c>
      <c r="Y13" s="18">
        <v>10</v>
      </c>
      <c r="Z13" s="401" t="s">
        <v>22</v>
      </c>
      <c r="AA13" s="401"/>
      <c r="AB13" s="401"/>
      <c r="AC13" s="401"/>
      <c r="AD13" s="401"/>
      <c r="AE13" s="401">
        <v>100</v>
      </c>
      <c r="AF13" s="16">
        <v>44569</v>
      </c>
      <c r="AG13" s="16"/>
      <c r="AH13" s="16"/>
      <c r="AI13" s="10"/>
      <c r="AJ13" s="219"/>
      <c r="AK13" s="219"/>
      <c r="AL13" s="219"/>
      <c r="AM13" s="219"/>
      <c r="AN13" s="219"/>
      <c r="AO13" s="219"/>
      <c r="AP13" s="219">
        <v>44573</v>
      </c>
      <c r="AQ13" s="219"/>
      <c r="AR13" s="219"/>
      <c r="AS13" s="219"/>
      <c r="AT13" s="219"/>
      <c r="AU13" s="219"/>
      <c r="AV13" s="220"/>
      <c r="AW13" s="220"/>
      <c r="AX13" s="220"/>
      <c r="AY13" s="220"/>
      <c r="AZ13" s="220"/>
      <c r="BA13" s="220"/>
      <c r="BB13" s="220"/>
      <c r="BC13" s="218"/>
      <c r="BD13" s="218"/>
      <c r="BE13" s="218"/>
      <c r="BF13" s="400">
        <f t="shared" si="3"/>
        <v>2</v>
      </c>
      <c r="BG13" s="10">
        <v>44569</v>
      </c>
      <c r="BH13" s="484"/>
      <c r="BI13" s="484"/>
      <c r="BJ13" s="484"/>
      <c r="BK13" s="484"/>
      <c r="BL13" s="484"/>
      <c r="BM13" s="484"/>
      <c r="BN13" s="484"/>
      <c r="BO13" s="484"/>
      <c r="BP13" s="484" t="s">
        <v>15</v>
      </c>
      <c r="BQ13" s="495"/>
      <c r="BR13" s="495"/>
      <c r="BS13" s="495"/>
      <c r="BT13" s="495"/>
      <c r="BU13" s="495"/>
      <c r="BV13" s="495"/>
      <c r="BW13" s="495"/>
      <c r="BX13" s="495"/>
      <c r="BY13" s="495"/>
      <c r="BZ13" s="495"/>
      <c r="CA13" s="495"/>
      <c r="CB13" s="399">
        <f t="shared" si="4"/>
        <v>2</v>
      </c>
      <c r="CC13" s="397">
        <f t="shared" si="5"/>
        <v>0</v>
      </c>
      <c r="CD13" s="13">
        <v>44573</v>
      </c>
      <c r="CE13" s="396">
        <f t="shared" si="6"/>
        <v>44579</v>
      </c>
      <c r="CF13" s="219">
        <v>44573</v>
      </c>
      <c r="CG13" s="13"/>
      <c r="CH13" s="13"/>
      <c r="CI13" s="7"/>
      <c r="CJ13" s="7"/>
      <c r="CK13" s="1"/>
      <c r="CL13" s="1"/>
    </row>
    <row r="14" spans="1:90" s="2" customFormat="1" ht="26.25" customHeight="1">
      <c r="A14" s="362"/>
      <c r="B14" s="4">
        <v>923</v>
      </c>
      <c r="C14" s="216" t="str">
        <f ca="1">IF(CD14="","",(IF(CF14&lt;&gt;"","Closed",(IF(CD14=TODAY()+1,"Near Due",(IF(CD14=TODAY(),"Today is due date",(IF(CD14&gt;TODAY(),"On Due",(IF(E1687&lt;TODAY()-7,"Too Over Due",(IF(CD14&lt;TODAY(),"Over due")))))))))))))</f>
        <v>Closed</v>
      </c>
      <c r="D14" s="216" t="str">
        <f t="shared" ca="1" si="9"/>
        <v>Done</v>
      </c>
      <c r="E14" s="363">
        <v>44562</v>
      </c>
      <c r="F14" s="13">
        <v>44568</v>
      </c>
      <c r="G14" s="13">
        <v>44568</v>
      </c>
      <c r="H14" s="328" t="s">
        <v>397</v>
      </c>
      <c r="I14" s="3" t="s">
        <v>284</v>
      </c>
      <c r="J14" s="3" t="s">
        <v>61</v>
      </c>
      <c r="K14" s="215">
        <v>3061</v>
      </c>
      <c r="L14" s="328" t="s">
        <v>25</v>
      </c>
      <c r="M14" s="9" t="s">
        <v>26</v>
      </c>
      <c r="N14" s="21" t="s">
        <v>18</v>
      </c>
      <c r="O14" s="480" t="s">
        <v>327</v>
      </c>
      <c r="P14" s="21" t="s">
        <v>256</v>
      </c>
      <c r="Q14" s="23" t="s">
        <v>399</v>
      </c>
      <c r="R14" s="8" t="s">
        <v>62</v>
      </c>
      <c r="S14" s="8" t="s">
        <v>27</v>
      </c>
      <c r="T14" s="13"/>
      <c r="U14" s="7" t="s">
        <v>349</v>
      </c>
      <c r="V14" s="285" t="s">
        <v>318</v>
      </c>
      <c r="W14" s="18" t="s">
        <v>356</v>
      </c>
      <c r="X14" s="18" t="s">
        <v>324</v>
      </c>
      <c r="Y14" s="18">
        <v>10</v>
      </c>
      <c r="Z14" s="401" t="s">
        <v>241</v>
      </c>
      <c r="AA14" s="401"/>
      <c r="AB14" s="401"/>
      <c r="AC14" s="401"/>
      <c r="AD14" s="401"/>
      <c r="AE14" s="401">
        <v>100</v>
      </c>
      <c r="AF14" s="16">
        <v>44581</v>
      </c>
      <c r="AG14" s="16"/>
      <c r="AH14" s="16"/>
      <c r="AI14" s="10"/>
      <c r="AJ14" s="219"/>
      <c r="AK14" s="219"/>
      <c r="AL14" s="219"/>
      <c r="AM14" s="219"/>
      <c r="AN14" s="219"/>
      <c r="AO14" s="219"/>
      <c r="AP14" s="219">
        <v>44590</v>
      </c>
      <c r="AQ14" s="219"/>
      <c r="AR14" s="219"/>
      <c r="AS14" s="219"/>
      <c r="AT14" s="219"/>
      <c r="AU14" s="219"/>
      <c r="AV14" s="220"/>
      <c r="AW14" s="220"/>
      <c r="AX14" s="220"/>
      <c r="AY14" s="220"/>
      <c r="AZ14" s="220"/>
      <c r="BA14" s="220"/>
      <c r="BB14" s="220"/>
      <c r="BC14" s="218"/>
      <c r="BD14" s="218"/>
      <c r="BE14" s="218"/>
      <c r="BF14" s="400">
        <f t="shared" si="3"/>
        <v>2</v>
      </c>
      <c r="BG14" s="10">
        <v>44581</v>
      </c>
      <c r="BH14" s="484"/>
      <c r="BI14" s="484"/>
      <c r="BJ14" s="484"/>
      <c r="BK14" s="484"/>
      <c r="BL14" s="484"/>
      <c r="BM14" s="484"/>
      <c r="BN14" s="484"/>
      <c r="BO14" s="484"/>
      <c r="BP14" s="484" t="s">
        <v>15</v>
      </c>
      <c r="BQ14" s="495"/>
      <c r="BR14" s="495"/>
      <c r="BS14" s="495"/>
      <c r="BT14" s="495"/>
      <c r="BU14" s="495"/>
      <c r="BV14" s="495"/>
      <c r="BW14" s="495"/>
      <c r="BX14" s="495"/>
      <c r="BY14" s="495"/>
      <c r="BZ14" s="495"/>
      <c r="CA14" s="495"/>
      <c r="CB14" s="399">
        <f t="shared" si="4"/>
        <v>2</v>
      </c>
      <c r="CC14" s="397">
        <f t="shared" si="5"/>
        <v>0</v>
      </c>
      <c r="CD14" s="13">
        <v>44590</v>
      </c>
      <c r="CE14" s="396">
        <f t="shared" si="6"/>
        <v>44596</v>
      </c>
      <c r="CF14" s="219">
        <v>44590</v>
      </c>
      <c r="CG14" s="13"/>
      <c r="CH14" s="13"/>
      <c r="CI14" s="7"/>
      <c r="CJ14" s="7"/>
      <c r="CK14" s="1"/>
      <c r="CL14" s="1"/>
    </row>
    <row r="15" spans="1:90" s="2" customFormat="1" ht="26.25" customHeight="1">
      <c r="A15" s="362"/>
      <c r="B15" s="4">
        <v>924</v>
      </c>
      <c r="C15" s="216" t="str">
        <f ca="1">IF(CD15="","",(IF(CF15&lt;&gt;"","Closed",(IF(CD15=TODAY()+1,"Near Due",(IF(CD15=TODAY(),"Today is due date",(IF(CD15&gt;TODAY(),"On Due",(IF(E1691&lt;TODAY()-7,"Too Over Due",(IF(CD15&lt;TODAY(),"Over due")))))))))))))</f>
        <v>Closed</v>
      </c>
      <c r="D15" s="216" t="str">
        <f t="shared" ca="1" si="9"/>
        <v>Done</v>
      </c>
      <c r="E15" s="363">
        <v>44562</v>
      </c>
      <c r="F15" s="13">
        <v>44580</v>
      </c>
      <c r="G15" s="13">
        <v>44580</v>
      </c>
      <c r="H15" s="329" t="s">
        <v>408</v>
      </c>
      <c r="I15" s="3" t="s">
        <v>291</v>
      </c>
      <c r="J15" s="3" t="s">
        <v>63</v>
      </c>
      <c r="K15" s="376">
        <v>3094</v>
      </c>
      <c r="L15" s="375" t="s">
        <v>409</v>
      </c>
      <c r="M15" s="9" t="s">
        <v>29</v>
      </c>
      <c r="N15" s="21" t="s">
        <v>18</v>
      </c>
      <c r="O15" s="480" t="s">
        <v>327</v>
      </c>
      <c r="P15" s="21" t="s">
        <v>255</v>
      </c>
      <c r="Q15" s="23" t="s">
        <v>66</v>
      </c>
      <c r="R15" s="11" t="s">
        <v>68</v>
      </c>
      <c r="S15" s="8" t="s">
        <v>27</v>
      </c>
      <c r="T15" s="13"/>
      <c r="U15" s="7" t="s">
        <v>59</v>
      </c>
      <c r="V15" s="7" t="s">
        <v>59</v>
      </c>
      <c r="W15" s="7" t="s">
        <v>59</v>
      </c>
      <c r="X15" s="18" t="s">
        <v>323</v>
      </c>
      <c r="Y15" s="18">
        <v>3</v>
      </c>
      <c r="Z15" s="18" t="s">
        <v>147</v>
      </c>
      <c r="AA15" s="18" t="s">
        <v>522</v>
      </c>
      <c r="AB15" s="18"/>
      <c r="AC15" s="18"/>
      <c r="AD15" s="18"/>
      <c r="AE15" s="18">
        <v>1</v>
      </c>
      <c r="AF15" s="16">
        <v>44619</v>
      </c>
      <c r="AG15" s="16"/>
      <c r="AH15" s="16">
        <v>44619</v>
      </c>
      <c r="AI15" s="16"/>
      <c r="AJ15" s="219"/>
      <c r="AK15" s="219"/>
      <c r="AL15" s="219"/>
      <c r="AM15" s="219"/>
      <c r="AN15" s="219"/>
      <c r="AO15" s="219"/>
      <c r="AP15" s="219"/>
      <c r="AQ15" s="219"/>
      <c r="AR15" s="219"/>
      <c r="AS15" s="219"/>
      <c r="AT15" s="219"/>
      <c r="AU15" s="219"/>
      <c r="AV15" s="220"/>
      <c r="AW15" s="220"/>
      <c r="AX15" s="220"/>
      <c r="AY15" s="220"/>
      <c r="AZ15" s="220"/>
      <c r="BA15" s="220"/>
      <c r="BB15" s="220"/>
      <c r="BC15" s="218"/>
      <c r="BD15" s="218"/>
      <c r="BE15" s="218"/>
      <c r="BF15" s="400">
        <f t="shared" ref="BF15:BF17" si="10">COUNTA(AF15:BE15)</f>
        <v>2</v>
      </c>
      <c r="BG15" s="10">
        <v>44619</v>
      </c>
      <c r="BH15" s="10">
        <v>44619</v>
      </c>
      <c r="BI15" s="219"/>
      <c r="BJ15" s="219"/>
      <c r="BK15" s="219"/>
      <c r="BL15" s="219"/>
      <c r="BM15" s="219"/>
      <c r="BN15" s="219"/>
      <c r="BO15" s="219"/>
      <c r="BP15" s="219"/>
      <c r="BQ15" s="220"/>
      <c r="BR15" s="220"/>
      <c r="BS15" s="220"/>
      <c r="BT15" s="220"/>
      <c r="BU15" s="220"/>
      <c r="BV15" s="220"/>
      <c r="BW15" s="220"/>
      <c r="BX15" s="220"/>
      <c r="BY15" s="220"/>
      <c r="BZ15" s="220"/>
      <c r="CA15" s="220"/>
      <c r="CB15" s="399">
        <f t="shared" ref="CB15:CB17" si="11">COUNTA(BG15:CA15)</f>
        <v>2</v>
      </c>
      <c r="CC15" s="397">
        <f t="shared" si="5"/>
        <v>0</v>
      </c>
      <c r="CD15" s="16">
        <v>44619</v>
      </c>
      <c r="CE15" s="396">
        <f t="shared" ref="CE15:CE17" si="12">CD15+6</f>
        <v>44625</v>
      </c>
      <c r="CF15" s="16">
        <v>44624</v>
      </c>
      <c r="CG15" s="220">
        <v>44624</v>
      </c>
      <c r="CH15" s="220"/>
      <c r="CI15" s="7"/>
      <c r="CJ15" s="7"/>
      <c r="CK15" s="1"/>
      <c r="CL15" s="1"/>
    </row>
    <row r="16" spans="1:90" s="2" customFormat="1" ht="26.4" customHeight="1">
      <c r="A16" s="362"/>
      <c r="B16" s="4">
        <v>925</v>
      </c>
      <c r="C16" s="216" t="str">
        <f ca="1">IF(CD16="","",(IF(CF16&lt;&gt;"","Closed",(IF(CD16=TODAY()+1,"Near Due",(IF(CD16=TODAY(),"Today is due date",(IF(CD16&gt;TODAY(),"On Due",(IF(E1691&lt;TODAY()-7,"Too Over Due",(IF(CD16&lt;TODAY(),"Over due")))))))))))))</f>
        <v>Closed</v>
      </c>
      <c r="D16" s="216" t="str">
        <f t="shared" ca="1" si="9"/>
        <v>Done</v>
      </c>
      <c r="E16" s="363">
        <v>44562</v>
      </c>
      <c r="F16" s="13">
        <v>44582</v>
      </c>
      <c r="G16" s="13">
        <v>44571</v>
      </c>
      <c r="H16" s="328" t="s">
        <v>410</v>
      </c>
      <c r="I16" s="3" t="s">
        <v>284</v>
      </c>
      <c r="J16" s="3" t="s">
        <v>61</v>
      </c>
      <c r="K16" s="215">
        <v>3061</v>
      </c>
      <c r="L16" s="328" t="s">
        <v>25</v>
      </c>
      <c r="M16" s="9" t="s">
        <v>26</v>
      </c>
      <c r="N16" s="21" t="s">
        <v>18</v>
      </c>
      <c r="O16" s="480" t="s">
        <v>327</v>
      </c>
      <c r="P16" s="21" t="s">
        <v>256</v>
      </c>
      <c r="Q16" s="23" t="s">
        <v>411</v>
      </c>
      <c r="R16" s="8" t="s">
        <v>62</v>
      </c>
      <c r="S16" s="8" t="s">
        <v>27</v>
      </c>
      <c r="T16" s="13"/>
      <c r="U16" s="14" t="s">
        <v>350</v>
      </c>
      <c r="V16" s="381" t="s">
        <v>315</v>
      </c>
      <c r="W16" s="18">
        <v>75</v>
      </c>
      <c r="X16" s="18" t="s">
        <v>324</v>
      </c>
      <c r="Y16" s="18">
        <v>25</v>
      </c>
      <c r="Z16" s="401" t="s">
        <v>242</v>
      </c>
      <c r="AA16" s="401"/>
      <c r="AB16" s="401"/>
      <c r="AC16" s="401"/>
      <c r="AD16" s="401"/>
      <c r="AE16" s="401">
        <v>24</v>
      </c>
      <c r="AF16" s="16">
        <v>44571</v>
      </c>
      <c r="AG16" s="16"/>
      <c r="AH16" s="16"/>
      <c r="AI16" s="10"/>
      <c r="AJ16" s="219"/>
      <c r="AK16" s="219"/>
      <c r="AL16" s="219">
        <v>44572</v>
      </c>
      <c r="AM16" s="219"/>
      <c r="AN16" s="219"/>
      <c r="AO16" s="219"/>
      <c r="AP16" s="219"/>
      <c r="AQ16" s="219"/>
      <c r="AR16" s="219"/>
      <c r="AS16" s="219"/>
      <c r="AT16" s="219"/>
      <c r="AU16" s="219"/>
      <c r="AV16" s="220"/>
      <c r="AW16" s="220"/>
      <c r="AX16" s="220"/>
      <c r="AY16" s="220"/>
      <c r="AZ16" s="220"/>
      <c r="BA16" s="220"/>
      <c r="BB16" s="220"/>
      <c r="BC16" s="218"/>
      <c r="BD16" s="218"/>
      <c r="BE16" s="218"/>
      <c r="BF16" s="400">
        <f t="shared" si="10"/>
        <v>2</v>
      </c>
      <c r="BG16" s="10">
        <v>44571</v>
      </c>
      <c r="BH16" s="484"/>
      <c r="BI16" s="484"/>
      <c r="BJ16" s="484"/>
      <c r="BK16" s="484"/>
      <c r="BL16" s="484" t="s">
        <v>15</v>
      </c>
      <c r="BM16" s="484"/>
      <c r="BN16" s="484"/>
      <c r="BO16" s="484"/>
      <c r="BP16" s="484"/>
      <c r="BQ16" s="495"/>
      <c r="BR16" s="495"/>
      <c r="BS16" s="495"/>
      <c r="BT16" s="495"/>
      <c r="BU16" s="495"/>
      <c r="BV16" s="495"/>
      <c r="BW16" s="495"/>
      <c r="BX16" s="495"/>
      <c r="BY16" s="495"/>
      <c r="BZ16" s="495"/>
      <c r="CA16" s="495"/>
      <c r="CB16" s="399">
        <f t="shared" si="11"/>
        <v>2</v>
      </c>
      <c r="CC16" s="397">
        <f t="shared" si="5"/>
        <v>0</v>
      </c>
      <c r="CD16" s="13">
        <v>44572</v>
      </c>
      <c r="CE16" s="396">
        <f t="shared" si="12"/>
        <v>44578</v>
      </c>
      <c r="CF16" s="219">
        <v>44572</v>
      </c>
      <c r="CG16" s="13"/>
      <c r="CH16" s="13"/>
      <c r="CI16" s="7"/>
      <c r="CJ16" s="7"/>
      <c r="CK16" s="1"/>
      <c r="CL16" s="1"/>
    </row>
    <row r="17" spans="1:90" s="2" customFormat="1" ht="26.25" customHeight="1">
      <c r="A17" s="362"/>
      <c r="B17" s="4">
        <v>926</v>
      </c>
      <c r="C17" s="216" t="str">
        <f ca="1">IF(CD17="","",(IF(CF17&lt;&gt;"","Closed",(IF(CD17=TODAY()+1,"Near Due",(IF(CD17=TODAY(),"Today is due date",(IF(CD17&gt;TODAY(),"On Due",(IF(E1692&lt;TODAY()-7,"Too Over Due",(IF(CD17&lt;TODAY(),"Over due")))))))))))))</f>
        <v>Closed</v>
      </c>
      <c r="D17" s="216" t="str">
        <f t="shared" ref="D17" ca="1" si="13">IF(C17="Closed","Done","Under Test")</f>
        <v>Done</v>
      </c>
      <c r="E17" s="363">
        <v>44562</v>
      </c>
      <c r="F17" s="13">
        <v>44582</v>
      </c>
      <c r="G17" s="13">
        <v>44571</v>
      </c>
      <c r="H17" s="328" t="s">
        <v>410</v>
      </c>
      <c r="I17" s="3" t="s">
        <v>284</v>
      </c>
      <c r="J17" s="3" t="s">
        <v>61</v>
      </c>
      <c r="K17" s="215">
        <v>3061</v>
      </c>
      <c r="L17" s="328" t="s">
        <v>25</v>
      </c>
      <c r="M17" s="9" t="s">
        <v>26</v>
      </c>
      <c r="N17" s="21" t="s">
        <v>18</v>
      </c>
      <c r="O17" s="480" t="s">
        <v>327</v>
      </c>
      <c r="P17" s="21" t="s">
        <v>256</v>
      </c>
      <c r="Q17" s="23" t="s">
        <v>411</v>
      </c>
      <c r="R17" s="8" t="s">
        <v>62</v>
      </c>
      <c r="S17" s="8" t="s">
        <v>27</v>
      </c>
      <c r="T17" s="13"/>
      <c r="U17" s="7" t="s">
        <v>349</v>
      </c>
      <c r="V17" s="285" t="s">
        <v>318</v>
      </c>
      <c r="W17" s="18" t="s">
        <v>329</v>
      </c>
      <c r="X17" s="18" t="s">
        <v>324</v>
      </c>
      <c r="Y17" s="18">
        <v>25</v>
      </c>
      <c r="Z17" s="401" t="s">
        <v>43</v>
      </c>
      <c r="AA17" s="401"/>
      <c r="AB17" s="401"/>
      <c r="AC17" s="401"/>
      <c r="AD17" s="401"/>
      <c r="AE17" s="401">
        <v>24</v>
      </c>
      <c r="AF17" s="16">
        <v>44571</v>
      </c>
      <c r="AG17" s="16"/>
      <c r="AH17" s="16"/>
      <c r="AI17" s="10"/>
      <c r="AJ17" s="219"/>
      <c r="AK17" s="219"/>
      <c r="AL17" s="219">
        <v>44572</v>
      </c>
      <c r="AM17" s="219"/>
      <c r="AN17" s="219"/>
      <c r="AO17" s="219"/>
      <c r="AP17" s="219"/>
      <c r="AQ17" s="219"/>
      <c r="AR17" s="219"/>
      <c r="AS17" s="219"/>
      <c r="AT17" s="219"/>
      <c r="AU17" s="219"/>
      <c r="AV17" s="220"/>
      <c r="AW17" s="220"/>
      <c r="AX17" s="220"/>
      <c r="AY17" s="220"/>
      <c r="AZ17" s="220"/>
      <c r="BA17" s="220"/>
      <c r="BB17" s="220"/>
      <c r="BC17" s="218"/>
      <c r="BD17" s="218"/>
      <c r="BE17" s="218"/>
      <c r="BF17" s="400">
        <f t="shared" si="10"/>
        <v>2</v>
      </c>
      <c r="BG17" s="10">
        <v>44571</v>
      </c>
      <c r="BH17" s="484"/>
      <c r="BI17" s="484"/>
      <c r="BJ17" s="484"/>
      <c r="BK17" s="484"/>
      <c r="BL17" s="484" t="s">
        <v>15</v>
      </c>
      <c r="BM17" s="484"/>
      <c r="BN17" s="484"/>
      <c r="BO17" s="484"/>
      <c r="BP17" s="484"/>
      <c r="BQ17" s="495"/>
      <c r="BR17" s="495"/>
      <c r="BS17" s="495"/>
      <c r="BT17" s="495"/>
      <c r="BU17" s="495"/>
      <c r="BV17" s="495"/>
      <c r="BW17" s="495"/>
      <c r="BX17" s="495"/>
      <c r="BY17" s="495"/>
      <c r="BZ17" s="495"/>
      <c r="CA17" s="495"/>
      <c r="CB17" s="399">
        <f t="shared" si="11"/>
        <v>2</v>
      </c>
      <c r="CC17" s="397">
        <f t="shared" si="5"/>
        <v>0</v>
      </c>
      <c r="CD17" s="13">
        <v>44572</v>
      </c>
      <c r="CE17" s="396">
        <f t="shared" si="12"/>
        <v>44578</v>
      </c>
      <c r="CF17" s="219">
        <v>44572</v>
      </c>
      <c r="CG17" s="13"/>
      <c r="CH17" s="13"/>
      <c r="CI17" s="7"/>
      <c r="CJ17" s="7"/>
      <c r="CK17" s="1"/>
      <c r="CL17" s="1"/>
    </row>
    <row r="18" spans="1:90" s="2" customFormat="1" ht="26.25" customHeight="1">
      <c r="A18" s="362"/>
      <c r="B18" s="4">
        <v>927</v>
      </c>
      <c r="C18" s="216" t="str">
        <f t="shared" ref="C18:C27" ca="1" si="14">IF(CD18="","",(IF(CF18&lt;&gt;"","Closed",(IF(CD18=TODAY()+1,"Near Due",(IF(CD18=TODAY(),"Today is due date",(IF(CD18&gt;TODAY(),"On Due",(IF(E1696&lt;TODAY()-7,"Too Over Due",(IF(CD18&lt;TODAY(),"Over due")))))))))))))</f>
        <v>Too Over Due</v>
      </c>
      <c r="D18" s="216" t="str">
        <f t="shared" ref="D18:D26" ca="1" si="15">IF(C18="Closed","Done","Under Test")</f>
        <v>Under Test</v>
      </c>
      <c r="E18" s="363">
        <v>44583</v>
      </c>
      <c r="F18" s="13">
        <v>44582</v>
      </c>
      <c r="G18" s="13"/>
      <c r="H18" s="329" t="s">
        <v>658</v>
      </c>
      <c r="I18" s="3" t="s">
        <v>238</v>
      </c>
      <c r="J18" s="9" t="s">
        <v>63</v>
      </c>
      <c r="K18" s="9">
        <v>3045</v>
      </c>
      <c r="L18" s="329" t="s">
        <v>412</v>
      </c>
      <c r="M18" s="3" t="s">
        <v>29</v>
      </c>
      <c r="N18" s="21" t="s">
        <v>153</v>
      </c>
      <c r="O18" s="480" t="s">
        <v>327</v>
      </c>
      <c r="P18" s="21" t="s">
        <v>261</v>
      </c>
      <c r="Q18" s="23" t="s">
        <v>413</v>
      </c>
      <c r="R18" s="11" t="s">
        <v>301</v>
      </c>
      <c r="S18" s="8" t="s">
        <v>27</v>
      </c>
      <c r="T18" s="220"/>
      <c r="U18" s="14" t="s">
        <v>350</v>
      </c>
      <c r="V18" s="381" t="s">
        <v>315</v>
      </c>
      <c r="W18" s="18">
        <v>90</v>
      </c>
      <c r="X18" s="18" t="s">
        <v>324</v>
      </c>
      <c r="Y18" s="18">
        <v>7</v>
      </c>
      <c r="Z18" s="401" t="s">
        <v>239</v>
      </c>
      <c r="AA18" s="401"/>
      <c r="AB18" s="401"/>
      <c r="AC18" s="401"/>
      <c r="AD18" s="401"/>
      <c r="AE18" s="401">
        <v>1000</v>
      </c>
      <c r="AF18" s="16">
        <v>44585</v>
      </c>
      <c r="AG18" s="16">
        <v>44673</v>
      </c>
      <c r="AH18" s="16"/>
      <c r="AI18" s="10"/>
      <c r="AJ18" s="219"/>
      <c r="AK18" s="219"/>
      <c r="AL18" s="219"/>
      <c r="AM18" s="219"/>
      <c r="AN18" s="219"/>
      <c r="AO18" s="219"/>
      <c r="AP18" s="219"/>
      <c r="AQ18" s="219"/>
      <c r="AR18" s="219"/>
      <c r="AS18" s="219"/>
      <c r="AT18" s="219"/>
      <c r="AU18" s="219"/>
      <c r="AV18" s="220">
        <v>44688</v>
      </c>
      <c r="AW18" s="220"/>
      <c r="AX18" s="220"/>
      <c r="AY18" s="220">
        <v>44699</v>
      </c>
      <c r="AZ18" s="220"/>
      <c r="BA18" s="220"/>
      <c r="BB18" s="220">
        <f>AY18+23</f>
        <v>44722</v>
      </c>
      <c r="BC18" s="218"/>
      <c r="BD18" s="218"/>
      <c r="BE18" s="218"/>
      <c r="BF18" s="400">
        <f t="shared" ref="BF18:BF26" si="16">COUNTA(AF18:BE18)</f>
        <v>5</v>
      </c>
      <c r="BG18" s="10">
        <v>44673</v>
      </c>
      <c r="BH18" s="219"/>
      <c r="BI18" s="219"/>
      <c r="BJ18" s="219"/>
      <c r="BK18" s="219"/>
      <c r="BL18" s="219"/>
      <c r="BM18" s="219"/>
      <c r="BN18" s="219"/>
      <c r="BO18" s="219"/>
      <c r="BP18" s="219"/>
      <c r="BQ18" s="220"/>
      <c r="BR18" s="220"/>
      <c r="BS18" s="220"/>
      <c r="BT18" s="220"/>
      <c r="BU18" s="220"/>
      <c r="BV18" s="220"/>
      <c r="BW18" s="220"/>
      <c r="BX18" s="220"/>
      <c r="BY18" s="220"/>
      <c r="BZ18" s="220"/>
      <c r="CA18" s="220"/>
      <c r="CB18" s="399">
        <f t="shared" ref="CB18:CB224" si="17">COUNTA(BG18:CA18)</f>
        <v>1</v>
      </c>
      <c r="CC18" s="397">
        <f t="shared" si="5"/>
        <v>4</v>
      </c>
      <c r="CD18" s="13">
        <v>44688</v>
      </c>
      <c r="CE18" s="396">
        <f t="shared" ref="CE18:CE26" si="18">CD18+6</f>
        <v>44694</v>
      </c>
      <c r="CF18" s="220"/>
      <c r="CG18" s="220"/>
      <c r="CH18" s="218"/>
      <c r="CI18" s="7"/>
      <c r="CJ18" s="7"/>
      <c r="CK18" s="1"/>
      <c r="CL18" s="1"/>
    </row>
    <row r="19" spans="1:90" s="2" customFormat="1" ht="26.4" customHeight="1">
      <c r="A19" s="362"/>
      <c r="B19" s="4">
        <v>928</v>
      </c>
      <c r="C19" s="216" t="str">
        <f t="shared" ca="1" si="14"/>
        <v>Too Over Due</v>
      </c>
      <c r="D19" s="216" t="str">
        <f t="shared" ca="1" si="15"/>
        <v>Under Test</v>
      </c>
      <c r="E19" s="363">
        <v>44583</v>
      </c>
      <c r="F19" s="13">
        <v>44582</v>
      </c>
      <c r="G19" s="13"/>
      <c r="H19" s="329" t="s">
        <v>658</v>
      </c>
      <c r="I19" s="3" t="s">
        <v>238</v>
      </c>
      <c r="J19" s="9" t="s">
        <v>63</v>
      </c>
      <c r="K19" s="9">
        <v>3045</v>
      </c>
      <c r="L19" s="329" t="s">
        <v>412</v>
      </c>
      <c r="M19" s="3" t="s">
        <v>29</v>
      </c>
      <c r="N19" s="21" t="s">
        <v>153</v>
      </c>
      <c r="O19" s="480" t="s">
        <v>327</v>
      </c>
      <c r="P19" s="21" t="s">
        <v>261</v>
      </c>
      <c r="Q19" s="23" t="s">
        <v>413</v>
      </c>
      <c r="R19" s="11" t="s">
        <v>301</v>
      </c>
      <c r="S19" s="8" t="s">
        <v>27</v>
      </c>
      <c r="T19" s="220"/>
      <c r="U19" s="14" t="s">
        <v>350</v>
      </c>
      <c r="V19" s="381" t="s">
        <v>315</v>
      </c>
      <c r="W19" s="18">
        <v>85</v>
      </c>
      <c r="X19" s="18" t="s">
        <v>323</v>
      </c>
      <c r="Y19" s="18">
        <v>6</v>
      </c>
      <c r="Z19" s="401" t="s">
        <v>272</v>
      </c>
      <c r="AA19" s="18" t="s">
        <v>515</v>
      </c>
      <c r="AB19" s="401" t="s">
        <v>170</v>
      </c>
      <c r="AC19" s="401"/>
      <c r="AD19" s="401"/>
      <c r="AE19" s="401">
        <v>1000</v>
      </c>
      <c r="AF19" s="16">
        <v>44585</v>
      </c>
      <c r="AG19" s="16">
        <v>44659</v>
      </c>
      <c r="AH19" s="16"/>
      <c r="AI19" s="10"/>
      <c r="AJ19" s="219"/>
      <c r="AK19" s="219"/>
      <c r="AL19" s="219"/>
      <c r="AM19" s="219"/>
      <c r="AN19" s="219"/>
      <c r="AO19" s="219"/>
      <c r="AP19" s="219"/>
      <c r="AQ19" s="219"/>
      <c r="AR19" s="219"/>
      <c r="AS19" s="219"/>
      <c r="AT19" s="219"/>
      <c r="AU19" s="219"/>
      <c r="AV19" s="220">
        <v>44669</v>
      </c>
      <c r="AW19" s="220"/>
      <c r="AX19" s="220"/>
      <c r="AY19" s="220">
        <v>44688</v>
      </c>
      <c r="AZ19" s="220"/>
      <c r="BA19" s="220"/>
      <c r="BB19" s="220">
        <v>44711</v>
      </c>
      <c r="BC19" s="218"/>
      <c r="BD19" s="218"/>
      <c r="BE19" s="218"/>
      <c r="BF19" s="400">
        <f t="shared" si="16"/>
        <v>5</v>
      </c>
      <c r="BG19" s="10">
        <v>44588</v>
      </c>
      <c r="BH19" s="219"/>
      <c r="BI19" s="219"/>
      <c r="BJ19" s="219"/>
      <c r="BK19" s="219"/>
      <c r="BL19" s="219"/>
      <c r="BM19" s="219"/>
      <c r="BN19" s="219"/>
      <c r="BO19" s="219"/>
      <c r="BP19" s="219"/>
      <c r="BQ19" s="220"/>
      <c r="BR19" s="220"/>
      <c r="BS19" s="220"/>
      <c r="BT19" s="220"/>
      <c r="BU19" s="220"/>
      <c r="BV19" s="220"/>
      <c r="BW19" s="220"/>
      <c r="BX19" s="220"/>
      <c r="BY19" s="220"/>
      <c r="BZ19" s="220"/>
      <c r="CA19" s="220"/>
      <c r="CB19" s="399">
        <f t="shared" si="17"/>
        <v>1</v>
      </c>
      <c r="CC19" s="397">
        <f t="shared" si="5"/>
        <v>4</v>
      </c>
      <c r="CD19" s="13">
        <v>44688</v>
      </c>
      <c r="CE19" s="396">
        <f t="shared" si="18"/>
        <v>44694</v>
      </c>
      <c r="CF19" s="220"/>
      <c r="CG19" s="220"/>
      <c r="CH19" s="218"/>
      <c r="CI19" s="7"/>
      <c r="CJ19" s="7"/>
      <c r="CK19" s="1"/>
      <c r="CL19" s="1"/>
    </row>
    <row r="20" spans="1:90" s="2" customFormat="1" ht="26.4" customHeight="1">
      <c r="A20" s="362"/>
      <c r="B20" s="4">
        <v>929</v>
      </c>
      <c r="C20" s="216" t="str">
        <f t="shared" ca="1" si="14"/>
        <v>Too Over Due</v>
      </c>
      <c r="D20" s="216" t="str">
        <f t="shared" ca="1" si="15"/>
        <v>Under Test</v>
      </c>
      <c r="E20" s="363">
        <v>44583</v>
      </c>
      <c r="F20" s="13">
        <v>44582</v>
      </c>
      <c r="G20" s="13"/>
      <c r="H20" s="329" t="s">
        <v>658</v>
      </c>
      <c r="I20" s="3" t="s">
        <v>238</v>
      </c>
      <c r="J20" s="9" t="s">
        <v>63</v>
      </c>
      <c r="K20" s="9">
        <v>3045</v>
      </c>
      <c r="L20" s="329" t="s">
        <v>412</v>
      </c>
      <c r="M20" s="3" t="s">
        <v>29</v>
      </c>
      <c r="N20" s="21" t="s">
        <v>153</v>
      </c>
      <c r="O20" s="480" t="s">
        <v>327</v>
      </c>
      <c r="P20" s="21" t="s">
        <v>261</v>
      </c>
      <c r="Q20" s="23" t="s">
        <v>413</v>
      </c>
      <c r="R20" s="11" t="s">
        <v>301</v>
      </c>
      <c r="S20" s="8" t="s">
        <v>27</v>
      </c>
      <c r="T20" s="220"/>
      <c r="U20" s="14" t="s">
        <v>316</v>
      </c>
      <c r="V20" s="497" t="s">
        <v>316</v>
      </c>
      <c r="W20" s="18">
        <v>-40</v>
      </c>
      <c r="X20" s="18" t="s">
        <v>324</v>
      </c>
      <c r="Y20" s="18">
        <v>7</v>
      </c>
      <c r="Z20" s="401" t="s">
        <v>222</v>
      </c>
      <c r="AA20" s="401"/>
      <c r="AB20" s="401"/>
      <c r="AC20" s="401"/>
      <c r="AD20" s="401"/>
      <c r="AE20" s="401">
        <v>1000</v>
      </c>
      <c r="AF20" s="16">
        <v>44585</v>
      </c>
      <c r="AG20" s="16">
        <v>44673</v>
      </c>
      <c r="AH20" s="16"/>
      <c r="AI20" s="10"/>
      <c r="AJ20" s="219"/>
      <c r="AK20" s="219"/>
      <c r="AL20" s="219"/>
      <c r="AM20" s="219"/>
      <c r="AN20" s="219"/>
      <c r="AO20" s="219"/>
      <c r="AP20" s="219"/>
      <c r="AQ20" s="219"/>
      <c r="AR20" s="219"/>
      <c r="AS20" s="219"/>
      <c r="AT20" s="219"/>
      <c r="AU20" s="219"/>
      <c r="AV20" s="220">
        <v>44688</v>
      </c>
      <c r="AW20" s="220"/>
      <c r="AX20" s="220"/>
      <c r="AY20" s="220">
        <v>44699</v>
      </c>
      <c r="AZ20" s="220"/>
      <c r="BA20" s="220"/>
      <c r="BB20" s="220">
        <v>44722</v>
      </c>
      <c r="BC20" s="218"/>
      <c r="BD20" s="218"/>
      <c r="BE20" s="218"/>
      <c r="BF20" s="400">
        <f t="shared" si="16"/>
        <v>5</v>
      </c>
      <c r="BG20" s="10">
        <v>44673</v>
      </c>
      <c r="BH20" s="219"/>
      <c r="BI20" s="219"/>
      <c r="BJ20" s="219"/>
      <c r="BK20" s="219"/>
      <c r="BL20" s="219"/>
      <c r="BM20" s="219"/>
      <c r="BN20" s="219"/>
      <c r="BO20" s="219"/>
      <c r="BP20" s="219"/>
      <c r="BQ20" s="220"/>
      <c r="BR20" s="220"/>
      <c r="BS20" s="220"/>
      <c r="BT20" s="220"/>
      <c r="BU20" s="220"/>
      <c r="BV20" s="220"/>
      <c r="BW20" s="220"/>
      <c r="BX20" s="220"/>
      <c r="BY20" s="220"/>
      <c r="BZ20" s="220"/>
      <c r="CA20" s="220"/>
      <c r="CB20" s="399">
        <f t="shared" si="17"/>
        <v>1</v>
      </c>
      <c r="CC20" s="397">
        <f t="shared" si="5"/>
        <v>4</v>
      </c>
      <c r="CD20" s="13">
        <v>44688</v>
      </c>
      <c r="CE20" s="396">
        <f t="shared" si="18"/>
        <v>44694</v>
      </c>
      <c r="CF20" s="220"/>
      <c r="CG20" s="220"/>
      <c r="CH20" s="218"/>
      <c r="CI20" s="7"/>
      <c r="CJ20" s="7"/>
      <c r="CK20" s="1"/>
      <c r="CL20" s="1"/>
    </row>
    <row r="21" spans="1:90" s="2" customFormat="1" ht="26.4" customHeight="1">
      <c r="A21" s="362"/>
      <c r="B21" s="4">
        <v>930</v>
      </c>
      <c r="C21" s="216" t="str">
        <f t="shared" ca="1" si="14"/>
        <v>Too Over Due</v>
      </c>
      <c r="D21" s="216" t="str">
        <f t="shared" ca="1" si="15"/>
        <v>Under Test</v>
      </c>
      <c r="E21" s="363">
        <v>44583</v>
      </c>
      <c r="F21" s="13">
        <v>44582</v>
      </c>
      <c r="G21" s="13"/>
      <c r="H21" s="329" t="s">
        <v>658</v>
      </c>
      <c r="I21" s="3" t="s">
        <v>238</v>
      </c>
      <c r="J21" s="9" t="s">
        <v>63</v>
      </c>
      <c r="K21" s="9">
        <v>3045</v>
      </c>
      <c r="L21" s="329" t="s">
        <v>412</v>
      </c>
      <c r="M21" s="3" t="s">
        <v>29</v>
      </c>
      <c r="N21" s="21" t="s">
        <v>153</v>
      </c>
      <c r="O21" s="480" t="s">
        <v>327</v>
      </c>
      <c r="P21" s="21" t="s">
        <v>261</v>
      </c>
      <c r="Q21" s="23" t="s">
        <v>413</v>
      </c>
      <c r="R21" s="11" t="s">
        <v>301</v>
      </c>
      <c r="S21" s="8" t="s">
        <v>27</v>
      </c>
      <c r="T21" s="220"/>
      <c r="U21" s="14" t="s">
        <v>316</v>
      </c>
      <c r="V21" s="497" t="s">
        <v>316</v>
      </c>
      <c r="W21" s="18">
        <v>-30</v>
      </c>
      <c r="X21" s="18" t="s">
        <v>323</v>
      </c>
      <c r="Y21" s="18">
        <v>6</v>
      </c>
      <c r="Z21" s="401" t="s">
        <v>20</v>
      </c>
      <c r="AA21" s="18" t="s">
        <v>513</v>
      </c>
      <c r="AB21" s="401" t="s">
        <v>170</v>
      </c>
      <c r="AC21" s="401"/>
      <c r="AD21" s="401"/>
      <c r="AE21" s="401">
        <v>1000</v>
      </c>
      <c r="AF21" s="16">
        <v>44585</v>
      </c>
      <c r="AG21" s="16">
        <v>44673</v>
      </c>
      <c r="AH21" s="16"/>
      <c r="AI21" s="10"/>
      <c r="AJ21" s="219"/>
      <c r="AK21" s="219"/>
      <c r="AL21" s="219"/>
      <c r="AM21" s="219"/>
      <c r="AN21" s="219"/>
      <c r="AO21" s="219"/>
      <c r="AP21" s="219"/>
      <c r="AQ21" s="219"/>
      <c r="AR21" s="219"/>
      <c r="AS21" s="219"/>
      <c r="AT21" s="219"/>
      <c r="AU21" s="219"/>
      <c r="AV21" s="220">
        <v>44673</v>
      </c>
      <c r="AW21" s="220"/>
      <c r="AX21" s="220"/>
      <c r="AY21" s="220">
        <v>44688</v>
      </c>
      <c r="AZ21" s="220"/>
      <c r="BA21" s="220"/>
      <c r="BB21" s="220">
        <v>44711</v>
      </c>
      <c r="BC21" s="218"/>
      <c r="BD21" s="218"/>
      <c r="BE21" s="218"/>
      <c r="BF21" s="400">
        <f t="shared" si="16"/>
        <v>5</v>
      </c>
      <c r="BG21" s="10">
        <v>44588</v>
      </c>
      <c r="BH21" s="219"/>
      <c r="BI21" s="219"/>
      <c r="BJ21" s="219"/>
      <c r="BK21" s="219"/>
      <c r="BL21" s="219"/>
      <c r="BM21" s="219"/>
      <c r="BN21" s="219"/>
      <c r="BO21" s="219"/>
      <c r="BP21" s="219"/>
      <c r="BQ21" s="220"/>
      <c r="BR21" s="220"/>
      <c r="BS21" s="220"/>
      <c r="BT21" s="220"/>
      <c r="BU21" s="220"/>
      <c r="BV21" s="220"/>
      <c r="BW21" s="220"/>
      <c r="BX21" s="220"/>
      <c r="BY21" s="220"/>
      <c r="BZ21" s="220"/>
      <c r="CA21" s="220"/>
      <c r="CB21" s="399">
        <f t="shared" si="17"/>
        <v>1</v>
      </c>
      <c r="CC21" s="397">
        <f t="shared" si="5"/>
        <v>4</v>
      </c>
      <c r="CD21" s="13">
        <v>44688</v>
      </c>
      <c r="CE21" s="396">
        <f t="shared" si="18"/>
        <v>44694</v>
      </c>
      <c r="CF21" s="220"/>
      <c r="CG21" s="220"/>
      <c r="CH21" s="218"/>
      <c r="CI21" s="7"/>
      <c r="CJ21" s="7"/>
      <c r="CK21" s="1"/>
      <c r="CL21" s="1"/>
    </row>
    <row r="22" spans="1:90" s="2" customFormat="1" ht="26.4" customHeight="1">
      <c r="A22" s="362"/>
      <c r="B22" s="4">
        <v>931</v>
      </c>
      <c r="C22" s="216" t="str">
        <f t="shared" ca="1" si="14"/>
        <v>Closed</v>
      </c>
      <c r="D22" s="216" t="str">
        <f t="shared" ca="1" si="15"/>
        <v>Done</v>
      </c>
      <c r="E22" s="363">
        <v>44583</v>
      </c>
      <c r="F22" s="13">
        <v>44582</v>
      </c>
      <c r="G22" s="13"/>
      <c r="H22" s="329" t="s">
        <v>658</v>
      </c>
      <c r="I22" s="3" t="s">
        <v>238</v>
      </c>
      <c r="J22" s="9" t="s">
        <v>63</v>
      </c>
      <c r="K22" s="9">
        <v>3045</v>
      </c>
      <c r="L22" s="329" t="s">
        <v>412</v>
      </c>
      <c r="M22" s="3" t="s">
        <v>29</v>
      </c>
      <c r="N22" s="21" t="s">
        <v>153</v>
      </c>
      <c r="O22" s="480" t="s">
        <v>327</v>
      </c>
      <c r="P22" s="21" t="s">
        <v>261</v>
      </c>
      <c r="Q22" s="23" t="s">
        <v>413</v>
      </c>
      <c r="R22" s="11" t="s">
        <v>301</v>
      </c>
      <c r="S22" s="8" t="s">
        <v>27</v>
      </c>
      <c r="T22" s="220"/>
      <c r="U22" s="7" t="s">
        <v>349</v>
      </c>
      <c r="V22" s="508" t="s">
        <v>318</v>
      </c>
      <c r="W22" s="18" t="s">
        <v>329</v>
      </c>
      <c r="X22" s="18" t="s">
        <v>323</v>
      </c>
      <c r="Y22" s="18">
        <v>6</v>
      </c>
      <c r="Z22" s="401" t="s">
        <v>43</v>
      </c>
      <c r="AA22" s="18" t="s">
        <v>513</v>
      </c>
      <c r="AB22" s="401" t="s">
        <v>170</v>
      </c>
      <c r="AC22" s="401"/>
      <c r="AD22" s="401"/>
      <c r="AE22" s="401">
        <v>1000</v>
      </c>
      <c r="AF22" s="16">
        <v>44585</v>
      </c>
      <c r="AG22" s="16">
        <v>44588</v>
      </c>
      <c r="AH22" s="16"/>
      <c r="AI22" s="10"/>
      <c r="AJ22" s="219"/>
      <c r="AK22" s="219"/>
      <c r="AL22" s="219"/>
      <c r="AM22" s="219"/>
      <c r="AN22" s="219"/>
      <c r="AO22" s="219"/>
      <c r="AP22" s="219"/>
      <c r="AQ22" s="219"/>
      <c r="AR22" s="219"/>
      <c r="AS22" s="219"/>
      <c r="AT22" s="219"/>
      <c r="AU22" s="219"/>
      <c r="AV22" s="220">
        <v>44648</v>
      </c>
      <c r="AW22" s="220"/>
      <c r="AX22" s="220"/>
      <c r="AY22" s="220"/>
      <c r="AZ22" s="220"/>
      <c r="BA22" s="220"/>
      <c r="BB22" s="220"/>
      <c r="BC22" s="218"/>
      <c r="BD22" s="218"/>
      <c r="BE22" s="218"/>
      <c r="BF22" s="400">
        <f t="shared" si="16"/>
        <v>3</v>
      </c>
      <c r="BG22" s="10">
        <v>44588</v>
      </c>
      <c r="BH22" s="219"/>
      <c r="BI22" s="219"/>
      <c r="BJ22" s="219"/>
      <c r="BK22" s="219"/>
      <c r="BL22" s="219"/>
      <c r="BM22" s="219"/>
      <c r="BN22" s="219"/>
      <c r="BO22" s="219"/>
      <c r="BP22" s="219"/>
      <c r="BQ22" s="220"/>
      <c r="BR22" s="220">
        <v>44648</v>
      </c>
      <c r="BS22" s="220"/>
      <c r="BT22" s="220"/>
      <c r="BU22" s="220"/>
      <c r="BV22" s="220"/>
      <c r="BW22" s="220"/>
      <c r="BX22" s="220"/>
      <c r="BY22" s="220"/>
      <c r="BZ22" s="220"/>
      <c r="CA22" s="220"/>
      <c r="CB22" s="399">
        <f t="shared" si="17"/>
        <v>2</v>
      </c>
      <c r="CC22" s="397">
        <f t="shared" si="5"/>
        <v>1</v>
      </c>
      <c r="CD22" s="13">
        <v>44672</v>
      </c>
      <c r="CE22" s="396">
        <f t="shared" si="18"/>
        <v>44678</v>
      </c>
      <c r="CF22" s="220">
        <v>44672</v>
      </c>
      <c r="CG22" s="220"/>
      <c r="CH22" s="218"/>
      <c r="CI22" s="7" t="s">
        <v>736</v>
      </c>
      <c r="CJ22" s="7"/>
      <c r="CK22" s="1"/>
      <c r="CL22" s="1"/>
    </row>
    <row r="23" spans="1:90" s="2" customFormat="1" ht="26.4" customHeight="1">
      <c r="A23" s="362"/>
      <c r="B23" s="4">
        <v>932</v>
      </c>
      <c r="C23" s="216" t="str">
        <f t="shared" ca="1" si="14"/>
        <v>Too Over Due</v>
      </c>
      <c r="D23" s="216" t="str">
        <f t="shared" ca="1" si="15"/>
        <v>Under Test</v>
      </c>
      <c r="E23" s="363">
        <v>44583</v>
      </c>
      <c r="F23" s="13">
        <v>44582</v>
      </c>
      <c r="G23" s="13"/>
      <c r="H23" s="329" t="s">
        <v>658</v>
      </c>
      <c r="I23" s="3" t="s">
        <v>238</v>
      </c>
      <c r="J23" s="9" t="s">
        <v>63</v>
      </c>
      <c r="K23" s="9">
        <v>3045</v>
      </c>
      <c r="L23" s="329" t="s">
        <v>412</v>
      </c>
      <c r="M23" s="3" t="s">
        <v>29</v>
      </c>
      <c r="N23" s="21" t="s">
        <v>153</v>
      </c>
      <c r="O23" s="480" t="s">
        <v>327</v>
      </c>
      <c r="P23" s="21" t="s">
        <v>261</v>
      </c>
      <c r="Q23" s="23" t="s">
        <v>413</v>
      </c>
      <c r="R23" s="11" t="s">
        <v>301</v>
      </c>
      <c r="S23" s="8" t="s">
        <v>27</v>
      </c>
      <c r="T23" s="220"/>
      <c r="U23" s="381" t="s">
        <v>314</v>
      </c>
      <c r="V23" s="498" t="s">
        <v>314</v>
      </c>
      <c r="W23" s="499" t="s">
        <v>368</v>
      </c>
      <c r="X23" s="18" t="s">
        <v>324</v>
      </c>
      <c r="Y23" s="18">
        <v>7</v>
      </c>
      <c r="Z23" s="401" t="s">
        <v>31</v>
      </c>
      <c r="AA23" s="401"/>
      <c r="AB23" s="401"/>
      <c r="AC23" s="401"/>
      <c r="AD23" s="401"/>
      <c r="AE23" s="401">
        <v>500</v>
      </c>
      <c r="AF23" s="16">
        <v>44585</v>
      </c>
      <c r="AG23" s="16">
        <v>44673</v>
      </c>
      <c r="AH23" s="16"/>
      <c r="AI23" s="10"/>
      <c r="AJ23" s="219"/>
      <c r="AK23" s="219"/>
      <c r="AL23" s="219"/>
      <c r="AM23" s="219"/>
      <c r="AN23" s="219"/>
      <c r="AO23" s="219"/>
      <c r="AP23" s="219"/>
      <c r="AQ23" s="219"/>
      <c r="AR23" s="219"/>
      <c r="AS23" s="219"/>
      <c r="AT23" s="219"/>
      <c r="AU23" s="219"/>
      <c r="AV23" s="220">
        <v>44688</v>
      </c>
      <c r="AW23" s="220"/>
      <c r="AX23" s="220"/>
      <c r="AY23" s="220">
        <v>44699</v>
      </c>
      <c r="AZ23" s="220"/>
      <c r="BA23" s="220"/>
      <c r="BB23" s="220">
        <v>44722</v>
      </c>
      <c r="BC23" s="218"/>
      <c r="BD23" s="218"/>
      <c r="BE23" s="218"/>
      <c r="BF23" s="400">
        <f t="shared" si="16"/>
        <v>5</v>
      </c>
      <c r="BG23" s="10">
        <v>44673</v>
      </c>
      <c r="BH23" s="219"/>
      <c r="BI23" s="219"/>
      <c r="BJ23" s="219"/>
      <c r="BK23" s="219"/>
      <c r="BL23" s="219"/>
      <c r="BM23" s="219"/>
      <c r="BN23" s="219"/>
      <c r="BO23" s="219"/>
      <c r="BP23" s="219"/>
      <c r="BQ23" s="220"/>
      <c r="BR23" s="220"/>
      <c r="BS23" s="220"/>
      <c r="BT23" s="220"/>
      <c r="BU23" s="220"/>
      <c r="BV23" s="220"/>
      <c r="BW23" s="220"/>
      <c r="BX23" s="220"/>
      <c r="BY23" s="220"/>
      <c r="BZ23" s="220"/>
      <c r="CA23" s="220"/>
      <c r="CB23" s="399">
        <f t="shared" si="17"/>
        <v>1</v>
      </c>
      <c r="CC23" s="397">
        <f t="shared" si="5"/>
        <v>4</v>
      </c>
      <c r="CD23" s="220">
        <v>44688</v>
      </c>
      <c r="CE23" s="396">
        <f t="shared" si="18"/>
        <v>44694</v>
      </c>
      <c r="CF23" s="220"/>
      <c r="CG23" s="220"/>
      <c r="CH23" s="218"/>
      <c r="CI23" s="7"/>
      <c r="CJ23" s="7"/>
      <c r="CK23" s="1"/>
      <c r="CL23" s="1"/>
    </row>
    <row r="24" spans="1:90" s="2" customFormat="1" ht="26.4" customHeight="1">
      <c r="A24" s="362"/>
      <c r="B24" s="4">
        <v>933</v>
      </c>
      <c r="C24" s="216" t="str">
        <f t="shared" ca="1" si="14"/>
        <v>Closed</v>
      </c>
      <c r="D24" s="216" t="str">
        <f t="shared" ca="1" si="15"/>
        <v>Done</v>
      </c>
      <c r="E24" s="363">
        <v>44583</v>
      </c>
      <c r="F24" s="13">
        <v>44582</v>
      </c>
      <c r="G24" s="13"/>
      <c r="H24" s="329" t="s">
        <v>658</v>
      </c>
      <c r="I24" s="3" t="s">
        <v>238</v>
      </c>
      <c r="J24" s="9" t="s">
        <v>63</v>
      </c>
      <c r="K24" s="9">
        <v>3045</v>
      </c>
      <c r="L24" s="329" t="s">
        <v>412</v>
      </c>
      <c r="M24" s="3" t="s">
        <v>29</v>
      </c>
      <c r="N24" s="21" t="s">
        <v>153</v>
      </c>
      <c r="O24" s="480" t="s">
        <v>327</v>
      </c>
      <c r="P24" s="21" t="s">
        <v>261</v>
      </c>
      <c r="Q24" s="23" t="s">
        <v>413</v>
      </c>
      <c r="R24" s="11" t="s">
        <v>301</v>
      </c>
      <c r="S24" s="8" t="s">
        <v>27</v>
      </c>
      <c r="T24" s="220"/>
      <c r="U24" s="19" t="s">
        <v>309</v>
      </c>
      <c r="V24" s="18" t="s">
        <v>309</v>
      </c>
      <c r="W24" s="18" t="s">
        <v>309</v>
      </c>
      <c r="X24" s="18" t="s">
        <v>324</v>
      </c>
      <c r="Y24" s="18">
        <v>6</v>
      </c>
      <c r="Z24" s="18" t="s">
        <v>265</v>
      </c>
      <c r="AA24" s="18"/>
      <c r="AB24" s="18"/>
      <c r="AC24" s="18"/>
      <c r="AD24" s="18"/>
      <c r="AE24" s="18">
        <v>72</v>
      </c>
      <c r="AF24" s="16">
        <v>44585</v>
      </c>
      <c r="AG24" s="16"/>
      <c r="AH24" s="16"/>
      <c r="AI24" s="10"/>
      <c r="AJ24" s="219">
        <v>44659</v>
      </c>
      <c r="AK24" s="219"/>
      <c r="AL24" s="219"/>
      <c r="AM24" s="219"/>
      <c r="AN24" s="219"/>
      <c r="AO24" s="219"/>
      <c r="AP24" s="219"/>
      <c r="AQ24" s="219"/>
      <c r="AR24" s="219"/>
      <c r="AS24" s="219"/>
      <c r="AT24" s="219"/>
      <c r="AU24" s="219"/>
      <c r="AV24" s="220"/>
      <c r="AW24" s="220"/>
      <c r="AX24" s="220"/>
      <c r="AY24" s="220"/>
      <c r="AZ24" s="220"/>
      <c r="BA24" s="220"/>
      <c r="BB24" s="220"/>
      <c r="BC24" s="218"/>
      <c r="BD24" s="218"/>
      <c r="BE24" s="218"/>
      <c r="BF24" s="400">
        <f t="shared" si="16"/>
        <v>2</v>
      </c>
      <c r="BG24" s="10">
        <v>44588</v>
      </c>
      <c r="BH24" s="219"/>
      <c r="BI24" s="219"/>
      <c r="BJ24" s="219">
        <v>44659</v>
      </c>
      <c r="BK24" s="219"/>
      <c r="BL24" s="219"/>
      <c r="BM24" s="219"/>
      <c r="BN24" s="219"/>
      <c r="BO24" s="219"/>
      <c r="BP24" s="219"/>
      <c r="BQ24" s="220"/>
      <c r="BR24" s="220"/>
      <c r="BS24" s="220"/>
      <c r="BT24" s="220"/>
      <c r="BU24" s="220"/>
      <c r="BV24" s="220"/>
      <c r="BW24" s="220"/>
      <c r="BX24" s="220"/>
      <c r="BY24" s="220"/>
      <c r="BZ24" s="220"/>
      <c r="CA24" s="220"/>
      <c r="CB24" s="399">
        <f t="shared" si="17"/>
        <v>2</v>
      </c>
      <c r="CC24" s="397">
        <f t="shared" si="5"/>
        <v>0</v>
      </c>
      <c r="CD24" s="13">
        <v>44652</v>
      </c>
      <c r="CE24" s="396">
        <f t="shared" si="18"/>
        <v>44658</v>
      </c>
      <c r="CF24" s="220">
        <v>44652</v>
      </c>
      <c r="CG24" s="220">
        <v>44686</v>
      </c>
      <c r="CH24" s="218"/>
      <c r="CI24" s="7"/>
      <c r="CJ24" s="7"/>
      <c r="CK24" s="1"/>
      <c r="CL24" s="1"/>
    </row>
    <row r="25" spans="1:90" s="2" customFormat="1" ht="26.4" customHeight="1">
      <c r="A25" s="362"/>
      <c r="B25" s="4">
        <v>934</v>
      </c>
      <c r="C25" s="216" t="str">
        <f t="shared" ca="1" si="14"/>
        <v>Closed</v>
      </c>
      <c r="D25" s="216" t="str">
        <f t="shared" ca="1" si="15"/>
        <v>Done</v>
      </c>
      <c r="E25" s="363">
        <v>44583</v>
      </c>
      <c r="F25" s="13">
        <v>44582</v>
      </c>
      <c r="G25" s="13"/>
      <c r="H25" s="329" t="s">
        <v>658</v>
      </c>
      <c r="I25" s="3" t="s">
        <v>238</v>
      </c>
      <c r="J25" s="9" t="s">
        <v>63</v>
      </c>
      <c r="K25" s="9">
        <v>3045</v>
      </c>
      <c r="L25" s="329" t="s">
        <v>412</v>
      </c>
      <c r="M25" s="3" t="s">
        <v>29</v>
      </c>
      <c r="N25" s="21" t="s">
        <v>153</v>
      </c>
      <c r="O25" s="480" t="s">
        <v>327</v>
      </c>
      <c r="P25" s="21" t="s">
        <v>261</v>
      </c>
      <c r="Q25" s="23" t="s">
        <v>413</v>
      </c>
      <c r="R25" s="11" t="s">
        <v>301</v>
      </c>
      <c r="S25" s="8" t="s">
        <v>27</v>
      </c>
      <c r="T25" s="220"/>
      <c r="U25" s="7" t="s">
        <v>309</v>
      </c>
      <c r="V25" s="18" t="s">
        <v>309</v>
      </c>
      <c r="W25" s="18" t="s">
        <v>309</v>
      </c>
      <c r="X25" s="18" t="s">
        <v>324</v>
      </c>
      <c r="Y25" s="18">
        <v>6</v>
      </c>
      <c r="Z25" s="18" t="s">
        <v>265</v>
      </c>
      <c r="AA25" s="18"/>
      <c r="AB25" s="18"/>
      <c r="AC25" s="18"/>
      <c r="AD25" s="18"/>
      <c r="AE25" s="18">
        <v>72</v>
      </c>
      <c r="AF25" s="16">
        <v>44585</v>
      </c>
      <c r="AG25" s="16"/>
      <c r="AH25" s="16"/>
      <c r="AI25" s="10"/>
      <c r="AJ25" s="219">
        <v>44657</v>
      </c>
      <c r="AK25" s="219"/>
      <c r="AL25" s="219"/>
      <c r="AM25" s="219"/>
      <c r="AN25" s="219"/>
      <c r="AO25" s="219"/>
      <c r="AP25" s="219"/>
      <c r="AQ25" s="219"/>
      <c r="AR25" s="219"/>
      <c r="AS25" s="219"/>
      <c r="AT25" s="219"/>
      <c r="AU25" s="219"/>
      <c r="AV25" s="220"/>
      <c r="AW25" s="220"/>
      <c r="AX25" s="220"/>
      <c r="AY25" s="220"/>
      <c r="AZ25" s="220"/>
      <c r="BA25" s="220"/>
      <c r="BB25" s="220"/>
      <c r="BC25" s="218"/>
      <c r="BD25" s="218"/>
      <c r="BE25" s="218"/>
      <c r="BF25" s="400">
        <f t="shared" si="16"/>
        <v>2</v>
      </c>
      <c r="BG25" s="10">
        <v>44588</v>
      </c>
      <c r="BH25" s="219"/>
      <c r="BI25" s="219"/>
      <c r="BJ25" s="219">
        <v>44660</v>
      </c>
      <c r="BK25" s="219"/>
      <c r="BL25" s="219"/>
      <c r="BM25" s="219"/>
      <c r="BN25" s="219"/>
      <c r="BO25" s="219"/>
      <c r="BP25" s="219"/>
      <c r="BQ25" s="220"/>
      <c r="BR25" s="220"/>
      <c r="BS25" s="220"/>
      <c r="BT25" s="220"/>
      <c r="BU25" s="220"/>
      <c r="BV25" s="220"/>
      <c r="BW25" s="220"/>
      <c r="BX25" s="220"/>
      <c r="BY25" s="220"/>
      <c r="BZ25" s="220"/>
      <c r="CA25" s="220"/>
      <c r="CB25" s="399">
        <f t="shared" si="17"/>
        <v>2</v>
      </c>
      <c r="CC25" s="397">
        <f t="shared" si="5"/>
        <v>0</v>
      </c>
      <c r="CD25" s="13">
        <v>44652</v>
      </c>
      <c r="CE25" s="396">
        <f t="shared" si="18"/>
        <v>44658</v>
      </c>
      <c r="CF25" s="220">
        <v>44652</v>
      </c>
      <c r="CG25" s="220">
        <v>44686</v>
      </c>
      <c r="CH25" s="218"/>
      <c r="CI25" s="7"/>
      <c r="CJ25" s="7"/>
      <c r="CK25" s="1"/>
      <c r="CL25" s="1"/>
    </row>
    <row r="26" spans="1:90" s="2" customFormat="1" ht="26.4" customHeight="1">
      <c r="A26" s="362"/>
      <c r="B26" s="4">
        <v>935</v>
      </c>
      <c r="C26" s="216" t="str">
        <f t="shared" ca="1" si="14"/>
        <v>Closed</v>
      </c>
      <c r="D26" s="216" t="str">
        <f t="shared" ca="1" si="15"/>
        <v>Done</v>
      </c>
      <c r="E26" s="363">
        <v>44583</v>
      </c>
      <c r="F26" s="13">
        <v>44582</v>
      </c>
      <c r="G26" s="13"/>
      <c r="H26" s="329" t="s">
        <v>658</v>
      </c>
      <c r="I26" s="3" t="s">
        <v>238</v>
      </c>
      <c r="J26" s="9" t="s">
        <v>63</v>
      </c>
      <c r="K26" s="9">
        <v>3045</v>
      </c>
      <c r="L26" s="329" t="s">
        <v>412</v>
      </c>
      <c r="M26" s="3" t="s">
        <v>29</v>
      </c>
      <c r="N26" s="21" t="s">
        <v>153</v>
      </c>
      <c r="O26" s="480" t="s">
        <v>327</v>
      </c>
      <c r="P26" s="21" t="s">
        <v>261</v>
      </c>
      <c r="Q26" s="23" t="s">
        <v>413</v>
      </c>
      <c r="R26" s="11" t="s">
        <v>301</v>
      </c>
      <c r="S26" s="8" t="s">
        <v>27</v>
      </c>
      <c r="T26" s="220"/>
      <c r="U26" s="19" t="s">
        <v>309</v>
      </c>
      <c r="V26" s="18" t="s">
        <v>309</v>
      </c>
      <c r="W26" s="18" t="s">
        <v>309</v>
      </c>
      <c r="X26" s="18" t="s">
        <v>324</v>
      </c>
      <c r="Y26" s="18">
        <v>5</v>
      </c>
      <c r="Z26" s="18" t="s">
        <v>265</v>
      </c>
      <c r="AA26" s="18"/>
      <c r="AB26" s="18"/>
      <c r="AC26" s="18"/>
      <c r="AD26" s="18"/>
      <c r="AE26" s="18">
        <v>72</v>
      </c>
      <c r="AF26" s="16">
        <v>44585</v>
      </c>
      <c r="AG26" s="16"/>
      <c r="AH26" s="16"/>
      <c r="AI26" s="10"/>
      <c r="AJ26" s="219">
        <v>44649</v>
      </c>
      <c r="AK26" s="219"/>
      <c r="AL26" s="219"/>
      <c r="AM26" s="219"/>
      <c r="AN26" s="219"/>
      <c r="AO26" s="219"/>
      <c r="AP26" s="219"/>
      <c r="AQ26" s="219"/>
      <c r="AR26" s="219"/>
      <c r="AS26" s="219"/>
      <c r="AT26" s="219"/>
      <c r="AU26" s="219"/>
      <c r="AV26" s="220"/>
      <c r="AW26" s="220"/>
      <c r="AX26" s="220"/>
      <c r="AY26" s="220"/>
      <c r="AZ26" s="220"/>
      <c r="BA26" s="220"/>
      <c r="BB26" s="220"/>
      <c r="BC26" s="218"/>
      <c r="BD26" s="218"/>
      <c r="BE26" s="218"/>
      <c r="BF26" s="400">
        <f t="shared" si="16"/>
        <v>2</v>
      </c>
      <c r="BG26" s="10">
        <v>44588</v>
      </c>
      <c r="BH26" s="219"/>
      <c r="BI26" s="219"/>
      <c r="BJ26" s="219">
        <v>44649</v>
      </c>
      <c r="BK26" s="219"/>
      <c r="BL26" s="219"/>
      <c r="BM26" s="219"/>
      <c r="BN26" s="219"/>
      <c r="BO26" s="219"/>
      <c r="BP26" s="219"/>
      <c r="BQ26" s="220"/>
      <c r="BR26" s="220"/>
      <c r="BS26" s="220"/>
      <c r="BT26" s="220"/>
      <c r="BU26" s="220"/>
      <c r="BV26" s="220"/>
      <c r="BW26" s="220"/>
      <c r="BX26" s="220"/>
      <c r="BY26" s="220"/>
      <c r="BZ26" s="220"/>
      <c r="CA26" s="220"/>
      <c r="CB26" s="399">
        <f t="shared" si="17"/>
        <v>2</v>
      </c>
      <c r="CC26" s="397">
        <f t="shared" si="5"/>
        <v>0</v>
      </c>
      <c r="CD26" s="13">
        <v>44652</v>
      </c>
      <c r="CE26" s="396">
        <f t="shared" si="18"/>
        <v>44658</v>
      </c>
      <c r="CF26" s="220">
        <v>44652</v>
      </c>
      <c r="CG26" s="220">
        <v>44686</v>
      </c>
      <c r="CH26" s="218"/>
      <c r="CI26" s="7"/>
      <c r="CJ26" s="7"/>
      <c r="CK26" s="1"/>
      <c r="CL26" s="1"/>
    </row>
    <row r="27" spans="1:90" s="2" customFormat="1" ht="26.4" customHeight="1">
      <c r="A27" s="362"/>
      <c r="B27" s="4">
        <v>936</v>
      </c>
      <c r="C27" s="216" t="str">
        <f t="shared" ca="1" si="14"/>
        <v>Closed</v>
      </c>
      <c r="D27" s="216" t="str">
        <f t="shared" ref="D27:D28" ca="1" si="19">IF(C27="Closed","Done","Under Test")</f>
        <v>Done</v>
      </c>
      <c r="E27" s="363">
        <v>44583</v>
      </c>
      <c r="F27" s="13">
        <v>44582</v>
      </c>
      <c r="G27" s="13"/>
      <c r="H27" s="329" t="s">
        <v>414</v>
      </c>
      <c r="I27" s="3" t="s">
        <v>361</v>
      </c>
      <c r="J27" s="9" t="s">
        <v>47</v>
      </c>
      <c r="K27" s="9">
        <v>8062</v>
      </c>
      <c r="L27" s="329" t="s">
        <v>415</v>
      </c>
      <c r="M27" s="3" t="s">
        <v>26</v>
      </c>
      <c r="N27" s="21" t="s">
        <v>23</v>
      </c>
      <c r="O27" s="480" t="s">
        <v>327</v>
      </c>
      <c r="P27" s="21" t="s">
        <v>259</v>
      </c>
      <c r="Q27" s="23" t="s">
        <v>416</v>
      </c>
      <c r="R27" s="11" t="s">
        <v>285</v>
      </c>
      <c r="S27" s="8" t="s">
        <v>226</v>
      </c>
      <c r="T27" s="220"/>
      <c r="U27" s="381" t="s">
        <v>314</v>
      </c>
      <c r="V27" s="385" t="s">
        <v>314</v>
      </c>
      <c r="W27" s="380" t="s">
        <v>368</v>
      </c>
      <c r="X27" s="18" t="s">
        <v>324</v>
      </c>
      <c r="Y27" s="18">
        <v>3</v>
      </c>
      <c r="Z27" s="401" t="s">
        <v>31</v>
      </c>
      <c r="AA27" s="401"/>
      <c r="AB27" s="401"/>
      <c r="AC27" s="401"/>
      <c r="AD27" s="401"/>
      <c r="AE27" s="401">
        <v>100</v>
      </c>
      <c r="AF27" s="16">
        <v>44575</v>
      </c>
      <c r="AG27" s="16"/>
      <c r="AH27" s="16"/>
      <c r="AI27" s="10"/>
      <c r="AJ27" s="219"/>
      <c r="AK27" s="219"/>
      <c r="AL27" s="219"/>
      <c r="AM27" s="219"/>
      <c r="AN27" s="219"/>
      <c r="AO27" s="219"/>
      <c r="AP27" s="219">
        <v>44582</v>
      </c>
      <c r="AQ27" s="219"/>
      <c r="AR27" s="219"/>
      <c r="AS27" s="219"/>
      <c r="AT27" s="219"/>
      <c r="AU27" s="219"/>
      <c r="AV27" s="220"/>
      <c r="AW27" s="220"/>
      <c r="AX27" s="220"/>
      <c r="AY27" s="220"/>
      <c r="AZ27" s="220"/>
      <c r="BA27" s="220"/>
      <c r="BB27" s="220"/>
      <c r="BC27" s="218"/>
      <c r="BD27" s="218"/>
      <c r="BE27" s="218"/>
      <c r="BF27" s="400">
        <f t="shared" ref="BF27:BF28" si="20">COUNTA(AF27:BE27)</f>
        <v>2</v>
      </c>
      <c r="BG27" s="10">
        <v>44575</v>
      </c>
      <c r="BH27" s="484"/>
      <c r="BI27" s="484"/>
      <c r="BJ27" s="484"/>
      <c r="BK27" s="484"/>
      <c r="BL27" s="484"/>
      <c r="BM27" s="484"/>
      <c r="BN27" s="484"/>
      <c r="BO27" s="484"/>
      <c r="BP27" s="484" t="s">
        <v>15</v>
      </c>
      <c r="BQ27" s="495"/>
      <c r="BR27" s="495"/>
      <c r="BS27" s="495"/>
      <c r="BT27" s="495"/>
      <c r="BU27" s="495"/>
      <c r="BV27" s="495"/>
      <c r="BW27" s="495"/>
      <c r="BX27" s="495"/>
      <c r="BY27" s="495"/>
      <c r="BZ27" s="495"/>
      <c r="CA27" s="495"/>
      <c r="CB27" s="399">
        <f t="shared" ref="CB27:CB28" si="21">COUNTA(BG27:CA27)</f>
        <v>2</v>
      </c>
      <c r="CC27" s="397">
        <f t="shared" si="5"/>
        <v>0</v>
      </c>
      <c r="CD27" s="220">
        <v>44589</v>
      </c>
      <c r="CE27" s="396">
        <f t="shared" ref="CE27:CE28" si="22">CD27+6</f>
        <v>44595</v>
      </c>
      <c r="CF27" s="220">
        <v>44582</v>
      </c>
      <c r="CG27" s="220"/>
      <c r="CH27" s="218"/>
      <c r="CI27" s="7"/>
      <c r="CJ27" s="7"/>
      <c r="CK27" s="1"/>
      <c r="CL27" s="1"/>
    </row>
    <row r="28" spans="1:90" s="2" customFormat="1" ht="26.25" customHeight="1">
      <c r="A28" s="362"/>
      <c r="B28" s="4">
        <v>937</v>
      </c>
      <c r="C28" s="216" t="str">
        <f ca="1">IF(CD28="","",(IF(CF28&lt;&gt;"","Closed",(IF(CD28=TODAY()+1,"Near Due",(IF(CD28=TODAY(),"Today is due date",(IF(CD28&gt;TODAY(),"On Due",(IF(E1703&lt;TODAY()-7,"Too Over Due",(IF(CD28&lt;TODAY(),"Over due")))))))))))))</f>
        <v>Closed</v>
      </c>
      <c r="D28" s="216" t="str">
        <f t="shared" ca="1" si="19"/>
        <v>Done</v>
      </c>
      <c r="E28" s="363">
        <v>44562</v>
      </c>
      <c r="F28" s="13">
        <v>44582</v>
      </c>
      <c r="G28" s="13"/>
      <c r="H28" s="328" t="s">
        <v>417</v>
      </c>
      <c r="I28" s="3" t="s">
        <v>284</v>
      </c>
      <c r="J28" s="3" t="s">
        <v>61</v>
      </c>
      <c r="K28" s="215">
        <v>3061</v>
      </c>
      <c r="L28" s="328" t="s">
        <v>25</v>
      </c>
      <c r="M28" s="9" t="s">
        <v>26</v>
      </c>
      <c r="N28" s="21" t="s">
        <v>18</v>
      </c>
      <c r="O28" s="480" t="s">
        <v>327</v>
      </c>
      <c r="P28" s="21" t="s">
        <v>256</v>
      </c>
      <c r="Q28" s="23" t="s">
        <v>411</v>
      </c>
      <c r="R28" s="8" t="s">
        <v>62</v>
      </c>
      <c r="S28" s="8" t="s">
        <v>27</v>
      </c>
      <c r="T28" s="13"/>
      <c r="U28" s="7" t="s">
        <v>419</v>
      </c>
      <c r="V28" s="7" t="s">
        <v>419</v>
      </c>
      <c r="W28" s="7" t="s">
        <v>419</v>
      </c>
      <c r="X28" s="18" t="s">
        <v>324</v>
      </c>
      <c r="Y28" s="18">
        <v>120</v>
      </c>
      <c r="Z28" s="401" t="s">
        <v>252</v>
      </c>
      <c r="AA28" s="401"/>
      <c r="AB28" s="401"/>
      <c r="AC28" s="401"/>
      <c r="AD28" s="401"/>
      <c r="AE28" s="401"/>
      <c r="AF28" s="16">
        <v>44571</v>
      </c>
      <c r="AG28" s="16"/>
      <c r="AH28" s="16"/>
      <c r="AI28" s="10"/>
      <c r="AJ28" s="219"/>
      <c r="AK28" s="219"/>
      <c r="AL28" s="219">
        <v>44572</v>
      </c>
      <c r="AM28" s="219"/>
      <c r="AN28" s="219"/>
      <c r="AO28" s="219"/>
      <c r="AP28" s="219"/>
      <c r="AQ28" s="219"/>
      <c r="AR28" s="219"/>
      <c r="AS28" s="219"/>
      <c r="AT28" s="219"/>
      <c r="AU28" s="219"/>
      <c r="AV28" s="220"/>
      <c r="AW28" s="220"/>
      <c r="AX28" s="220"/>
      <c r="AY28" s="220"/>
      <c r="AZ28" s="220"/>
      <c r="BA28" s="220"/>
      <c r="BB28" s="220"/>
      <c r="BC28" s="218"/>
      <c r="BD28" s="218"/>
      <c r="BE28" s="218"/>
      <c r="BF28" s="400">
        <f t="shared" si="20"/>
        <v>2</v>
      </c>
      <c r="BG28" s="10">
        <v>44571</v>
      </c>
      <c r="BH28" s="484"/>
      <c r="BI28" s="484"/>
      <c r="BJ28" s="484"/>
      <c r="BK28" s="484"/>
      <c r="BL28" s="484" t="s">
        <v>15</v>
      </c>
      <c r="BM28" s="484"/>
      <c r="BN28" s="484"/>
      <c r="BO28" s="484"/>
      <c r="BP28" s="484"/>
      <c r="BQ28" s="495"/>
      <c r="BR28" s="495"/>
      <c r="BS28" s="495"/>
      <c r="BT28" s="495"/>
      <c r="BU28" s="495"/>
      <c r="BV28" s="495"/>
      <c r="BW28" s="495"/>
      <c r="BX28" s="495"/>
      <c r="BY28" s="495"/>
      <c r="BZ28" s="495"/>
      <c r="CA28" s="495"/>
      <c r="CB28" s="399">
        <f t="shared" si="21"/>
        <v>2</v>
      </c>
      <c r="CC28" s="397">
        <f t="shared" si="5"/>
        <v>0</v>
      </c>
      <c r="CD28" s="13">
        <v>44572</v>
      </c>
      <c r="CE28" s="396">
        <f t="shared" si="22"/>
        <v>44578</v>
      </c>
      <c r="CF28" s="219">
        <v>44572</v>
      </c>
      <c r="CG28" s="13"/>
      <c r="CH28" s="13"/>
      <c r="CI28" s="7"/>
      <c r="CJ28" s="7"/>
      <c r="CK28" s="1"/>
      <c r="CL28" s="1"/>
    </row>
    <row r="29" spans="1:90" s="2" customFormat="1" ht="26.25" customHeight="1">
      <c r="A29" s="362"/>
      <c r="B29" s="4">
        <v>938</v>
      </c>
      <c r="C29" s="216" t="str">
        <f ca="1">IF(CD29="","",(IF(CF29&lt;&gt;"","Closed",(IF(CD29=TODAY()+1,"Near Due",(IF(CD29=TODAY(),"Today is due date",(IF(CD29&gt;TODAY(),"On Due",(IF(E1704&lt;TODAY()-7,"Too Over Due",(IF(CD29&lt;TODAY(),"Over due")))))))))))))</f>
        <v>Closed</v>
      </c>
      <c r="D29" s="216" t="str">
        <f t="shared" ref="D29:D33" ca="1" si="23">IF(C29="Closed","Done","Under Test")</f>
        <v>Done</v>
      </c>
      <c r="E29" s="363">
        <v>44562</v>
      </c>
      <c r="F29" s="13">
        <v>44582</v>
      </c>
      <c r="G29" s="13"/>
      <c r="H29" s="328" t="s">
        <v>418</v>
      </c>
      <c r="I29" s="3" t="s">
        <v>284</v>
      </c>
      <c r="J29" s="3" t="s">
        <v>61</v>
      </c>
      <c r="K29" s="215">
        <v>3061</v>
      </c>
      <c r="L29" s="328" t="s">
        <v>25</v>
      </c>
      <c r="M29" s="9" t="s">
        <v>26</v>
      </c>
      <c r="N29" s="21" t="s">
        <v>18</v>
      </c>
      <c r="O29" s="480" t="s">
        <v>327</v>
      </c>
      <c r="P29" s="21" t="s">
        <v>256</v>
      </c>
      <c r="Q29" s="23" t="s">
        <v>411</v>
      </c>
      <c r="R29" s="8" t="s">
        <v>62</v>
      </c>
      <c r="S29" s="8" t="s">
        <v>27</v>
      </c>
      <c r="T29" s="13"/>
      <c r="U29" s="7" t="s">
        <v>419</v>
      </c>
      <c r="V29" s="7" t="s">
        <v>419</v>
      </c>
      <c r="W29" s="7" t="s">
        <v>419</v>
      </c>
      <c r="X29" s="18" t="s">
        <v>324</v>
      </c>
      <c r="Y29" s="18">
        <v>120</v>
      </c>
      <c r="Z29" s="401" t="s">
        <v>252</v>
      </c>
      <c r="AA29" s="401"/>
      <c r="AB29" s="401"/>
      <c r="AC29" s="401"/>
      <c r="AD29" s="401"/>
      <c r="AE29" s="401"/>
      <c r="AF29" s="16">
        <v>44579</v>
      </c>
      <c r="AG29" s="16"/>
      <c r="AH29" s="16"/>
      <c r="AI29" s="10"/>
      <c r="AJ29" s="219"/>
      <c r="AK29" s="219"/>
      <c r="AL29" s="219">
        <v>44580</v>
      </c>
      <c r="AM29" s="219"/>
      <c r="AN29" s="219"/>
      <c r="AO29" s="219"/>
      <c r="AP29" s="219"/>
      <c r="AQ29" s="219"/>
      <c r="AR29" s="219"/>
      <c r="AS29" s="219"/>
      <c r="AT29" s="219"/>
      <c r="AU29" s="219"/>
      <c r="AV29" s="220"/>
      <c r="AW29" s="220"/>
      <c r="AX29" s="220"/>
      <c r="AY29" s="220"/>
      <c r="AZ29" s="220"/>
      <c r="BA29" s="220"/>
      <c r="BB29" s="220"/>
      <c r="BC29" s="218"/>
      <c r="BD29" s="218"/>
      <c r="BE29" s="218"/>
      <c r="BF29" s="400">
        <f t="shared" ref="BF29:BF45" si="24">COUNTA(AF29:BE29)</f>
        <v>2</v>
      </c>
      <c r="BG29" s="10">
        <v>44579</v>
      </c>
      <c r="BH29" s="484"/>
      <c r="BI29" s="484"/>
      <c r="BJ29" s="484"/>
      <c r="BK29" s="484"/>
      <c r="BL29" s="484" t="s">
        <v>15</v>
      </c>
      <c r="BM29" s="484"/>
      <c r="BN29" s="484"/>
      <c r="BO29" s="484"/>
      <c r="BP29" s="484"/>
      <c r="BQ29" s="495"/>
      <c r="BR29" s="495"/>
      <c r="BS29" s="495"/>
      <c r="BT29" s="495"/>
      <c r="BU29" s="495"/>
      <c r="BV29" s="495"/>
      <c r="BW29" s="495"/>
      <c r="BX29" s="495"/>
      <c r="BY29" s="495"/>
      <c r="BZ29" s="495"/>
      <c r="CA29" s="495"/>
      <c r="CB29" s="399">
        <f t="shared" ref="CB29:CB45" si="25">COUNTA(BG29:CA29)</f>
        <v>2</v>
      </c>
      <c r="CC29" s="397">
        <f t="shared" si="5"/>
        <v>0</v>
      </c>
      <c r="CD29" s="13">
        <v>44580</v>
      </c>
      <c r="CE29" s="396">
        <f t="shared" ref="CE29:CE45" si="26">CD29+6</f>
        <v>44586</v>
      </c>
      <c r="CF29" s="219">
        <v>44580</v>
      </c>
      <c r="CG29" s="13"/>
      <c r="CH29" s="13"/>
      <c r="CI29" s="7"/>
      <c r="CJ29" s="7"/>
      <c r="CK29" s="1"/>
      <c r="CL29" s="1"/>
    </row>
    <row r="30" spans="1:90" s="2" customFormat="1" ht="26.4" customHeight="1">
      <c r="A30" s="362"/>
      <c r="B30" s="4">
        <v>939</v>
      </c>
      <c r="C30" s="216" t="str">
        <f ca="1">IF(CD30="","",(IF(CF30&lt;&gt;"","Closed",(IF(CD30=TODAY()+1,"Near Due",(IF(CD30=TODAY(),"Today is due date",(IF(CD30&gt;TODAY(),"On Due",(IF(E1705&lt;TODAY()-7,"Too Over Due",(IF(CD30&lt;TODAY(),"Over due")))))))))))))</f>
        <v>Closed</v>
      </c>
      <c r="D30" s="216" t="str">
        <f t="shared" ca="1" si="23"/>
        <v>Done</v>
      </c>
      <c r="E30" s="363">
        <v>44562</v>
      </c>
      <c r="F30" s="13">
        <v>44582</v>
      </c>
      <c r="G30" s="13"/>
      <c r="H30" s="328" t="s">
        <v>420</v>
      </c>
      <c r="I30" s="3" t="s">
        <v>284</v>
      </c>
      <c r="J30" s="3" t="s">
        <v>61</v>
      </c>
      <c r="K30" s="215">
        <v>3061</v>
      </c>
      <c r="L30" s="328" t="s">
        <v>25</v>
      </c>
      <c r="M30" s="9" t="s">
        <v>26</v>
      </c>
      <c r="N30" s="21" t="s">
        <v>18</v>
      </c>
      <c r="O30" s="480" t="s">
        <v>327</v>
      </c>
      <c r="P30" s="21" t="s">
        <v>256</v>
      </c>
      <c r="Q30" s="23" t="s">
        <v>421</v>
      </c>
      <c r="R30" s="8" t="s">
        <v>62</v>
      </c>
      <c r="S30" s="8" t="s">
        <v>27</v>
      </c>
      <c r="T30" s="13"/>
      <c r="U30" s="14" t="s">
        <v>350</v>
      </c>
      <c r="V30" s="381" t="s">
        <v>315</v>
      </c>
      <c r="W30" s="18">
        <v>75</v>
      </c>
      <c r="X30" s="18" t="s">
        <v>324</v>
      </c>
      <c r="Y30" s="18">
        <v>50</v>
      </c>
      <c r="Z30" s="401" t="s">
        <v>242</v>
      </c>
      <c r="AA30" s="401"/>
      <c r="AB30" s="401"/>
      <c r="AC30" s="401"/>
      <c r="AD30" s="401"/>
      <c r="AE30" s="401">
        <v>24</v>
      </c>
      <c r="AF30" s="16">
        <v>44579</v>
      </c>
      <c r="AG30" s="16"/>
      <c r="AH30" s="16"/>
      <c r="AI30" s="10"/>
      <c r="AJ30" s="219"/>
      <c r="AK30" s="219"/>
      <c r="AL30" s="219">
        <v>44580</v>
      </c>
      <c r="AM30" s="219"/>
      <c r="AN30" s="219"/>
      <c r="AO30" s="219"/>
      <c r="AP30" s="219"/>
      <c r="AQ30" s="219"/>
      <c r="AR30" s="219"/>
      <c r="AS30" s="219"/>
      <c r="AT30" s="219"/>
      <c r="AU30" s="219"/>
      <c r="AV30" s="220"/>
      <c r="AW30" s="220"/>
      <c r="AX30" s="220"/>
      <c r="AY30" s="220"/>
      <c r="AZ30" s="220"/>
      <c r="BA30" s="220"/>
      <c r="BB30" s="220"/>
      <c r="BC30" s="218"/>
      <c r="BD30" s="218"/>
      <c r="BE30" s="218"/>
      <c r="BF30" s="400">
        <f t="shared" si="24"/>
        <v>2</v>
      </c>
      <c r="BG30" s="10">
        <v>44579</v>
      </c>
      <c r="BH30" s="484"/>
      <c r="BI30" s="484"/>
      <c r="BJ30" s="484"/>
      <c r="BK30" s="484"/>
      <c r="BL30" s="484" t="s">
        <v>15</v>
      </c>
      <c r="BM30" s="484"/>
      <c r="BN30" s="484"/>
      <c r="BO30" s="484"/>
      <c r="BP30" s="484"/>
      <c r="BQ30" s="495"/>
      <c r="BR30" s="495"/>
      <c r="BS30" s="495"/>
      <c r="BT30" s="495"/>
      <c r="BU30" s="495"/>
      <c r="BV30" s="495"/>
      <c r="BW30" s="495"/>
      <c r="BX30" s="495"/>
      <c r="BY30" s="495"/>
      <c r="BZ30" s="495"/>
      <c r="CA30" s="495"/>
      <c r="CB30" s="399">
        <f t="shared" si="25"/>
        <v>2</v>
      </c>
      <c r="CC30" s="397">
        <f t="shared" si="5"/>
        <v>0</v>
      </c>
      <c r="CD30" s="13">
        <v>44580</v>
      </c>
      <c r="CE30" s="396">
        <f t="shared" si="26"/>
        <v>44586</v>
      </c>
      <c r="CF30" s="219">
        <v>44580</v>
      </c>
      <c r="CG30" s="13"/>
      <c r="CH30" s="13"/>
      <c r="CI30" s="7"/>
      <c r="CJ30" s="7"/>
      <c r="CK30" s="1"/>
      <c r="CL30" s="1"/>
    </row>
    <row r="31" spans="1:90" s="2" customFormat="1" ht="26.25" customHeight="1">
      <c r="A31" s="362"/>
      <c r="B31" s="4">
        <v>940</v>
      </c>
      <c r="C31" s="216" t="str">
        <f ca="1">IF(CD31="","",(IF(CF31&lt;&gt;"","Closed",(IF(CD31=TODAY()+1,"Near Due",(IF(CD31=TODAY(),"Today is due date",(IF(CD31&gt;TODAY(),"On Due",(IF(E1706&lt;TODAY()-7,"Too Over Due",(IF(CD31&lt;TODAY(),"Over due")))))))))))))</f>
        <v>Closed</v>
      </c>
      <c r="D31" s="216" t="str">
        <f t="shared" ca="1" si="23"/>
        <v>Done</v>
      </c>
      <c r="E31" s="363">
        <v>44562</v>
      </c>
      <c r="F31" s="13">
        <v>44582</v>
      </c>
      <c r="G31" s="13"/>
      <c r="H31" s="328" t="s">
        <v>420</v>
      </c>
      <c r="I31" s="3" t="s">
        <v>284</v>
      </c>
      <c r="J31" s="3" t="s">
        <v>61</v>
      </c>
      <c r="K31" s="215">
        <v>3061</v>
      </c>
      <c r="L31" s="328" t="s">
        <v>25</v>
      </c>
      <c r="M31" s="9" t="s">
        <v>26</v>
      </c>
      <c r="N31" s="21" t="s">
        <v>18</v>
      </c>
      <c r="O31" s="480" t="s">
        <v>327</v>
      </c>
      <c r="P31" s="21" t="s">
        <v>256</v>
      </c>
      <c r="Q31" s="23" t="s">
        <v>421</v>
      </c>
      <c r="R31" s="8" t="s">
        <v>62</v>
      </c>
      <c r="S31" s="8" t="s">
        <v>27</v>
      </c>
      <c r="T31" s="13"/>
      <c r="U31" s="7" t="s">
        <v>349</v>
      </c>
      <c r="V31" s="285" t="s">
        <v>318</v>
      </c>
      <c r="W31" s="18" t="s">
        <v>329</v>
      </c>
      <c r="X31" s="18" t="s">
        <v>324</v>
      </c>
      <c r="Y31" s="18">
        <v>50</v>
      </c>
      <c r="Z31" s="401" t="s">
        <v>43</v>
      </c>
      <c r="AA31" s="401"/>
      <c r="AB31" s="401"/>
      <c r="AC31" s="401"/>
      <c r="AD31" s="401"/>
      <c r="AE31" s="401">
        <v>24</v>
      </c>
      <c r="AF31" s="16">
        <v>44579</v>
      </c>
      <c r="AG31" s="16"/>
      <c r="AH31" s="16"/>
      <c r="AI31" s="10"/>
      <c r="AJ31" s="219"/>
      <c r="AK31" s="219"/>
      <c r="AL31" s="219">
        <v>44580</v>
      </c>
      <c r="AM31" s="219"/>
      <c r="AN31" s="219"/>
      <c r="AO31" s="219"/>
      <c r="AP31" s="219"/>
      <c r="AQ31" s="219"/>
      <c r="AR31" s="219"/>
      <c r="AS31" s="219"/>
      <c r="AT31" s="219"/>
      <c r="AU31" s="219"/>
      <c r="AV31" s="220"/>
      <c r="AW31" s="220"/>
      <c r="AX31" s="220"/>
      <c r="AY31" s="220"/>
      <c r="AZ31" s="220"/>
      <c r="BA31" s="220"/>
      <c r="BB31" s="220"/>
      <c r="BC31" s="218"/>
      <c r="BD31" s="218"/>
      <c r="BE31" s="218"/>
      <c r="BF31" s="400">
        <f t="shared" si="24"/>
        <v>2</v>
      </c>
      <c r="BG31" s="10">
        <v>44579</v>
      </c>
      <c r="BH31" s="484"/>
      <c r="BI31" s="484"/>
      <c r="BJ31" s="484"/>
      <c r="BK31" s="484"/>
      <c r="BL31" s="484" t="s">
        <v>15</v>
      </c>
      <c r="BM31" s="484"/>
      <c r="BN31" s="484"/>
      <c r="BO31" s="484"/>
      <c r="BP31" s="484"/>
      <c r="BQ31" s="495"/>
      <c r="BR31" s="495"/>
      <c r="BS31" s="495"/>
      <c r="BT31" s="495"/>
      <c r="BU31" s="495"/>
      <c r="BV31" s="495"/>
      <c r="BW31" s="495"/>
      <c r="BX31" s="495"/>
      <c r="BY31" s="495"/>
      <c r="BZ31" s="495"/>
      <c r="CA31" s="495"/>
      <c r="CB31" s="399">
        <f t="shared" si="25"/>
        <v>2</v>
      </c>
      <c r="CC31" s="397">
        <f t="shared" si="5"/>
        <v>0</v>
      </c>
      <c r="CD31" s="13">
        <v>44580</v>
      </c>
      <c r="CE31" s="396">
        <f t="shared" si="26"/>
        <v>44586</v>
      </c>
      <c r="CF31" s="219">
        <v>44580</v>
      </c>
      <c r="CG31" s="13"/>
      <c r="CH31" s="13"/>
      <c r="CI31" s="7"/>
      <c r="CJ31" s="7"/>
      <c r="CK31" s="1"/>
      <c r="CL31" s="1"/>
    </row>
    <row r="32" spans="1:90" s="2" customFormat="1" ht="26.4" customHeight="1">
      <c r="A32" s="388"/>
      <c r="B32" s="4">
        <v>941</v>
      </c>
      <c r="C32" s="216" t="str">
        <f ca="1">IF(CD32="","",(IF(CF32&lt;&gt;"","Closed",(IF(CD32=TODAY()+1,"Near Due",(IF(CD32=TODAY(),"Today is due date",(IF(CD32&gt;TODAY(),"On Due",(IF(E1721&lt;TODAY()-7,"Too Over Due",(IF(CD32&lt;TODAY(),"Over due")))))))))))))</f>
        <v>Closed</v>
      </c>
      <c r="D32" s="216" t="str">
        <f t="shared" ca="1" si="23"/>
        <v>Done</v>
      </c>
      <c r="E32" s="363">
        <f t="shared" ref="E32" si="27">F32</f>
        <v>44582</v>
      </c>
      <c r="F32" s="13">
        <v>44582</v>
      </c>
      <c r="G32" s="13">
        <v>44580</v>
      </c>
      <c r="H32" s="328" t="s">
        <v>422</v>
      </c>
      <c r="I32" s="3" t="s">
        <v>293</v>
      </c>
      <c r="J32" s="3" t="s">
        <v>47</v>
      </c>
      <c r="K32" s="215">
        <v>3084</v>
      </c>
      <c r="L32" s="365" t="s">
        <v>248</v>
      </c>
      <c r="M32" s="3" t="s">
        <v>34</v>
      </c>
      <c r="N32" s="21" t="s">
        <v>18</v>
      </c>
      <c r="O32" s="480" t="s">
        <v>327</v>
      </c>
      <c r="P32" s="21" t="s">
        <v>259</v>
      </c>
      <c r="Q32" s="23" t="s">
        <v>423</v>
      </c>
      <c r="R32" s="22" t="s">
        <v>295</v>
      </c>
      <c r="S32" s="8" t="s">
        <v>27</v>
      </c>
      <c r="T32" s="13"/>
      <c r="U32" s="14" t="s">
        <v>350</v>
      </c>
      <c r="V32" s="381" t="s">
        <v>315</v>
      </c>
      <c r="W32" s="18">
        <v>105</v>
      </c>
      <c r="X32" s="18" t="s">
        <v>323</v>
      </c>
      <c r="Y32" s="18">
        <v>3</v>
      </c>
      <c r="Z32" s="401" t="s">
        <v>223</v>
      </c>
      <c r="AA32" s="401" t="s">
        <v>516</v>
      </c>
      <c r="AB32" s="401" t="s">
        <v>400</v>
      </c>
      <c r="AC32" s="401" t="s">
        <v>517</v>
      </c>
      <c r="AD32" s="401"/>
      <c r="AE32" s="401">
        <v>500</v>
      </c>
      <c r="AF32" s="16">
        <v>44582</v>
      </c>
      <c r="AG32" s="16"/>
      <c r="AH32" s="16"/>
      <c r="AI32" s="10"/>
      <c r="AJ32" s="219"/>
      <c r="AK32" s="219"/>
      <c r="AL32" s="219"/>
      <c r="AM32" s="219"/>
      <c r="AN32" s="219">
        <v>44586</v>
      </c>
      <c r="AO32" s="219"/>
      <c r="AP32" s="219"/>
      <c r="AQ32" s="219">
        <v>44588</v>
      </c>
      <c r="AR32" s="219"/>
      <c r="AS32" s="219"/>
      <c r="AT32" s="219"/>
      <c r="AU32" s="219"/>
      <c r="AV32" s="220">
        <v>44595</v>
      </c>
      <c r="AW32" s="220"/>
      <c r="AX32" s="220"/>
      <c r="AY32" s="220">
        <v>44607</v>
      </c>
      <c r="AZ32" s="220"/>
      <c r="BA32" s="220"/>
      <c r="BB32" s="220"/>
      <c r="BC32" s="218"/>
      <c r="BD32" s="218"/>
      <c r="BE32" s="218"/>
      <c r="BF32" s="400">
        <f t="shared" si="24"/>
        <v>5</v>
      </c>
      <c r="BG32" s="10">
        <v>44582</v>
      </c>
      <c r="BH32" s="484"/>
      <c r="BI32" s="484"/>
      <c r="BJ32" s="484"/>
      <c r="BK32" s="484"/>
      <c r="BL32" s="484"/>
      <c r="BM32" s="484"/>
      <c r="BN32" s="484" t="s">
        <v>15</v>
      </c>
      <c r="BO32" s="484"/>
      <c r="BP32" s="484"/>
      <c r="BQ32" s="495" t="s">
        <v>15</v>
      </c>
      <c r="BR32" s="495"/>
      <c r="BS32" s="495"/>
      <c r="BT32" s="495"/>
      <c r="BU32" s="495"/>
      <c r="BV32" s="495"/>
      <c r="BW32" s="495"/>
      <c r="BX32" s="495"/>
      <c r="BY32" s="495"/>
      <c r="BZ32" s="495"/>
      <c r="CA32" s="495"/>
      <c r="CB32" s="399">
        <f t="shared" si="25"/>
        <v>3</v>
      </c>
      <c r="CC32" s="397">
        <f t="shared" si="5"/>
        <v>2</v>
      </c>
      <c r="CD32" s="13">
        <v>44607</v>
      </c>
      <c r="CE32" s="396">
        <f t="shared" si="26"/>
        <v>44613</v>
      </c>
      <c r="CF32" s="220">
        <v>44607</v>
      </c>
      <c r="CG32" s="13"/>
      <c r="CH32" s="13"/>
      <c r="CI32" s="7"/>
      <c r="CJ32" s="7"/>
      <c r="CK32" s="1"/>
      <c r="CL32" s="1"/>
    </row>
    <row r="33" spans="1:90" s="2" customFormat="1" ht="26.4" customHeight="1">
      <c r="A33" s="362"/>
      <c r="B33" s="4">
        <v>942</v>
      </c>
      <c r="C33" s="216" t="str">
        <f ca="1">IF(CD33="","",(IF(CF33&lt;&gt;"","Closed",(IF(CD33=TODAY()+1,"Near Due",(IF(CD33=TODAY(),"Today is due date",(IF(CD33&gt;TODAY(),"On Due",(IF(E1708&lt;TODAY()-7,"Too Over Due",(IF(CD33&lt;TODAY(),"Over due")))))))))))))</f>
        <v>Closed</v>
      </c>
      <c r="D33" s="216" t="str">
        <f t="shared" ca="1" si="23"/>
        <v>Done</v>
      </c>
      <c r="E33" s="363">
        <v>44562</v>
      </c>
      <c r="F33" s="13">
        <v>44582</v>
      </c>
      <c r="G33" s="13">
        <v>44581</v>
      </c>
      <c r="H33" s="328" t="s">
        <v>424</v>
      </c>
      <c r="I33" s="3" t="s">
        <v>284</v>
      </c>
      <c r="J33" s="3" t="s">
        <v>61</v>
      </c>
      <c r="K33" s="215">
        <v>3061</v>
      </c>
      <c r="L33" s="328" t="s">
        <v>25</v>
      </c>
      <c r="M33" s="9" t="s">
        <v>26</v>
      </c>
      <c r="N33" s="21" t="s">
        <v>18</v>
      </c>
      <c r="O33" s="480" t="s">
        <v>327</v>
      </c>
      <c r="P33" s="21" t="s">
        <v>256</v>
      </c>
      <c r="Q33" s="23" t="s">
        <v>425</v>
      </c>
      <c r="R33" s="8" t="s">
        <v>62</v>
      </c>
      <c r="S33" s="8" t="s">
        <v>27</v>
      </c>
      <c r="T33" s="13"/>
      <c r="U33" s="14" t="s">
        <v>350</v>
      </c>
      <c r="V33" s="381" t="s">
        <v>315</v>
      </c>
      <c r="W33" s="18">
        <v>50</v>
      </c>
      <c r="X33" s="18" t="s">
        <v>324</v>
      </c>
      <c r="Y33" s="18">
        <v>10</v>
      </c>
      <c r="Z33" s="401" t="s">
        <v>242</v>
      </c>
      <c r="AA33" s="401"/>
      <c r="AB33" s="401"/>
      <c r="AC33" s="401"/>
      <c r="AD33" s="401"/>
      <c r="AE33" s="401">
        <v>100</v>
      </c>
      <c r="AF33" s="16">
        <v>44581</v>
      </c>
      <c r="AG33" s="16"/>
      <c r="AH33" s="16"/>
      <c r="AI33" s="10"/>
      <c r="AJ33" s="219"/>
      <c r="AK33" s="219"/>
      <c r="AL33" s="219"/>
      <c r="AM33" s="219"/>
      <c r="AN33" s="219"/>
      <c r="AO33" s="219"/>
      <c r="AP33" s="219">
        <v>44586</v>
      </c>
      <c r="AQ33" s="219"/>
      <c r="AR33" s="219"/>
      <c r="AS33" s="219"/>
      <c r="AT33" s="219"/>
      <c r="AU33" s="219"/>
      <c r="AV33" s="220"/>
      <c r="AW33" s="220"/>
      <c r="AX33" s="220"/>
      <c r="AY33" s="220"/>
      <c r="AZ33" s="220"/>
      <c r="BA33" s="220"/>
      <c r="BB33" s="220"/>
      <c r="BC33" s="218"/>
      <c r="BD33" s="218"/>
      <c r="BE33" s="218"/>
      <c r="BF33" s="400">
        <f t="shared" si="24"/>
        <v>2</v>
      </c>
      <c r="BG33" s="10">
        <v>44581</v>
      </c>
      <c r="BH33" s="484"/>
      <c r="BI33" s="484"/>
      <c r="BJ33" s="484"/>
      <c r="BK33" s="484"/>
      <c r="BL33" s="484" t="s">
        <v>15</v>
      </c>
      <c r="BM33" s="484"/>
      <c r="BN33" s="484"/>
      <c r="BO33" s="484"/>
      <c r="BP33" s="484" t="s">
        <v>15</v>
      </c>
      <c r="BQ33" s="495"/>
      <c r="BR33" s="495"/>
      <c r="BS33" s="495"/>
      <c r="BT33" s="495"/>
      <c r="BU33" s="495"/>
      <c r="BV33" s="495"/>
      <c r="BW33" s="495"/>
      <c r="BX33" s="495"/>
      <c r="BY33" s="495"/>
      <c r="BZ33" s="495"/>
      <c r="CA33" s="495"/>
      <c r="CB33" s="399">
        <f t="shared" si="25"/>
        <v>3</v>
      </c>
      <c r="CC33" s="397">
        <f t="shared" si="5"/>
        <v>-1</v>
      </c>
      <c r="CD33" s="13">
        <v>44586</v>
      </c>
      <c r="CE33" s="396">
        <f t="shared" si="26"/>
        <v>44592</v>
      </c>
      <c r="CF33" s="219">
        <v>44586</v>
      </c>
      <c r="CG33" s="13"/>
      <c r="CH33" s="13"/>
      <c r="CI33" s="7"/>
      <c r="CJ33" s="7"/>
      <c r="CK33" s="1"/>
      <c r="CL33" s="1"/>
    </row>
    <row r="34" spans="1:90" s="2" customFormat="1" ht="26.25" customHeight="1">
      <c r="A34" s="362"/>
      <c r="B34" s="4">
        <v>943</v>
      </c>
      <c r="C34" s="216" t="str">
        <f ca="1">IF(CD34="","",(IF(CF34&lt;&gt;"","Closed",(IF(CD34=TODAY()+1,"Near Due",(IF(CD34=TODAY(),"Today is due date",(IF(CD34&gt;TODAY(),"On Due",(IF(E1708&lt;TODAY()-7,"Too Over Due",(IF(CD34&lt;TODAY(),"Over due")))))))))))))</f>
        <v>Closed</v>
      </c>
      <c r="D34" s="216" t="str">
        <f ca="1">IF(C34="Closed","Done","Under Test")</f>
        <v>Done</v>
      </c>
      <c r="E34" s="363">
        <v>44562</v>
      </c>
      <c r="F34" s="13">
        <v>44582</v>
      </c>
      <c r="G34" s="13">
        <v>44581</v>
      </c>
      <c r="H34" s="328" t="s">
        <v>424</v>
      </c>
      <c r="I34" s="3" t="s">
        <v>284</v>
      </c>
      <c r="J34" s="3" t="s">
        <v>61</v>
      </c>
      <c r="K34" s="215">
        <v>3061</v>
      </c>
      <c r="L34" s="328" t="s">
        <v>25</v>
      </c>
      <c r="M34" s="9" t="s">
        <v>26</v>
      </c>
      <c r="N34" s="21" t="s">
        <v>18</v>
      </c>
      <c r="O34" s="480" t="s">
        <v>327</v>
      </c>
      <c r="P34" s="21" t="s">
        <v>256</v>
      </c>
      <c r="Q34" s="23" t="s">
        <v>425</v>
      </c>
      <c r="R34" s="8" t="s">
        <v>62</v>
      </c>
      <c r="S34" s="8" t="s">
        <v>27</v>
      </c>
      <c r="T34" s="13"/>
      <c r="U34" s="14" t="s">
        <v>316</v>
      </c>
      <c r="V34" s="384" t="s">
        <v>316</v>
      </c>
      <c r="W34" s="18">
        <v>-20</v>
      </c>
      <c r="X34" s="18" t="s">
        <v>324</v>
      </c>
      <c r="Y34" s="18">
        <v>10</v>
      </c>
      <c r="Z34" s="401" t="s">
        <v>222</v>
      </c>
      <c r="AA34" s="401"/>
      <c r="AB34" s="401"/>
      <c r="AC34" s="401"/>
      <c r="AD34" s="401"/>
      <c r="AE34" s="401">
        <v>100</v>
      </c>
      <c r="AF34" s="16">
        <v>44581</v>
      </c>
      <c r="AG34" s="16"/>
      <c r="AH34" s="16"/>
      <c r="AI34" s="10"/>
      <c r="AJ34" s="219"/>
      <c r="AK34" s="219"/>
      <c r="AL34" s="219"/>
      <c r="AM34" s="219"/>
      <c r="AN34" s="219"/>
      <c r="AO34" s="219"/>
      <c r="AP34" s="219">
        <v>44586</v>
      </c>
      <c r="AQ34" s="219"/>
      <c r="AR34" s="219"/>
      <c r="AS34" s="219"/>
      <c r="AT34" s="219"/>
      <c r="AU34" s="219"/>
      <c r="AV34" s="220"/>
      <c r="AW34" s="220"/>
      <c r="AX34" s="220"/>
      <c r="AY34" s="220"/>
      <c r="AZ34" s="220"/>
      <c r="BA34" s="220"/>
      <c r="BB34" s="220"/>
      <c r="BC34" s="218"/>
      <c r="BD34" s="218"/>
      <c r="BE34" s="218"/>
      <c r="BF34" s="400">
        <f t="shared" si="24"/>
        <v>2</v>
      </c>
      <c r="BG34" s="10">
        <v>44581</v>
      </c>
      <c r="BH34" s="484"/>
      <c r="BI34" s="484"/>
      <c r="BJ34" s="484"/>
      <c r="BK34" s="484"/>
      <c r="BL34" s="484" t="s">
        <v>15</v>
      </c>
      <c r="BM34" s="484"/>
      <c r="BN34" s="484"/>
      <c r="BO34" s="484"/>
      <c r="BP34" s="484" t="s">
        <v>15</v>
      </c>
      <c r="BQ34" s="495"/>
      <c r="BR34" s="495"/>
      <c r="BS34" s="495"/>
      <c r="BT34" s="495"/>
      <c r="BU34" s="495"/>
      <c r="BV34" s="495"/>
      <c r="BW34" s="495"/>
      <c r="BX34" s="495"/>
      <c r="BY34" s="495"/>
      <c r="BZ34" s="495"/>
      <c r="CA34" s="495"/>
      <c r="CB34" s="399">
        <f t="shared" si="25"/>
        <v>3</v>
      </c>
      <c r="CC34" s="397">
        <f t="shared" si="5"/>
        <v>-1</v>
      </c>
      <c r="CD34" s="13">
        <v>44586</v>
      </c>
      <c r="CE34" s="396">
        <f t="shared" si="26"/>
        <v>44592</v>
      </c>
      <c r="CF34" s="219">
        <v>44586</v>
      </c>
      <c r="CG34" s="13"/>
      <c r="CH34" s="13"/>
      <c r="CI34" s="7"/>
      <c r="CJ34" s="7"/>
      <c r="CK34" s="1"/>
      <c r="CL34" s="1"/>
    </row>
    <row r="35" spans="1:90" s="2" customFormat="1" ht="26.4" customHeight="1">
      <c r="A35" s="362"/>
      <c r="B35" s="4">
        <v>944</v>
      </c>
      <c r="C35" s="216" t="str">
        <f ca="1">IF(CD35="","",(IF(CF35&lt;&gt;"","Closed",(IF(CD35=TODAY()+1,"Near Due",(IF(CD35=TODAY(),"Today is due date",(IF(CD35&gt;TODAY(),"On Due",(IF(E1706&lt;TODAY()-7,"Too Over Due",(IF(CD35&lt;TODAY(),"Over due")))))))))))))</f>
        <v>Closed</v>
      </c>
      <c r="D35" s="216" t="str">
        <f t="shared" ref="D35:D38" ca="1" si="28">IF(C35="Closed","Done","Under Test")</f>
        <v>Done</v>
      </c>
      <c r="E35" s="363">
        <v>44562</v>
      </c>
      <c r="F35" s="13">
        <v>44582</v>
      </c>
      <c r="G35" s="13">
        <v>44581</v>
      </c>
      <c r="H35" s="328" t="s">
        <v>424</v>
      </c>
      <c r="I35" s="3" t="s">
        <v>284</v>
      </c>
      <c r="J35" s="3" t="s">
        <v>61</v>
      </c>
      <c r="K35" s="215">
        <v>3061</v>
      </c>
      <c r="L35" s="328" t="s">
        <v>25</v>
      </c>
      <c r="M35" s="9" t="s">
        <v>26</v>
      </c>
      <c r="N35" s="21" t="s">
        <v>18</v>
      </c>
      <c r="O35" s="480" t="s">
        <v>327</v>
      </c>
      <c r="P35" s="21" t="s">
        <v>256</v>
      </c>
      <c r="Q35" s="23" t="s">
        <v>425</v>
      </c>
      <c r="R35" s="8" t="s">
        <v>62</v>
      </c>
      <c r="S35" s="8" t="s">
        <v>27</v>
      </c>
      <c r="T35" s="13"/>
      <c r="U35" s="381" t="s">
        <v>314</v>
      </c>
      <c r="V35" s="385" t="s">
        <v>314</v>
      </c>
      <c r="W35" s="380" t="s">
        <v>398</v>
      </c>
      <c r="X35" s="18" t="s">
        <v>324</v>
      </c>
      <c r="Y35" s="18">
        <v>10</v>
      </c>
      <c r="Z35" s="401" t="s">
        <v>22</v>
      </c>
      <c r="AA35" s="401"/>
      <c r="AB35" s="401"/>
      <c r="AC35" s="401"/>
      <c r="AD35" s="401"/>
      <c r="AE35" s="401">
        <v>100</v>
      </c>
      <c r="AF35" s="16">
        <v>44581</v>
      </c>
      <c r="AG35" s="16"/>
      <c r="AH35" s="16"/>
      <c r="AI35" s="10"/>
      <c r="AJ35" s="219"/>
      <c r="AK35" s="219"/>
      <c r="AL35" s="219"/>
      <c r="AM35" s="219"/>
      <c r="AN35" s="219"/>
      <c r="AO35" s="219"/>
      <c r="AP35" s="219">
        <v>44586</v>
      </c>
      <c r="AQ35" s="219"/>
      <c r="AR35" s="219"/>
      <c r="AS35" s="219"/>
      <c r="AT35" s="219"/>
      <c r="AU35" s="219"/>
      <c r="AV35" s="220"/>
      <c r="AW35" s="220"/>
      <c r="AX35" s="220"/>
      <c r="AY35" s="220"/>
      <c r="AZ35" s="220"/>
      <c r="BA35" s="220"/>
      <c r="BB35" s="220"/>
      <c r="BC35" s="218"/>
      <c r="BD35" s="218"/>
      <c r="BE35" s="218"/>
      <c r="BF35" s="400">
        <f t="shared" si="24"/>
        <v>2</v>
      </c>
      <c r="BG35" s="10">
        <v>44581</v>
      </c>
      <c r="BH35" s="484"/>
      <c r="BI35" s="484"/>
      <c r="BJ35" s="484"/>
      <c r="BK35" s="484"/>
      <c r="BL35" s="484" t="s">
        <v>15</v>
      </c>
      <c r="BM35" s="484"/>
      <c r="BN35" s="484"/>
      <c r="BO35" s="484"/>
      <c r="BP35" s="484" t="s">
        <v>15</v>
      </c>
      <c r="BQ35" s="495"/>
      <c r="BR35" s="495"/>
      <c r="BS35" s="495"/>
      <c r="BT35" s="495"/>
      <c r="BU35" s="495"/>
      <c r="BV35" s="495"/>
      <c r="BW35" s="495"/>
      <c r="BX35" s="495"/>
      <c r="BY35" s="495"/>
      <c r="BZ35" s="495"/>
      <c r="CA35" s="495"/>
      <c r="CB35" s="399">
        <f t="shared" si="25"/>
        <v>3</v>
      </c>
      <c r="CC35" s="397">
        <f t="shared" si="5"/>
        <v>-1</v>
      </c>
      <c r="CD35" s="13">
        <v>44586</v>
      </c>
      <c r="CE35" s="396">
        <f t="shared" si="26"/>
        <v>44592</v>
      </c>
      <c r="CF35" s="219">
        <v>44586</v>
      </c>
      <c r="CG35" s="13"/>
      <c r="CH35" s="13"/>
      <c r="CI35" s="7"/>
      <c r="CJ35" s="7"/>
      <c r="CK35" s="1"/>
      <c r="CL35" s="1"/>
    </row>
    <row r="36" spans="1:90" s="2" customFormat="1" ht="26.25" customHeight="1">
      <c r="A36" s="362"/>
      <c r="B36" s="4">
        <v>945</v>
      </c>
      <c r="C36" s="216" t="str">
        <f ca="1">IF(CD36="","",(IF(CF36&lt;&gt;"","Closed",(IF(CD36=TODAY()+1,"Near Due",(IF(CD36=TODAY(),"Today is due date",(IF(CD36&gt;TODAY(),"On Due",(IF(E1709&lt;TODAY()-7,"Too Over Due",(IF(CD36&lt;TODAY(),"Over due")))))))))))))</f>
        <v>Closed</v>
      </c>
      <c r="D36" s="216" t="str">
        <f t="shared" ca="1" si="28"/>
        <v>Done</v>
      </c>
      <c r="E36" s="363">
        <v>44562</v>
      </c>
      <c r="F36" s="13">
        <v>44582</v>
      </c>
      <c r="G36" s="13">
        <v>44581</v>
      </c>
      <c r="H36" s="328" t="s">
        <v>424</v>
      </c>
      <c r="I36" s="3" t="s">
        <v>284</v>
      </c>
      <c r="J36" s="3" t="s">
        <v>61</v>
      </c>
      <c r="K36" s="215">
        <v>3061</v>
      </c>
      <c r="L36" s="328" t="s">
        <v>25</v>
      </c>
      <c r="M36" s="9" t="s">
        <v>26</v>
      </c>
      <c r="N36" s="21" t="s">
        <v>18</v>
      </c>
      <c r="O36" s="480" t="s">
        <v>327</v>
      </c>
      <c r="P36" s="21" t="s">
        <v>256</v>
      </c>
      <c r="Q36" s="23" t="s">
        <v>425</v>
      </c>
      <c r="R36" s="8" t="s">
        <v>62</v>
      </c>
      <c r="S36" s="8" t="s">
        <v>27</v>
      </c>
      <c r="T36" s="13"/>
      <c r="U36" s="7" t="s">
        <v>349</v>
      </c>
      <c r="V36" s="285" t="s">
        <v>318</v>
      </c>
      <c r="W36" s="18" t="s">
        <v>356</v>
      </c>
      <c r="X36" s="18" t="s">
        <v>324</v>
      </c>
      <c r="Y36" s="18">
        <v>10</v>
      </c>
      <c r="Z36" s="401" t="s">
        <v>241</v>
      </c>
      <c r="AA36" s="401"/>
      <c r="AB36" s="401"/>
      <c r="AC36" s="401"/>
      <c r="AD36" s="401"/>
      <c r="AE36" s="401">
        <v>100</v>
      </c>
      <c r="AF36" s="16">
        <v>44581</v>
      </c>
      <c r="AG36" s="16"/>
      <c r="AH36" s="16"/>
      <c r="AI36" s="10"/>
      <c r="AJ36" s="219"/>
      <c r="AK36" s="219"/>
      <c r="AL36" s="219"/>
      <c r="AM36" s="219"/>
      <c r="AN36" s="219"/>
      <c r="AO36" s="219"/>
      <c r="AP36" s="219">
        <v>44586</v>
      </c>
      <c r="AQ36" s="219"/>
      <c r="AR36" s="219"/>
      <c r="AS36" s="219"/>
      <c r="AT36" s="219"/>
      <c r="AU36" s="219"/>
      <c r="AV36" s="220"/>
      <c r="AW36" s="220"/>
      <c r="AX36" s="220"/>
      <c r="AY36" s="220"/>
      <c r="AZ36" s="220"/>
      <c r="BA36" s="220"/>
      <c r="BB36" s="220"/>
      <c r="BC36" s="218"/>
      <c r="BD36" s="218"/>
      <c r="BE36" s="218"/>
      <c r="BF36" s="400">
        <f t="shared" si="24"/>
        <v>2</v>
      </c>
      <c r="BG36" s="10">
        <v>44581</v>
      </c>
      <c r="BH36" s="484"/>
      <c r="BI36" s="484"/>
      <c r="BJ36" s="484"/>
      <c r="BK36" s="484"/>
      <c r="BL36" s="484" t="s">
        <v>15</v>
      </c>
      <c r="BM36" s="484"/>
      <c r="BN36" s="484"/>
      <c r="BO36" s="484"/>
      <c r="BP36" s="484" t="s">
        <v>15</v>
      </c>
      <c r="BQ36" s="495"/>
      <c r="BR36" s="495"/>
      <c r="BS36" s="495"/>
      <c r="BT36" s="495"/>
      <c r="BU36" s="495"/>
      <c r="BV36" s="495"/>
      <c r="BW36" s="495"/>
      <c r="BX36" s="495"/>
      <c r="BY36" s="495"/>
      <c r="BZ36" s="495"/>
      <c r="CA36" s="495"/>
      <c r="CB36" s="399">
        <f t="shared" si="25"/>
        <v>3</v>
      </c>
      <c r="CC36" s="397">
        <f t="shared" si="5"/>
        <v>-1</v>
      </c>
      <c r="CD36" s="13">
        <v>44586</v>
      </c>
      <c r="CE36" s="396">
        <f t="shared" si="26"/>
        <v>44592</v>
      </c>
      <c r="CF36" s="219">
        <v>44586</v>
      </c>
      <c r="CG36" s="13"/>
      <c r="CH36" s="13"/>
      <c r="CI36" s="7"/>
      <c r="CJ36" s="7"/>
      <c r="CK36" s="1"/>
      <c r="CL36" s="1"/>
    </row>
    <row r="37" spans="1:90" s="2" customFormat="1" ht="26.25" customHeight="1">
      <c r="A37" s="362"/>
      <c r="B37" s="4">
        <v>946</v>
      </c>
      <c r="C37" s="216" t="str">
        <f ca="1">IF(CD37="","",(IF(CF37&lt;&gt;"","Closed",(IF(CD37=TODAY()+1,"Near Due",(IF(CD37=TODAY(),"Today is due date",(IF(CD37&gt;TODAY(),"On Due",(IF(E1714&lt;TODAY()-7,"Too Over Due",(IF(CD37&lt;TODAY(),"Over due")))))))))))))</f>
        <v>Closed</v>
      </c>
      <c r="D37" s="216" t="str">
        <f t="shared" ca="1" si="28"/>
        <v>Done</v>
      </c>
      <c r="E37" s="363">
        <v>44562</v>
      </c>
      <c r="F37" s="13">
        <v>44585</v>
      </c>
      <c r="G37" s="13">
        <v>44573</v>
      </c>
      <c r="H37" s="329" t="s">
        <v>426</v>
      </c>
      <c r="I37" s="3" t="s">
        <v>55</v>
      </c>
      <c r="J37" s="3" t="s">
        <v>32</v>
      </c>
      <c r="K37" s="376">
        <v>3001</v>
      </c>
      <c r="L37" s="375" t="s">
        <v>427</v>
      </c>
      <c r="M37" s="9" t="s">
        <v>42</v>
      </c>
      <c r="N37" s="21" t="s">
        <v>148</v>
      </c>
      <c r="O37" s="480" t="s">
        <v>327</v>
      </c>
      <c r="P37" s="21" t="s">
        <v>258</v>
      </c>
      <c r="Q37" s="23" t="s">
        <v>428</v>
      </c>
      <c r="R37" s="11" t="s">
        <v>247</v>
      </c>
      <c r="S37" s="8" t="s">
        <v>275</v>
      </c>
      <c r="T37" s="13"/>
      <c r="U37" s="14" t="s">
        <v>316</v>
      </c>
      <c r="V37" s="384" t="s">
        <v>316</v>
      </c>
      <c r="W37" s="18">
        <v>-40</v>
      </c>
      <c r="X37" s="18" t="s">
        <v>324</v>
      </c>
      <c r="Y37" s="18">
        <v>120</v>
      </c>
      <c r="Z37" s="18" t="s">
        <v>242</v>
      </c>
      <c r="AA37" s="18"/>
      <c r="AB37" s="18"/>
      <c r="AC37" s="18"/>
      <c r="AD37" s="18"/>
      <c r="AE37" s="18">
        <v>24</v>
      </c>
      <c r="AF37" s="16">
        <v>44573</v>
      </c>
      <c r="AG37" s="16"/>
      <c r="AH37" s="16"/>
      <c r="AI37" s="16"/>
      <c r="AJ37" s="219"/>
      <c r="AK37" s="219"/>
      <c r="AL37" s="219">
        <v>44574</v>
      </c>
      <c r="AM37" s="219"/>
      <c r="AN37" s="219"/>
      <c r="AO37" s="219"/>
      <c r="AP37" s="219"/>
      <c r="AQ37" s="219"/>
      <c r="AR37" s="219"/>
      <c r="AS37" s="219"/>
      <c r="AT37" s="219"/>
      <c r="AU37" s="219"/>
      <c r="AV37" s="220"/>
      <c r="AW37" s="220"/>
      <c r="AX37" s="220"/>
      <c r="AY37" s="220"/>
      <c r="AZ37" s="220"/>
      <c r="BA37" s="220"/>
      <c r="BB37" s="220"/>
      <c r="BC37" s="218"/>
      <c r="BD37" s="218"/>
      <c r="BE37" s="218"/>
      <c r="BF37" s="400">
        <f t="shared" si="24"/>
        <v>2</v>
      </c>
      <c r="BG37" s="10">
        <v>44573</v>
      </c>
      <c r="BH37" s="496"/>
      <c r="BI37" s="484"/>
      <c r="BJ37" s="484"/>
      <c r="BK37" s="484"/>
      <c r="BL37" s="484" t="s">
        <v>15</v>
      </c>
      <c r="BM37" s="484"/>
      <c r="BN37" s="484"/>
      <c r="BO37" s="484"/>
      <c r="BP37" s="484"/>
      <c r="BQ37" s="495"/>
      <c r="BR37" s="495"/>
      <c r="BS37" s="495"/>
      <c r="BT37" s="495"/>
      <c r="BU37" s="495"/>
      <c r="BV37" s="495"/>
      <c r="BW37" s="495"/>
      <c r="BX37" s="495"/>
      <c r="BY37" s="495"/>
      <c r="BZ37" s="495"/>
      <c r="CA37" s="495"/>
      <c r="CB37" s="399">
        <f t="shared" si="25"/>
        <v>2</v>
      </c>
      <c r="CC37" s="397">
        <f t="shared" si="5"/>
        <v>0</v>
      </c>
      <c r="CD37" s="10">
        <v>44574</v>
      </c>
      <c r="CE37" s="396">
        <f t="shared" si="26"/>
        <v>44580</v>
      </c>
      <c r="CF37" s="13">
        <f>CD37+1</f>
        <v>44575</v>
      </c>
      <c r="CG37" s="220"/>
      <c r="CH37" s="220"/>
      <c r="CI37" s="7"/>
      <c r="CJ37" s="7"/>
      <c r="CK37" s="1"/>
      <c r="CL37" s="1"/>
    </row>
    <row r="38" spans="1:90" s="2" customFormat="1" ht="26.25" customHeight="1">
      <c r="A38" s="362"/>
      <c r="B38" s="4">
        <v>947</v>
      </c>
      <c r="C38" s="216" t="str">
        <f ca="1">IF(CD38="","",(IF(CF38&lt;&gt;"","Closed",(IF(CD38=TODAY()+1,"Near Due",(IF(CD38=TODAY(),"Today is due date",(IF(CD38&gt;TODAY(),"On Due",(IF(E1715&lt;TODAY()-7,"Too Over Due",(IF(CD38&lt;TODAY(),"Over due")))))))))))))</f>
        <v>Closed</v>
      </c>
      <c r="D38" s="216" t="str">
        <f t="shared" ca="1" si="28"/>
        <v>Done</v>
      </c>
      <c r="E38" s="363">
        <v>44562</v>
      </c>
      <c r="F38" s="13">
        <v>44585</v>
      </c>
      <c r="G38" s="13">
        <v>44573</v>
      </c>
      <c r="H38" s="329" t="s">
        <v>426</v>
      </c>
      <c r="I38" s="3" t="s">
        <v>55</v>
      </c>
      <c r="J38" s="3" t="s">
        <v>32</v>
      </c>
      <c r="K38" s="376">
        <v>3001</v>
      </c>
      <c r="L38" s="375" t="s">
        <v>427</v>
      </c>
      <c r="M38" s="9" t="s">
        <v>42</v>
      </c>
      <c r="N38" s="21" t="s">
        <v>148</v>
      </c>
      <c r="O38" s="480" t="s">
        <v>327</v>
      </c>
      <c r="P38" s="21" t="s">
        <v>258</v>
      </c>
      <c r="Q38" s="23" t="s">
        <v>428</v>
      </c>
      <c r="R38" s="11" t="s">
        <v>247</v>
      </c>
      <c r="S38" s="8" t="s">
        <v>275</v>
      </c>
      <c r="T38" s="13"/>
      <c r="U38" s="7" t="s">
        <v>429</v>
      </c>
      <c r="V38" s="7" t="s">
        <v>429</v>
      </c>
      <c r="W38" s="7" t="s">
        <v>60</v>
      </c>
      <c r="X38" s="18" t="s">
        <v>324</v>
      </c>
      <c r="Y38" s="18">
        <v>120</v>
      </c>
      <c r="Z38" s="18" t="s">
        <v>60</v>
      </c>
      <c r="AA38" s="18"/>
      <c r="AB38" s="18"/>
      <c r="AC38" s="18"/>
      <c r="AD38" s="18"/>
      <c r="AE38" s="18">
        <v>1</v>
      </c>
      <c r="AF38" s="16">
        <v>44574</v>
      </c>
      <c r="AG38" s="16"/>
      <c r="AH38" s="16">
        <v>44574</v>
      </c>
      <c r="AI38" s="16"/>
      <c r="AJ38" s="219"/>
      <c r="AK38" s="219"/>
      <c r="AL38" s="219"/>
      <c r="AM38" s="219"/>
      <c r="AN38" s="219"/>
      <c r="AO38" s="219"/>
      <c r="AP38" s="219"/>
      <c r="AQ38" s="219"/>
      <c r="AR38" s="219"/>
      <c r="AS38" s="219"/>
      <c r="AT38" s="219"/>
      <c r="AU38" s="219"/>
      <c r="AV38" s="220"/>
      <c r="AW38" s="220"/>
      <c r="AX38" s="220"/>
      <c r="AY38" s="220"/>
      <c r="AZ38" s="220"/>
      <c r="BA38" s="220"/>
      <c r="BB38" s="220"/>
      <c r="BC38" s="218"/>
      <c r="BD38" s="218"/>
      <c r="BE38" s="218"/>
      <c r="BF38" s="400">
        <f t="shared" si="24"/>
        <v>2</v>
      </c>
      <c r="BG38" s="10">
        <v>44574</v>
      </c>
      <c r="BH38" s="496" t="s">
        <v>15</v>
      </c>
      <c r="BI38" s="484"/>
      <c r="BJ38" s="484"/>
      <c r="BK38" s="484"/>
      <c r="BL38" s="484"/>
      <c r="BM38" s="484"/>
      <c r="BN38" s="484"/>
      <c r="BO38" s="484"/>
      <c r="BP38" s="484"/>
      <c r="BQ38" s="495"/>
      <c r="BR38" s="495"/>
      <c r="BS38" s="495"/>
      <c r="BT38" s="495"/>
      <c r="BU38" s="495"/>
      <c r="BV38" s="495"/>
      <c r="BW38" s="495"/>
      <c r="BX38" s="495"/>
      <c r="BY38" s="495"/>
      <c r="BZ38" s="495"/>
      <c r="CA38" s="495"/>
      <c r="CB38" s="399">
        <f t="shared" si="25"/>
        <v>2</v>
      </c>
      <c r="CC38" s="397">
        <f t="shared" si="5"/>
        <v>0</v>
      </c>
      <c r="CD38" s="10">
        <v>44574</v>
      </c>
      <c r="CE38" s="396">
        <f t="shared" si="26"/>
        <v>44580</v>
      </c>
      <c r="CF38" s="13">
        <f>CD38+1</f>
        <v>44575</v>
      </c>
      <c r="CG38" s="220"/>
      <c r="CH38" s="220"/>
      <c r="CI38" s="7"/>
      <c r="CJ38" s="7"/>
      <c r="CK38" s="1"/>
      <c r="CL38" s="1"/>
    </row>
    <row r="39" spans="1:90" s="2" customFormat="1" ht="26.25" customHeight="1">
      <c r="A39" s="362"/>
      <c r="B39" s="4">
        <v>948</v>
      </c>
      <c r="C39" s="216" t="str">
        <f ca="1">IF(CD39="","",(IF(CF39&lt;&gt;"","Closed",(IF(CD39=TODAY()+1,"Near Due",(IF(CD39=TODAY(),"Today is due date",(IF(CD39&gt;TODAY(),"On Due",(IF(E1716&lt;TODAY()-7,"Too Over Due",(IF(CD39&lt;TODAY(),"Over due")))))))))))))</f>
        <v>Closed</v>
      </c>
      <c r="D39" s="216" t="str">
        <f ca="1">IF(C39="Closed","Done","Under Test")</f>
        <v>Done</v>
      </c>
      <c r="E39" s="363">
        <v>44562</v>
      </c>
      <c r="F39" s="13">
        <v>44585</v>
      </c>
      <c r="G39" s="13">
        <v>44568</v>
      </c>
      <c r="H39" s="329" t="s">
        <v>431</v>
      </c>
      <c r="I39" s="3" t="s">
        <v>64</v>
      </c>
      <c r="J39" s="3" t="s">
        <v>67</v>
      </c>
      <c r="K39" s="376" t="s">
        <v>312</v>
      </c>
      <c r="L39" s="375" t="s">
        <v>154</v>
      </c>
      <c r="M39" s="9" t="s">
        <v>29</v>
      </c>
      <c r="N39" s="21" t="s">
        <v>58</v>
      </c>
      <c r="O39" s="480" t="s">
        <v>253</v>
      </c>
      <c r="P39" s="21" t="s">
        <v>255</v>
      </c>
      <c r="Q39" s="23" t="s">
        <v>66</v>
      </c>
      <c r="R39" s="11" t="s">
        <v>68</v>
      </c>
      <c r="S39" s="8" t="s">
        <v>27</v>
      </c>
      <c r="T39" s="13">
        <v>44578</v>
      </c>
      <c r="U39" s="7" t="s">
        <v>59</v>
      </c>
      <c r="V39" s="7" t="s">
        <v>59</v>
      </c>
      <c r="W39" s="7" t="s">
        <v>59</v>
      </c>
      <c r="X39" s="18" t="s">
        <v>323</v>
      </c>
      <c r="Y39" s="18">
        <v>1</v>
      </c>
      <c r="Z39" s="18" t="s">
        <v>147</v>
      </c>
      <c r="AA39" s="18"/>
      <c r="AB39" s="18"/>
      <c r="AC39" s="18"/>
      <c r="AD39" s="18"/>
      <c r="AE39" s="18"/>
      <c r="AF39" s="16">
        <v>44571</v>
      </c>
      <c r="AG39" s="16"/>
      <c r="AH39" s="16"/>
      <c r="AI39" s="16">
        <v>44571</v>
      </c>
      <c r="AJ39" s="219"/>
      <c r="AK39" s="219"/>
      <c r="AL39" s="219"/>
      <c r="AM39" s="219"/>
      <c r="AN39" s="219"/>
      <c r="AO39" s="219"/>
      <c r="AP39" s="219"/>
      <c r="AQ39" s="219"/>
      <c r="AR39" s="219"/>
      <c r="AS39" s="219"/>
      <c r="AT39" s="219"/>
      <c r="AU39" s="219"/>
      <c r="AV39" s="220"/>
      <c r="AW39" s="220"/>
      <c r="AX39" s="220"/>
      <c r="AY39" s="220"/>
      <c r="AZ39" s="220"/>
      <c r="BA39" s="220"/>
      <c r="BB39" s="220"/>
      <c r="BC39" s="218"/>
      <c r="BD39" s="218"/>
      <c r="BE39" s="218"/>
      <c r="BF39" s="400">
        <f t="shared" si="24"/>
        <v>2</v>
      </c>
      <c r="BG39" s="10">
        <v>44571</v>
      </c>
      <c r="BH39" s="496"/>
      <c r="BI39" s="484" t="s">
        <v>15</v>
      </c>
      <c r="BJ39" s="484"/>
      <c r="BK39" s="484"/>
      <c r="BL39" s="484"/>
      <c r="BM39" s="484"/>
      <c r="BN39" s="484"/>
      <c r="BO39" s="484"/>
      <c r="BP39" s="484"/>
      <c r="BQ39" s="495"/>
      <c r="BR39" s="495"/>
      <c r="BS39" s="495"/>
      <c r="BT39" s="495"/>
      <c r="BU39" s="495"/>
      <c r="BV39" s="495"/>
      <c r="BW39" s="495"/>
      <c r="BX39" s="495"/>
      <c r="BY39" s="495"/>
      <c r="BZ39" s="495"/>
      <c r="CA39" s="495"/>
      <c r="CB39" s="399">
        <f t="shared" si="25"/>
        <v>2</v>
      </c>
      <c r="CC39" s="397">
        <f t="shared" si="5"/>
        <v>0</v>
      </c>
      <c r="CD39" s="10">
        <v>44585</v>
      </c>
      <c r="CE39" s="396">
        <f t="shared" si="26"/>
        <v>44591</v>
      </c>
      <c r="CF39" s="10">
        <v>44585</v>
      </c>
      <c r="CG39" s="220"/>
      <c r="CH39" s="220"/>
      <c r="CI39" s="7" t="s">
        <v>430</v>
      </c>
      <c r="CJ39" s="7"/>
      <c r="CK39" s="1"/>
      <c r="CL39" s="1"/>
    </row>
    <row r="40" spans="1:90" ht="26.4" customHeight="1">
      <c r="B40" s="4">
        <v>949</v>
      </c>
      <c r="C40" s="216" t="str">
        <f ca="1">IF(CD40="","",(IF(CF40&lt;&gt;"","Closed",(IF(CD40=TODAY()+1,"Near Due",(IF(CD40=TODAY(),"Today is due date",(IF(CD40&gt;TODAY(),"On Due",(IF(E1717&lt;TODAY()-7,"Too Over Due",(IF(CD40&lt;TODAY(),"Over due")))))))))))))</f>
        <v>Closed</v>
      </c>
      <c r="D40" s="216" t="str">
        <f ca="1">IF(C40="Closed","Done","Under Test")</f>
        <v>Done</v>
      </c>
      <c r="E40" s="363">
        <v>44562</v>
      </c>
      <c r="F40" s="412">
        <v>44585</v>
      </c>
      <c r="G40" s="412">
        <v>44568</v>
      </c>
      <c r="H40" s="487" t="s">
        <v>434</v>
      </c>
      <c r="I40" s="424" t="s">
        <v>64</v>
      </c>
      <c r="J40" s="424" t="s">
        <v>67</v>
      </c>
      <c r="K40" s="376" t="s">
        <v>388</v>
      </c>
      <c r="L40" s="375" t="s">
        <v>52</v>
      </c>
      <c r="M40" s="475" t="s">
        <v>389</v>
      </c>
      <c r="N40" s="415" t="s">
        <v>53</v>
      </c>
      <c r="O40" s="415" t="s">
        <v>253</v>
      </c>
      <c r="P40" s="415" t="s">
        <v>255</v>
      </c>
      <c r="Q40" s="476" t="s">
        <v>66</v>
      </c>
      <c r="R40" s="417" t="s">
        <v>68</v>
      </c>
      <c r="S40" s="418" t="s">
        <v>27</v>
      </c>
      <c r="T40" s="412">
        <v>44578</v>
      </c>
      <c r="U40" s="423" t="s">
        <v>59</v>
      </c>
      <c r="V40" s="423" t="s">
        <v>59</v>
      </c>
      <c r="W40" s="423" t="s">
        <v>59</v>
      </c>
      <c r="X40" s="419" t="s">
        <v>323</v>
      </c>
      <c r="Y40" s="419">
        <v>1</v>
      </c>
      <c r="Z40" s="18" t="s">
        <v>147</v>
      </c>
      <c r="AA40" s="18" t="s">
        <v>401</v>
      </c>
      <c r="AB40" s="14" t="s">
        <v>170</v>
      </c>
      <c r="AC40" s="14"/>
      <c r="AD40" s="14"/>
      <c r="AE40" s="14">
        <v>1</v>
      </c>
      <c r="AF40" s="16">
        <v>44572</v>
      </c>
      <c r="AG40" s="16"/>
      <c r="AH40" s="16">
        <v>44572</v>
      </c>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400">
        <f t="shared" si="24"/>
        <v>2</v>
      </c>
      <c r="BG40" s="10">
        <v>44572</v>
      </c>
      <c r="BH40" s="484" t="s">
        <v>15</v>
      </c>
      <c r="BI40" s="484"/>
      <c r="BJ40" s="484"/>
      <c r="BK40" s="484"/>
      <c r="BL40" s="484"/>
      <c r="BM40" s="484"/>
      <c r="BN40" s="484"/>
      <c r="BO40" s="484"/>
      <c r="BP40" s="484"/>
      <c r="BQ40" s="495"/>
      <c r="BR40" s="495"/>
      <c r="BS40" s="495"/>
      <c r="BT40" s="495"/>
      <c r="BU40" s="495"/>
      <c r="BV40" s="495"/>
      <c r="BW40" s="495"/>
      <c r="BX40" s="495"/>
      <c r="BY40" s="495"/>
      <c r="BZ40" s="495"/>
      <c r="CA40" s="495"/>
      <c r="CB40" s="399">
        <f t="shared" si="25"/>
        <v>2</v>
      </c>
      <c r="CC40" s="397">
        <f t="shared" si="5"/>
        <v>0</v>
      </c>
      <c r="CD40" s="13">
        <v>44587</v>
      </c>
      <c r="CE40" s="396">
        <f t="shared" si="26"/>
        <v>44593</v>
      </c>
      <c r="CF40" s="10">
        <v>44587</v>
      </c>
      <c r="CG40" s="14"/>
      <c r="CH40" s="14"/>
      <c r="CI40" s="14"/>
      <c r="CJ40" s="14" t="s">
        <v>433</v>
      </c>
    </row>
    <row r="41" spans="1:90" s="2" customFormat="1" ht="26.4" customHeight="1">
      <c r="A41" s="362"/>
      <c r="B41" s="4">
        <v>950</v>
      </c>
      <c r="C41" s="216" t="str">
        <f ca="1">IF(CD41="","",(IF(CF41&lt;&gt;"","Closed",(IF(CD41=TODAY()+1,"Near Due",(IF(CD41=TODAY(),"Today is due date",(IF(CD41&gt;TODAY(),"On Due",(IF(E1719&lt;TODAY()-7,"Too Over Due",(IF(CD41&lt;TODAY(),"Over due")))))))))))))</f>
        <v/>
      </c>
      <c r="D41" s="216" t="s">
        <v>362</v>
      </c>
      <c r="E41" s="363">
        <v>44583</v>
      </c>
      <c r="F41" s="13">
        <v>44588</v>
      </c>
      <c r="G41" s="13">
        <v>44583</v>
      </c>
      <c r="H41" s="329" t="s">
        <v>435</v>
      </c>
      <c r="I41" s="3" t="s">
        <v>238</v>
      </c>
      <c r="J41" s="9" t="s">
        <v>63</v>
      </c>
      <c r="K41" s="9">
        <v>3083</v>
      </c>
      <c r="L41" s="329" t="s">
        <v>436</v>
      </c>
      <c r="M41" s="475" t="s">
        <v>389</v>
      </c>
      <c r="N41" s="415" t="s">
        <v>53</v>
      </c>
      <c r="O41" s="480" t="s">
        <v>327</v>
      </c>
      <c r="P41" s="21" t="s">
        <v>261</v>
      </c>
      <c r="Q41" s="23" t="s">
        <v>437</v>
      </c>
      <c r="R41" s="11" t="s">
        <v>301</v>
      </c>
      <c r="S41" s="8" t="s">
        <v>27</v>
      </c>
      <c r="T41" s="220"/>
      <c r="U41" s="14" t="s">
        <v>350</v>
      </c>
      <c r="V41" s="381" t="s">
        <v>315</v>
      </c>
      <c r="W41" s="18">
        <v>105</v>
      </c>
      <c r="X41" s="18" t="s">
        <v>323</v>
      </c>
      <c r="Y41" s="18">
        <v>6</v>
      </c>
      <c r="Z41" s="401"/>
      <c r="AA41" s="401" t="s">
        <v>164</v>
      </c>
      <c r="AB41" s="401" t="s">
        <v>170</v>
      </c>
      <c r="AC41" s="401"/>
      <c r="AD41" s="401"/>
      <c r="AE41" s="401">
        <v>1000</v>
      </c>
      <c r="AF41" s="16"/>
      <c r="AG41" s="16"/>
      <c r="AH41" s="16"/>
      <c r="AI41" s="10"/>
      <c r="AJ41" s="219"/>
      <c r="AK41" s="219"/>
      <c r="AL41" s="219"/>
      <c r="AM41" s="219"/>
      <c r="AN41" s="219"/>
      <c r="AO41" s="219"/>
      <c r="AP41" s="219"/>
      <c r="AQ41" s="219"/>
      <c r="AR41" s="219"/>
      <c r="AS41" s="219"/>
      <c r="AT41" s="219"/>
      <c r="AU41" s="219"/>
      <c r="AV41" s="220"/>
      <c r="AW41" s="220"/>
      <c r="AX41" s="220"/>
      <c r="AY41" s="220"/>
      <c r="AZ41" s="220"/>
      <c r="BA41" s="220"/>
      <c r="BB41" s="220"/>
      <c r="BC41" s="218"/>
      <c r="BD41" s="218"/>
      <c r="BE41" s="218"/>
      <c r="BF41" s="400">
        <f t="shared" si="24"/>
        <v>0</v>
      </c>
      <c r="BG41" s="10"/>
      <c r="BH41" s="484"/>
      <c r="BI41" s="484"/>
      <c r="BJ41" s="484"/>
      <c r="BK41" s="484"/>
      <c r="BL41" s="484"/>
      <c r="BM41" s="484"/>
      <c r="BN41" s="484"/>
      <c r="BO41" s="484"/>
      <c r="BP41" s="484"/>
      <c r="BQ41" s="495"/>
      <c r="BR41" s="495"/>
      <c r="BS41" s="495"/>
      <c r="BT41" s="495"/>
      <c r="BU41" s="495"/>
      <c r="BV41" s="495"/>
      <c r="BW41" s="495"/>
      <c r="BX41" s="495"/>
      <c r="BY41" s="495"/>
      <c r="BZ41" s="495"/>
      <c r="CA41" s="495"/>
      <c r="CB41" s="399">
        <f t="shared" si="25"/>
        <v>0</v>
      </c>
      <c r="CC41" s="397">
        <f t="shared" si="5"/>
        <v>0</v>
      </c>
      <c r="CD41" s="13"/>
      <c r="CE41" s="396">
        <f t="shared" si="26"/>
        <v>6</v>
      </c>
      <c r="CF41" s="220"/>
      <c r="CG41" s="220"/>
      <c r="CH41" s="218"/>
      <c r="CI41" s="7" t="s">
        <v>524</v>
      </c>
      <c r="CJ41" s="7"/>
      <c r="CK41" s="1"/>
      <c r="CL41" s="1"/>
    </row>
    <row r="42" spans="1:90" s="2" customFormat="1" ht="26.4" customHeight="1">
      <c r="A42" s="362"/>
      <c r="B42" s="4">
        <v>951</v>
      </c>
      <c r="C42" s="216" t="str">
        <f ca="1">IF(CD42="","",(IF(CF42&lt;&gt;"","Closed",(IF(CD42=TODAY()+1,"Near Due",(IF(CD42=TODAY(),"Today is due date",(IF(CD42&gt;TODAY(),"On Due",(IF(E1722&lt;TODAY()-7,"Too Over Due",(IF(CD42&lt;TODAY(),"Over due")))))))))))))</f>
        <v/>
      </c>
      <c r="D42" s="216" t="s">
        <v>362</v>
      </c>
      <c r="E42" s="363">
        <v>44583</v>
      </c>
      <c r="F42" s="13">
        <v>44588</v>
      </c>
      <c r="G42" s="13">
        <v>44583</v>
      </c>
      <c r="H42" s="329" t="s">
        <v>435</v>
      </c>
      <c r="I42" s="3" t="s">
        <v>238</v>
      </c>
      <c r="J42" s="9" t="s">
        <v>63</v>
      </c>
      <c r="K42" s="9">
        <v>3083</v>
      </c>
      <c r="L42" s="329" t="s">
        <v>436</v>
      </c>
      <c r="M42" s="475" t="s">
        <v>389</v>
      </c>
      <c r="N42" s="415" t="s">
        <v>53</v>
      </c>
      <c r="O42" s="480" t="s">
        <v>327</v>
      </c>
      <c r="P42" s="21" t="s">
        <v>261</v>
      </c>
      <c r="Q42" s="23" t="s">
        <v>437</v>
      </c>
      <c r="R42" s="11" t="s">
        <v>301</v>
      </c>
      <c r="S42" s="8" t="s">
        <v>27</v>
      </c>
      <c r="T42" s="220"/>
      <c r="U42" s="14" t="s">
        <v>316</v>
      </c>
      <c r="V42" s="497" t="s">
        <v>316</v>
      </c>
      <c r="W42" s="18">
        <v>-40</v>
      </c>
      <c r="X42" s="18" t="s">
        <v>323</v>
      </c>
      <c r="Y42" s="18">
        <v>6</v>
      </c>
      <c r="Z42" s="401"/>
      <c r="AA42" s="401" t="s">
        <v>164</v>
      </c>
      <c r="AB42" s="401" t="s">
        <v>170</v>
      </c>
      <c r="AC42" s="401"/>
      <c r="AD42" s="401"/>
      <c r="AE42" s="401">
        <v>1000</v>
      </c>
      <c r="AF42" s="16"/>
      <c r="AG42" s="16"/>
      <c r="AH42" s="16"/>
      <c r="AI42" s="10"/>
      <c r="AJ42" s="219"/>
      <c r="AK42" s="219"/>
      <c r="AL42" s="219"/>
      <c r="AM42" s="219"/>
      <c r="AN42" s="219"/>
      <c r="AO42" s="219"/>
      <c r="AP42" s="219"/>
      <c r="AQ42" s="219"/>
      <c r="AR42" s="219"/>
      <c r="AS42" s="219"/>
      <c r="AT42" s="219"/>
      <c r="AU42" s="219"/>
      <c r="AV42" s="220"/>
      <c r="AW42" s="220"/>
      <c r="AX42" s="220"/>
      <c r="AY42" s="220"/>
      <c r="AZ42" s="220"/>
      <c r="BA42" s="220"/>
      <c r="BB42" s="220"/>
      <c r="BC42" s="218"/>
      <c r="BD42" s="218"/>
      <c r="BE42" s="218"/>
      <c r="BF42" s="400">
        <f t="shared" si="24"/>
        <v>0</v>
      </c>
      <c r="BG42" s="10"/>
      <c r="BH42" s="484"/>
      <c r="BI42" s="484"/>
      <c r="BJ42" s="484"/>
      <c r="BK42" s="484"/>
      <c r="BL42" s="484"/>
      <c r="BM42" s="484"/>
      <c r="BN42" s="484"/>
      <c r="BO42" s="484"/>
      <c r="BP42" s="484"/>
      <c r="BQ42" s="495"/>
      <c r="BR42" s="495"/>
      <c r="BS42" s="495"/>
      <c r="BT42" s="495"/>
      <c r="BU42" s="495"/>
      <c r="BV42" s="495"/>
      <c r="BW42" s="495"/>
      <c r="BX42" s="495"/>
      <c r="BY42" s="495"/>
      <c r="BZ42" s="495"/>
      <c r="CA42" s="495"/>
      <c r="CB42" s="399">
        <f t="shared" si="25"/>
        <v>0</v>
      </c>
      <c r="CC42" s="397">
        <f t="shared" si="5"/>
        <v>0</v>
      </c>
      <c r="CD42" s="13"/>
      <c r="CE42" s="396">
        <f t="shared" si="26"/>
        <v>6</v>
      </c>
      <c r="CF42" s="220"/>
      <c r="CG42" s="220"/>
      <c r="CH42" s="218"/>
      <c r="CI42" s="7" t="s">
        <v>524</v>
      </c>
      <c r="CJ42" s="7"/>
      <c r="CK42" s="1"/>
      <c r="CL42" s="1"/>
    </row>
    <row r="43" spans="1:90" s="2" customFormat="1" ht="26.4" customHeight="1">
      <c r="A43" s="362"/>
      <c r="B43" s="4">
        <v>952</v>
      </c>
      <c r="C43" s="216" t="str">
        <f ca="1">IF(CD43="","",(IF(CF43&lt;&gt;"","Closed",(IF(CD43=TODAY()+1,"Near Due",(IF(CD43=TODAY(),"Today is due date",(IF(CD43&gt;TODAY(),"On Due",(IF(E1724&lt;TODAY()-7,"Too Over Due",(IF(CD43&lt;TODAY(),"Over due")))))))))))))</f>
        <v/>
      </c>
      <c r="D43" s="216" t="s">
        <v>362</v>
      </c>
      <c r="E43" s="363">
        <v>44583</v>
      </c>
      <c r="F43" s="13">
        <v>44588</v>
      </c>
      <c r="G43" s="13">
        <v>44583</v>
      </c>
      <c r="H43" s="329" t="s">
        <v>435</v>
      </c>
      <c r="I43" s="3" t="s">
        <v>238</v>
      </c>
      <c r="J43" s="9" t="s">
        <v>63</v>
      </c>
      <c r="K43" s="9">
        <v>3083</v>
      </c>
      <c r="L43" s="329" t="s">
        <v>436</v>
      </c>
      <c r="M43" s="475" t="s">
        <v>389</v>
      </c>
      <c r="N43" s="415" t="s">
        <v>53</v>
      </c>
      <c r="O43" s="480" t="s">
        <v>327</v>
      </c>
      <c r="P43" s="21" t="s">
        <v>261</v>
      </c>
      <c r="Q43" s="23" t="s">
        <v>437</v>
      </c>
      <c r="R43" s="11" t="s">
        <v>301</v>
      </c>
      <c r="S43" s="8" t="s">
        <v>27</v>
      </c>
      <c r="T43" s="220"/>
      <c r="U43" s="381" t="s">
        <v>314</v>
      </c>
      <c r="V43" s="498" t="s">
        <v>314</v>
      </c>
      <c r="W43" s="380" t="s">
        <v>368</v>
      </c>
      <c r="X43" s="18" t="s">
        <v>324</v>
      </c>
      <c r="Y43" s="18">
        <v>6</v>
      </c>
      <c r="Z43" s="18"/>
      <c r="AA43" s="18"/>
      <c r="AB43" s="18"/>
      <c r="AC43" s="18"/>
      <c r="AD43" s="18"/>
      <c r="AE43" s="401">
        <v>480</v>
      </c>
      <c r="AF43" s="16"/>
      <c r="AG43" s="16"/>
      <c r="AH43" s="16"/>
      <c r="AI43" s="10"/>
      <c r="AJ43" s="219"/>
      <c r="AK43" s="219"/>
      <c r="AL43" s="219"/>
      <c r="AM43" s="219"/>
      <c r="AN43" s="219"/>
      <c r="AO43" s="219"/>
      <c r="AP43" s="219"/>
      <c r="AQ43" s="219"/>
      <c r="AR43" s="219"/>
      <c r="AS43" s="219"/>
      <c r="AT43" s="219"/>
      <c r="AU43" s="219"/>
      <c r="AV43" s="220"/>
      <c r="AW43" s="220"/>
      <c r="AX43" s="220"/>
      <c r="AY43" s="220"/>
      <c r="AZ43" s="220"/>
      <c r="BA43" s="220"/>
      <c r="BB43" s="220"/>
      <c r="BC43" s="218"/>
      <c r="BD43" s="218"/>
      <c r="BE43" s="218"/>
      <c r="BF43" s="400">
        <f t="shared" si="24"/>
        <v>0</v>
      </c>
      <c r="BG43" s="10"/>
      <c r="BH43" s="484"/>
      <c r="BI43" s="484"/>
      <c r="BJ43" s="484"/>
      <c r="BK43" s="484"/>
      <c r="BL43" s="484"/>
      <c r="BM43" s="484"/>
      <c r="BN43" s="484"/>
      <c r="BO43" s="484"/>
      <c r="BP43" s="484"/>
      <c r="BQ43" s="495"/>
      <c r="BR43" s="495"/>
      <c r="BS43" s="495"/>
      <c r="BT43" s="495"/>
      <c r="BU43" s="495"/>
      <c r="BV43" s="495"/>
      <c r="BW43" s="495"/>
      <c r="BX43" s="495"/>
      <c r="BY43" s="495"/>
      <c r="BZ43" s="495"/>
      <c r="CA43" s="495"/>
      <c r="CB43" s="399">
        <f t="shared" si="25"/>
        <v>0</v>
      </c>
      <c r="CC43" s="397">
        <f t="shared" si="5"/>
        <v>0</v>
      </c>
      <c r="CD43" s="220"/>
      <c r="CE43" s="396">
        <f t="shared" si="26"/>
        <v>6</v>
      </c>
      <c r="CF43" s="220"/>
      <c r="CG43" s="220"/>
      <c r="CH43" s="218"/>
      <c r="CI43" s="7" t="s">
        <v>524</v>
      </c>
      <c r="CJ43" s="7"/>
      <c r="CK43" s="1"/>
      <c r="CL43" s="1"/>
    </row>
    <row r="44" spans="1:90" s="2" customFormat="1" ht="26.4" customHeight="1">
      <c r="A44" s="362"/>
      <c r="B44" s="4">
        <v>953</v>
      </c>
      <c r="C44" s="216" t="str">
        <f ca="1">IF(CD44="","",(IF(CF44&lt;&gt;"","Closed",(IF(CD44=TODAY()+1,"Near Due",(IF(CD44=TODAY(),"Today is due date",(IF(CD44&gt;TODAY(),"On Due",(IF(E1725&lt;TODAY()-7,"Too Over Due",(IF(CD44&lt;TODAY(),"Over due")))))))))))))</f>
        <v/>
      </c>
      <c r="D44" s="216" t="s">
        <v>362</v>
      </c>
      <c r="E44" s="363">
        <v>44583</v>
      </c>
      <c r="F44" s="13">
        <v>44588</v>
      </c>
      <c r="G44" s="13">
        <v>44583</v>
      </c>
      <c r="H44" s="329" t="s">
        <v>435</v>
      </c>
      <c r="I44" s="3" t="s">
        <v>238</v>
      </c>
      <c r="J44" s="9" t="s">
        <v>63</v>
      </c>
      <c r="K44" s="9">
        <v>3083</v>
      </c>
      <c r="L44" s="329" t="s">
        <v>436</v>
      </c>
      <c r="M44" s="475" t="s">
        <v>389</v>
      </c>
      <c r="N44" s="415" t="s">
        <v>53</v>
      </c>
      <c r="O44" s="480" t="s">
        <v>327</v>
      </c>
      <c r="P44" s="21" t="s">
        <v>261</v>
      </c>
      <c r="Q44" s="23" t="s">
        <v>437</v>
      </c>
      <c r="R44" s="11" t="s">
        <v>301</v>
      </c>
      <c r="S44" s="8" t="s">
        <v>27</v>
      </c>
      <c r="T44" s="220"/>
      <c r="U44" s="19" t="s">
        <v>309</v>
      </c>
      <c r="V44" s="18" t="s">
        <v>309</v>
      </c>
      <c r="W44" s="18" t="s">
        <v>309</v>
      </c>
      <c r="X44" s="18" t="s">
        <v>324</v>
      </c>
      <c r="Y44" s="18">
        <v>6</v>
      </c>
      <c r="Z44" s="18" t="s">
        <v>265</v>
      </c>
      <c r="AA44" s="18" t="s">
        <v>401</v>
      </c>
      <c r="AB44" s="18" t="s">
        <v>509</v>
      </c>
      <c r="AC44" s="18"/>
      <c r="AD44" s="18"/>
      <c r="AE44" s="18">
        <v>100</v>
      </c>
      <c r="AF44" s="16"/>
      <c r="AG44" s="16"/>
      <c r="AH44" s="16"/>
      <c r="AI44" s="10"/>
      <c r="AJ44" s="219"/>
      <c r="AK44" s="219"/>
      <c r="AL44" s="219"/>
      <c r="AM44" s="219"/>
      <c r="AN44" s="219"/>
      <c r="AO44" s="219"/>
      <c r="AP44" s="219"/>
      <c r="AQ44" s="219"/>
      <c r="AR44" s="219"/>
      <c r="AS44" s="219"/>
      <c r="AT44" s="219"/>
      <c r="AU44" s="219"/>
      <c r="AV44" s="220"/>
      <c r="AW44" s="220"/>
      <c r="AX44" s="220"/>
      <c r="AY44" s="220"/>
      <c r="AZ44" s="220"/>
      <c r="BA44" s="220"/>
      <c r="BB44" s="220"/>
      <c r="BC44" s="218"/>
      <c r="BD44" s="218"/>
      <c r="BE44" s="218"/>
      <c r="BF44" s="400">
        <f t="shared" si="24"/>
        <v>0</v>
      </c>
      <c r="BG44" s="10"/>
      <c r="BH44" s="484"/>
      <c r="BI44" s="484"/>
      <c r="BJ44" s="484"/>
      <c r="BK44" s="484"/>
      <c r="BL44" s="484"/>
      <c r="BM44" s="484"/>
      <c r="BN44" s="484"/>
      <c r="BO44" s="484"/>
      <c r="BP44" s="484"/>
      <c r="BQ44" s="495"/>
      <c r="BR44" s="495"/>
      <c r="BS44" s="495"/>
      <c r="BT44" s="495"/>
      <c r="BU44" s="495"/>
      <c r="BV44" s="495"/>
      <c r="BW44" s="495"/>
      <c r="BX44" s="495"/>
      <c r="BY44" s="495"/>
      <c r="BZ44" s="495"/>
      <c r="CA44" s="495"/>
      <c r="CB44" s="399">
        <f t="shared" si="25"/>
        <v>0</v>
      </c>
      <c r="CC44" s="397">
        <f t="shared" si="5"/>
        <v>0</v>
      </c>
      <c r="CD44" s="13"/>
      <c r="CE44" s="396">
        <f t="shared" si="26"/>
        <v>6</v>
      </c>
      <c r="CF44" s="220"/>
      <c r="CG44" s="220"/>
      <c r="CH44" s="218"/>
      <c r="CI44" s="7" t="s">
        <v>524</v>
      </c>
      <c r="CJ44" s="7"/>
      <c r="CK44" s="1"/>
      <c r="CL44" s="1"/>
    </row>
    <row r="45" spans="1:90" s="2" customFormat="1" ht="26.4" customHeight="1">
      <c r="A45" s="362"/>
      <c r="B45" s="4">
        <v>954</v>
      </c>
      <c r="C45" s="216" t="str">
        <f ca="1">IF(CD45="","",(IF(CF45&lt;&gt;"","Closed",(IF(CD45=TODAY()+1,"Near Due",(IF(CD45=TODAY(),"Today is due date",(IF(CD45&gt;TODAY(),"On Due",(IF(E1721&lt;TODAY()-7,"Too Over Due",(IF(CD45&lt;TODAY(),"Over due")))))))))))))</f>
        <v>Closed</v>
      </c>
      <c r="D45" s="216" t="str">
        <f t="shared" ref="D45" ca="1" si="29">IF(C45="Closed","Done","Under Test")</f>
        <v>Done</v>
      </c>
      <c r="E45" s="363">
        <v>44562</v>
      </c>
      <c r="F45" s="13">
        <v>44589</v>
      </c>
      <c r="G45" s="13">
        <v>44568</v>
      </c>
      <c r="H45" s="328" t="s">
        <v>438</v>
      </c>
      <c r="I45" s="3" t="s">
        <v>64</v>
      </c>
      <c r="J45" s="3" t="s">
        <v>24</v>
      </c>
      <c r="K45" s="215">
        <v>3046</v>
      </c>
      <c r="L45" s="328" t="s">
        <v>287</v>
      </c>
      <c r="M45" s="9" t="s">
        <v>48</v>
      </c>
      <c r="N45" s="21" t="s">
        <v>18</v>
      </c>
      <c r="O45" s="480" t="s">
        <v>253</v>
      </c>
      <c r="P45" s="21" t="s">
        <v>255</v>
      </c>
      <c r="Q45" s="284" t="s">
        <v>66</v>
      </c>
      <c r="R45" s="11" t="s">
        <v>68</v>
      </c>
      <c r="S45" s="8" t="s">
        <v>27</v>
      </c>
      <c r="T45" s="13"/>
      <c r="U45" s="7" t="s">
        <v>59</v>
      </c>
      <c r="V45" s="7" t="s">
        <v>59</v>
      </c>
      <c r="W45" s="7" t="s">
        <v>59</v>
      </c>
      <c r="X45" s="18" t="s">
        <v>323</v>
      </c>
      <c r="Y45" s="18">
        <v>1</v>
      </c>
      <c r="Z45" s="18" t="s">
        <v>147</v>
      </c>
      <c r="AA45" s="18" t="s">
        <v>401</v>
      </c>
      <c r="AB45" s="14" t="s">
        <v>170</v>
      </c>
      <c r="AC45" s="494"/>
      <c r="AD45" s="494"/>
      <c r="AE45" s="18">
        <v>1</v>
      </c>
      <c r="AF45" s="16">
        <v>44574</v>
      </c>
      <c r="AG45" s="16"/>
      <c r="AH45" s="16">
        <v>44574</v>
      </c>
      <c r="AI45" s="10"/>
      <c r="AJ45" s="219"/>
      <c r="AK45" s="219"/>
      <c r="AL45" s="219"/>
      <c r="AM45" s="219"/>
      <c r="AN45" s="219"/>
      <c r="AO45" s="219"/>
      <c r="AP45" s="219"/>
      <c r="AQ45" s="219"/>
      <c r="AR45" s="219"/>
      <c r="AS45" s="219"/>
      <c r="AT45" s="219"/>
      <c r="AU45" s="219"/>
      <c r="AV45" s="220"/>
      <c r="AW45" s="220"/>
      <c r="AX45" s="220"/>
      <c r="AY45" s="220"/>
      <c r="AZ45" s="220"/>
      <c r="BA45" s="220"/>
      <c r="BB45" s="220"/>
      <c r="BC45" s="218"/>
      <c r="BD45" s="218"/>
      <c r="BE45" s="218"/>
      <c r="BF45" s="400">
        <f t="shared" si="24"/>
        <v>2</v>
      </c>
      <c r="BG45" s="10">
        <v>44574</v>
      </c>
      <c r="BH45" s="484" t="s">
        <v>15</v>
      </c>
      <c r="BI45" s="484"/>
      <c r="BJ45" s="484"/>
      <c r="BK45" s="484"/>
      <c r="BL45" s="484"/>
      <c r="BM45" s="484"/>
      <c r="BN45" s="484"/>
      <c r="BO45" s="484"/>
      <c r="BP45" s="484"/>
      <c r="BQ45" s="495"/>
      <c r="BR45" s="495"/>
      <c r="BS45" s="495"/>
      <c r="BT45" s="495"/>
      <c r="BU45" s="495"/>
      <c r="BV45" s="495"/>
      <c r="BW45" s="495"/>
      <c r="BX45" s="495"/>
      <c r="BY45" s="495"/>
      <c r="BZ45" s="495"/>
      <c r="CA45" s="495"/>
      <c r="CB45" s="399">
        <f t="shared" si="25"/>
        <v>2</v>
      </c>
      <c r="CC45" s="397">
        <f t="shared" si="5"/>
        <v>0</v>
      </c>
      <c r="CD45" s="13">
        <v>44574</v>
      </c>
      <c r="CE45" s="396">
        <f t="shared" si="26"/>
        <v>44580</v>
      </c>
      <c r="CF45" s="13">
        <v>44589</v>
      </c>
      <c r="CG45" s="220"/>
      <c r="CH45" s="220"/>
      <c r="CI45" s="7"/>
      <c r="CJ45" s="7"/>
      <c r="CK45" s="1"/>
      <c r="CL45" s="1"/>
    </row>
    <row r="46" spans="1:90" s="2" customFormat="1" ht="26.4" customHeight="1">
      <c r="A46" s="362"/>
      <c r="B46" s="4">
        <v>955</v>
      </c>
      <c r="C46" s="216" t="str">
        <f ca="1">IF(CD46="","",(IF(CF46&lt;&gt;"","Closed",(IF(CD46=TODAY()+1,"Near Due",(IF(CD46=TODAY(),"Today is due date",(IF(CD46&gt;TODAY(),"On Due",(IF(E1722&lt;TODAY()-7,"Too Over Due",(IF(CD46&lt;TODAY(),"Over due")))))))))))))</f>
        <v>Closed</v>
      </c>
      <c r="D46" s="216" t="str">
        <f t="shared" ref="D46" ca="1" si="30">IF(C46="Closed","Done","Under Test")</f>
        <v>Done</v>
      </c>
      <c r="E46" s="363">
        <v>44562</v>
      </c>
      <c r="F46" s="13">
        <v>44590</v>
      </c>
      <c r="G46" s="13">
        <v>44568</v>
      </c>
      <c r="H46" s="328" t="s">
        <v>439</v>
      </c>
      <c r="I46" s="3" t="s">
        <v>64</v>
      </c>
      <c r="J46" s="3" t="s">
        <v>24</v>
      </c>
      <c r="K46" s="215" t="s">
        <v>440</v>
      </c>
      <c r="L46" s="365" t="s">
        <v>248</v>
      </c>
      <c r="M46" s="9" t="s">
        <v>34</v>
      </c>
      <c r="N46" s="21" t="s">
        <v>18</v>
      </c>
      <c r="O46" s="480" t="s">
        <v>253</v>
      </c>
      <c r="P46" s="21" t="s">
        <v>255</v>
      </c>
      <c r="Q46" s="284" t="s">
        <v>66</v>
      </c>
      <c r="R46" s="11" t="s">
        <v>68</v>
      </c>
      <c r="S46" s="8" t="s">
        <v>27</v>
      </c>
      <c r="T46" s="13"/>
      <c r="U46" s="7" t="s">
        <v>59</v>
      </c>
      <c r="V46" s="7" t="s">
        <v>59</v>
      </c>
      <c r="W46" s="7" t="s">
        <v>59</v>
      </c>
      <c r="X46" s="18" t="s">
        <v>323</v>
      </c>
      <c r="Y46" s="18">
        <v>1</v>
      </c>
      <c r="Z46" s="18" t="s">
        <v>299</v>
      </c>
      <c r="AA46" s="18" t="s">
        <v>403</v>
      </c>
      <c r="AB46" s="14" t="s">
        <v>170</v>
      </c>
      <c r="AC46" s="494"/>
      <c r="AD46" s="494"/>
      <c r="AE46" s="18">
        <v>1</v>
      </c>
      <c r="AF46" s="16">
        <v>44574</v>
      </c>
      <c r="AG46" s="16"/>
      <c r="AH46" s="16">
        <v>44574</v>
      </c>
      <c r="AI46" s="10"/>
      <c r="AJ46" s="219"/>
      <c r="AK46" s="219"/>
      <c r="AL46" s="219"/>
      <c r="AM46" s="219"/>
      <c r="AN46" s="219"/>
      <c r="AO46" s="219"/>
      <c r="AP46" s="219"/>
      <c r="AQ46" s="219"/>
      <c r="AR46" s="219"/>
      <c r="AS46" s="219"/>
      <c r="AT46" s="219"/>
      <c r="AU46" s="219"/>
      <c r="AV46" s="220"/>
      <c r="AW46" s="220"/>
      <c r="AX46" s="220"/>
      <c r="AY46" s="220"/>
      <c r="AZ46" s="220"/>
      <c r="BA46" s="220"/>
      <c r="BB46" s="220"/>
      <c r="BC46" s="218"/>
      <c r="BD46" s="218"/>
      <c r="BE46" s="218"/>
      <c r="BF46" s="400">
        <f t="shared" ref="BF46" si="31">COUNTA(AF46:BE46)</f>
        <v>2</v>
      </c>
      <c r="BG46" s="10">
        <v>44574</v>
      </c>
      <c r="BH46" s="484" t="s">
        <v>15</v>
      </c>
      <c r="BI46" s="484"/>
      <c r="BJ46" s="484"/>
      <c r="BK46" s="484"/>
      <c r="BL46" s="484"/>
      <c r="BM46" s="484"/>
      <c r="BN46" s="484"/>
      <c r="BO46" s="484"/>
      <c r="BP46" s="484"/>
      <c r="BQ46" s="495"/>
      <c r="BR46" s="495"/>
      <c r="BS46" s="495"/>
      <c r="BT46" s="495"/>
      <c r="BU46" s="495"/>
      <c r="BV46" s="495"/>
      <c r="BW46" s="495"/>
      <c r="BX46" s="495"/>
      <c r="BY46" s="495"/>
      <c r="BZ46" s="495"/>
      <c r="CA46" s="495"/>
      <c r="CB46" s="399">
        <f t="shared" ref="CB46" si="32">COUNTA(BG46:CA46)</f>
        <v>2</v>
      </c>
      <c r="CC46" s="397">
        <f t="shared" si="5"/>
        <v>0</v>
      </c>
      <c r="CD46" s="13">
        <v>44574</v>
      </c>
      <c r="CE46" s="396">
        <f t="shared" ref="CE46" si="33">CD46+6</f>
        <v>44580</v>
      </c>
      <c r="CF46" s="13">
        <v>44590</v>
      </c>
      <c r="CG46" s="220"/>
      <c r="CH46" s="220"/>
      <c r="CI46" s="7"/>
      <c r="CJ46" s="7"/>
      <c r="CK46" s="1"/>
      <c r="CL46" s="1"/>
    </row>
    <row r="47" spans="1:90" s="2" customFormat="1" ht="26.4" customHeight="1">
      <c r="A47" s="362"/>
      <c r="B47" s="4">
        <v>956</v>
      </c>
      <c r="C47" s="216" t="str">
        <f ca="1">IF(CD47="","",(IF(CF47&lt;&gt;"","Closed",(IF(CD47=TODAY()+1,"Near Due",(IF(CD47=TODAY(),"Today is due date",(IF(CD47&gt;TODAY(),"On Due",(IF(E1723&lt;TODAY()-7,"Too Over Due",(IF(CD47&lt;TODAY(),"Over due")))))))))))))</f>
        <v>Closed</v>
      </c>
      <c r="D47" s="216" t="str">
        <f t="shared" ref="D47:D49" ca="1" si="34">IF(C47="Closed","Done","Under Test")</f>
        <v>Done</v>
      </c>
      <c r="E47" s="363">
        <v>44562</v>
      </c>
      <c r="F47" s="13">
        <v>44592</v>
      </c>
      <c r="G47" s="13">
        <v>44568</v>
      </c>
      <c r="H47" s="328" t="s">
        <v>441</v>
      </c>
      <c r="I47" s="3" t="s">
        <v>64</v>
      </c>
      <c r="J47" s="3" t="s">
        <v>24</v>
      </c>
      <c r="K47" s="215">
        <v>3085</v>
      </c>
      <c r="L47" s="375" t="s">
        <v>302</v>
      </c>
      <c r="M47" s="9" t="s">
        <v>34</v>
      </c>
      <c r="N47" s="21" t="s">
        <v>18</v>
      </c>
      <c r="O47" s="480" t="s">
        <v>253</v>
      </c>
      <c r="P47" s="21" t="s">
        <v>255</v>
      </c>
      <c r="Q47" s="284" t="s">
        <v>66</v>
      </c>
      <c r="R47" s="11" t="s">
        <v>68</v>
      </c>
      <c r="S47" s="8" t="s">
        <v>27</v>
      </c>
      <c r="T47" s="13"/>
      <c r="U47" s="7" t="s">
        <v>59</v>
      </c>
      <c r="V47" s="7" t="s">
        <v>59</v>
      </c>
      <c r="W47" s="7" t="s">
        <v>59</v>
      </c>
      <c r="X47" s="18" t="s">
        <v>323</v>
      </c>
      <c r="Y47" s="18">
        <v>3</v>
      </c>
      <c r="Z47" s="18" t="s">
        <v>299</v>
      </c>
      <c r="AA47" s="18" t="s">
        <v>403</v>
      </c>
      <c r="AB47" s="14" t="s">
        <v>170</v>
      </c>
      <c r="AC47" s="494"/>
      <c r="AD47" s="494"/>
      <c r="AE47" s="18">
        <v>1</v>
      </c>
      <c r="AF47" s="16">
        <v>44574</v>
      </c>
      <c r="AG47" s="16"/>
      <c r="AH47" s="16">
        <v>44574</v>
      </c>
      <c r="AI47" s="10"/>
      <c r="AJ47" s="219"/>
      <c r="AK47" s="219"/>
      <c r="AL47" s="219"/>
      <c r="AM47" s="219"/>
      <c r="AN47" s="219"/>
      <c r="AO47" s="219"/>
      <c r="AP47" s="219"/>
      <c r="AQ47" s="219"/>
      <c r="AR47" s="219"/>
      <c r="AS47" s="219"/>
      <c r="AT47" s="219"/>
      <c r="AU47" s="219"/>
      <c r="AV47" s="220"/>
      <c r="AW47" s="220"/>
      <c r="AX47" s="220"/>
      <c r="AY47" s="220"/>
      <c r="AZ47" s="220"/>
      <c r="BA47" s="220"/>
      <c r="BB47" s="220"/>
      <c r="BC47" s="218"/>
      <c r="BD47" s="218"/>
      <c r="BE47" s="218"/>
      <c r="BF47" s="400">
        <f t="shared" ref="BF47:BF49" si="35">COUNTA(AF47:BE47)</f>
        <v>2</v>
      </c>
      <c r="BG47" s="10">
        <v>44574</v>
      </c>
      <c r="BH47" s="484" t="s">
        <v>15</v>
      </c>
      <c r="BI47" s="484"/>
      <c r="BJ47" s="484"/>
      <c r="BK47" s="484"/>
      <c r="BL47" s="484"/>
      <c r="BM47" s="484"/>
      <c r="BN47" s="484"/>
      <c r="BO47" s="484"/>
      <c r="BP47" s="484"/>
      <c r="BQ47" s="495"/>
      <c r="BR47" s="495"/>
      <c r="BS47" s="495"/>
      <c r="BT47" s="495"/>
      <c r="BU47" s="495"/>
      <c r="BV47" s="495"/>
      <c r="BW47" s="495"/>
      <c r="BX47" s="495"/>
      <c r="BY47" s="495"/>
      <c r="BZ47" s="495"/>
      <c r="CA47" s="495"/>
      <c r="CB47" s="399">
        <f t="shared" ref="CB47:CB49" si="36">COUNTA(BG47:CA47)</f>
        <v>2</v>
      </c>
      <c r="CC47" s="397">
        <f t="shared" si="5"/>
        <v>0</v>
      </c>
      <c r="CD47" s="13">
        <v>44574</v>
      </c>
      <c r="CE47" s="396">
        <f t="shared" ref="CE47:CE49" si="37">CD47+6</f>
        <v>44580</v>
      </c>
      <c r="CF47" s="13">
        <v>44590</v>
      </c>
      <c r="CG47" s="220"/>
      <c r="CH47" s="220"/>
      <c r="CI47" s="7"/>
      <c r="CJ47" s="7"/>
      <c r="CK47" s="1"/>
      <c r="CL47" s="1"/>
    </row>
    <row r="48" spans="1:90" s="2" customFormat="1" ht="26.4" customHeight="1">
      <c r="A48" s="362"/>
      <c r="B48" s="4">
        <v>957</v>
      </c>
      <c r="C48" s="216" t="str">
        <f ca="1">IF(CD48="","",(IF(CF48&lt;&gt;"","Closed",(IF(CD48=TODAY()+1,"Near Due",(IF(CD48=TODAY(),"Today is due date",(IF(CD48&gt;TODAY(),"On Due",(IF(E1724&lt;TODAY()-7,"Too Over Due",(IF(CD48&lt;TODAY(),"Over due")))))))))))))</f>
        <v>Closed</v>
      </c>
      <c r="D48" s="216" t="str">
        <f t="shared" ca="1" si="34"/>
        <v>Done</v>
      </c>
      <c r="E48" s="363">
        <v>44593</v>
      </c>
      <c r="F48" s="13">
        <v>44593</v>
      </c>
      <c r="G48" s="13">
        <v>44592</v>
      </c>
      <c r="H48" s="329" t="s">
        <v>443</v>
      </c>
      <c r="I48" s="3" t="s">
        <v>293</v>
      </c>
      <c r="J48" s="3" t="s">
        <v>47</v>
      </c>
      <c r="K48" s="9">
        <v>3087</v>
      </c>
      <c r="L48" s="329" t="s">
        <v>282</v>
      </c>
      <c r="M48" s="3" t="s">
        <v>42</v>
      </c>
      <c r="N48" s="21" t="s">
        <v>41</v>
      </c>
      <c r="O48" s="480" t="s">
        <v>327</v>
      </c>
      <c r="P48" s="21" t="s">
        <v>259</v>
      </c>
      <c r="Q48" s="23" t="s">
        <v>465</v>
      </c>
      <c r="R48" s="8" t="s">
        <v>35</v>
      </c>
      <c r="S48" s="8" t="s">
        <v>27</v>
      </c>
      <c r="T48" s="13"/>
      <c r="U48" s="14" t="s">
        <v>350</v>
      </c>
      <c r="V48" s="381" t="s">
        <v>315</v>
      </c>
      <c r="W48" s="18">
        <v>85</v>
      </c>
      <c r="X48" s="18" t="s">
        <v>323</v>
      </c>
      <c r="Y48" s="18">
        <v>10</v>
      </c>
      <c r="Z48" s="401" t="s">
        <v>19</v>
      </c>
      <c r="AA48" s="401" t="s">
        <v>169</v>
      </c>
      <c r="AB48" s="401" t="s">
        <v>170</v>
      </c>
      <c r="AC48" s="401" t="s">
        <v>518</v>
      </c>
      <c r="AD48" s="401"/>
      <c r="AE48" s="401">
        <v>500</v>
      </c>
      <c r="AF48" s="16">
        <v>44593</v>
      </c>
      <c r="AG48" s="16"/>
      <c r="AH48" s="16"/>
      <c r="AI48" s="10"/>
      <c r="AJ48" s="219"/>
      <c r="AK48" s="219"/>
      <c r="AL48" s="219">
        <v>44594</v>
      </c>
      <c r="AM48" s="219">
        <v>44595</v>
      </c>
      <c r="AN48" s="219">
        <v>44596</v>
      </c>
      <c r="AO48" s="219">
        <v>44597</v>
      </c>
      <c r="AP48" s="219"/>
      <c r="AQ48" s="219">
        <v>44599</v>
      </c>
      <c r="AR48" s="219"/>
      <c r="AS48" s="219"/>
      <c r="AT48" s="219"/>
      <c r="AU48" s="219"/>
      <c r="AV48" s="220">
        <v>44604</v>
      </c>
      <c r="AW48" s="220">
        <v>44609</v>
      </c>
      <c r="AX48" s="220"/>
      <c r="AY48" s="220">
        <v>44615</v>
      </c>
      <c r="AZ48" s="220"/>
      <c r="BA48" s="220"/>
      <c r="BB48" s="220"/>
      <c r="BC48" s="218"/>
      <c r="BD48" s="218"/>
      <c r="BE48" s="218"/>
      <c r="BF48" s="400">
        <f t="shared" si="35"/>
        <v>9</v>
      </c>
      <c r="BG48" s="10">
        <v>44593</v>
      </c>
      <c r="BH48" s="484"/>
      <c r="BI48" s="219"/>
      <c r="BJ48" s="484"/>
      <c r="BK48" s="484"/>
      <c r="BL48" s="484" t="s">
        <v>15</v>
      </c>
      <c r="BM48" s="484"/>
      <c r="BN48" s="484"/>
      <c r="BO48" s="484"/>
      <c r="BP48" s="484"/>
      <c r="BQ48" s="495"/>
      <c r="BR48" s="495" t="s">
        <v>15</v>
      </c>
      <c r="BS48" s="495" t="s">
        <v>15</v>
      </c>
      <c r="BT48" s="495"/>
      <c r="BU48" s="220">
        <v>44615</v>
      </c>
      <c r="BV48" s="495"/>
      <c r="BW48" s="495"/>
      <c r="BX48" s="495"/>
      <c r="BY48" s="495"/>
      <c r="BZ48" s="495"/>
      <c r="CA48" s="495"/>
      <c r="CB48" s="399">
        <f t="shared" si="36"/>
        <v>5</v>
      </c>
      <c r="CC48" s="397">
        <f t="shared" si="5"/>
        <v>4</v>
      </c>
      <c r="CD48" s="13">
        <v>44615</v>
      </c>
      <c r="CE48" s="396">
        <f t="shared" si="37"/>
        <v>44621</v>
      </c>
      <c r="CF48" s="13">
        <v>44615</v>
      </c>
      <c r="CG48" s="220"/>
      <c r="CH48" s="220"/>
      <c r="CI48" s="7"/>
      <c r="CJ48" s="7"/>
      <c r="CK48" s="1"/>
      <c r="CL48" s="1"/>
    </row>
    <row r="49" spans="1:90" s="2" customFormat="1" ht="26.4" customHeight="1">
      <c r="A49" s="362"/>
      <c r="B49" s="4">
        <v>958</v>
      </c>
      <c r="C49" s="216" t="str">
        <f t="shared" ref="C49:C54" ca="1" si="38">IF(CD49="","",(IF(CF49&lt;&gt;"","Closed",(IF(CD49=TODAY()+1,"Near Due",(IF(CD49=TODAY(),"Today is due date",(IF(CD49&gt;TODAY(),"On Due",(IF(E1738&lt;TODAY()-7,"Too Over Due",(IF(CD49&lt;TODAY(),"Over due")))))))))))))</f>
        <v>Closed</v>
      </c>
      <c r="D49" s="216" t="str">
        <f t="shared" ca="1" si="34"/>
        <v>Done</v>
      </c>
      <c r="E49" s="363">
        <f t="shared" ref="E49" si="39">F49</f>
        <v>44594</v>
      </c>
      <c r="F49" s="13">
        <v>44594</v>
      </c>
      <c r="G49" s="13">
        <v>44568</v>
      </c>
      <c r="H49" s="328" t="s">
        <v>444</v>
      </c>
      <c r="I49" s="3" t="s">
        <v>64</v>
      </c>
      <c r="J49" s="3" t="s">
        <v>67</v>
      </c>
      <c r="K49" s="215" t="s">
        <v>372</v>
      </c>
      <c r="L49" s="328" t="s">
        <v>231</v>
      </c>
      <c r="M49" s="9" t="s">
        <v>26</v>
      </c>
      <c r="N49" s="21" t="s">
        <v>23</v>
      </c>
      <c r="O49" s="480" t="s">
        <v>253</v>
      </c>
      <c r="P49" s="21" t="s">
        <v>255</v>
      </c>
      <c r="Q49" s="284" t="s">
        <v>66</v>
      </c>
      <c r="R49" s="11" t="s">
        <v>68</v>
      </c>
      <c r="S49" s="8" t="s">
        <v>27</v>
      </c>
      <c r="T49" s="13"/>
      <c r="U49" s="7" t="s">
        <v>59</v>
      </c>
      <c r="V49" s="7" t="s">
        <v>59</v>
      </c>
      <c r="W49" s="7" t="s">
        <v>59</v>
      </c>
      <c r="X49" s="18" t="s">
        <v>323</v>
      </c>
      <c r="Y49" s="18">
        <v>5</v>
      </c>
      <c r="Z49" s="18" t="s">
        <v>233</v>
      </c>
      <c r="AA49" s="18" t="s">
        <v>401</v>
      </c>
      <c r="AB49" s="18" t="s">
        <v>402</v>
      </c>
      <c r="AC49" s="18"/>
      <c r="AD49" s="18"/>
      <c r="AE49" s="18">
        <v>2</v>
      </c>
      <c r="AF49" s="16">
        <v>44587</v>
      </c>
      <c r="AG49" s="16"/>
      <c r="AH49" s="16"/>
      <c r="AI49" s="10">
        <v>44587</v>
      </c>
      <c r="AJ49" s="219"/>
      <c r="AK49" s="219"/>
      <c r="AL49" s="219"/>
      <c r="AM49" s="219"/>
      <c r="AN49" s="219"/>
      <c r="AO49" s="219"/>
      <c r="AP49" s="219"/>
      <c r="AQ49" s="219"/>
      <c r="AR49" s="219"/>
      <c r="AS49" s="219"/>
      <c r="AT49" s="219"/>
      <c r="AU49" s="219"/>
      <c r="AV49" s="220"/>
      <c r="AW49" s="220"/>
      <c r="AX49" s="220"/>
      <c r="AY49" s="220"/>
      <c r="AZ49" s="220"/>
      <c r="BA49" s="220"/>
      <c r="BB49" s="220"/>
      <c r="BC49" s="218"/>
      <c r="BD49" s="218"/>
      <c r="BE49" s="218"/>
      <c r="BF49" s="400">
        <f t="shared" si="35"/>
        <v>2</v>
      </c>
      <c r="BG49" s="10">
        <v>44587</v>
      </c>
      <c r="BH49" s="484"/>
      <c r="BI49" s="484" t="s">
        <v>15</v>
      </c>
      <c r="BJ49" s="484"/>
      <c r="BK49" s="484"/>
      <c r="BL49" s="484"/>
      <c r="BM49" s="484"/>
      <c r="BN49" s="484"/>
      <c r="BO49" s="484"/>
      <c r="BP49" s="484"/>
      <c r="BQ49" s="495"/>
      <c r="BR49" s="495"/>
      <c r="BS49" s="495"/>
      <c r="BT49" s="495"/>
      <c r="BU49" s="495"/>
      <c r="BV49" s="495"/>
      <c r="BW49" s="495"/>
      <c r="BX49" s="495"/>
      <c r="BY49" s="495"/>
      <c r="BZ49" s="495"/>
      <c r="CA49" s="495"/>
      <c r="CB49" s="399">
        <f t="shared" si="36"/>
        <v>2</v>
      </c>
      <c r="CC49" s="397">
        <f t="shared" si="5"/>
        <v>0</v>
      </c>
      <c r="CD49" s="13">
        <v>44587</v>
      </c>
      <c r="CE49" s="396">
        <f t="shared" si="37"/>
        <v>44593</v>
      </c>
      <c r="CF49" s="220">
        <v>44594</v>
      </c>
      <c r="CG49" s="220"/>
      <c r="CH49" s="220"/>
      <c r="CI49" s="7"/>
      <c r="CJ49" s="7"/>
      <c r="CK49" s="1"/>
      <c r="CL49" s="1"/>
    </row>
    <row r="50" spans="1:90" s="2" customFormat="1" ht="26.4" customHeight="1">
      <c r="A50" s="362"/>
      <c r="B50" s="4">
        <v>959</v>
      </c>
      <c r="C50" s="216" t="str">
        <f t="shared" ca="1" si="38"/>
        <v>Closed</v>
      </c>
      <c r="D50" s="216" t="str">
        <f t="shared" ref="D50" ca="1" si="40">IF(C50="Closed","Done","Under Test")</f>
        <v>Done</v>
      </c>
      <c r="E50" s="363">
        <f t="shared" ref="E50" si="41">F50</f>
        <v>44594</v>
      </c>
      <c r="F50" s="13">
        <v>44594</v>
      </c>
      <c r="G50" s="13">
        <v>44568</v>
      </c>
      <c r="H50" s="328" t="s">
        <v>445</v>
      </c>
      <c r="I50" s="3" t="s">
        <v>64</v>
      </c>
      <c r="J50" s="3" t="s">
        <v>67</v>
      </c>
      <c r="K50" s="215" t="s">
        <v>372</v>
      </c>
      <c r="L50" s="328" t="s">
        <v>231</v>
      </c>
      <c r="M50" s="9" t="s">
        <v>26</v>
      </c>
      <c r="N50" s="21" t="s">
        <v>23</v>
      </c>
      <c r="O50" s="480" t="s">
        <v>253</v>
      </c>
      <c r="P50" s="21" t="s">
        <v>255</v>
      </c>
      <c r="Q50" s="284" t="s">
        <v>66</v>
      </c>
      <c r="R50" s="11" t="s">
        <v>68</v>
      </c>
      <c r="S50" s="8" t="s">
        <v>27</v>
      </c>
      <c r="T50" s="13"/>
      <c r="U50" s="7" t="s">
        <v>59</v>
      </c>
      <c r="V50" s="7" t="s">
        <v>59</v>
      </c>
      <c r="W50" s="7" t="s">
        <v>59</v>
      </c>
      <c r="X50" s="18" t="s">
        <v>323</v>
      </c>
      <c r="Y50" s="18">
        <v>2</v>
      </c>
      <c r="Z50" s="18" t="s">
        <v>233</v>
      </c>
      <c r="AA50" s="18" t="s">
        <v>401</v>
      </c>
      <c r="AB50" s="18" t="s">
        <v>402</v>
      </c>
      <c r="AC50" s="18"/>
      <c r="AD50" s="18"/>
      <c r="AE50" s="18">
        <v>2</v>
      </c>
      <c r="AF50" s="16">
        <v>44587</v>
      </c>
      <c r="AG50" s="16"/>
      <c r="AH50" s="16"/>
      <c r="AI50" s="10">
        <v>44587</v>
      </c>
      <c r="AJ50" s="219"/>
      <c r="AK50" s="219"/>
      <c r="AL50" s="219"/>
      <c r="AM50" s="219"/>
      <c r="AN50" s="219"/>
      <c r="AO50" s="219"/>
      <c r="AP50" s="219"/>
      <c r="AQ50" s="219"/>
      <c r="AR50" s="219"/>
      <c r="AS50" s="219"/>
      <c r="AT50" s="219"/>
      <c r="AU50" s="219"/>
      <c r="AV50" s="220"/>
      <c r="AW50" s="220"/>
      <c r="AX50" s="220"/>
      <c r="AY50" s="220"/>
      <c r="AZ50" s="220"/>
      <c r="BA50" s="220"/>
      <c r="BB50" s="220"/>
      <c r="BC50" s="218"/>
      <c r="BD50" s="218"/>
      <c r="BE50" s="218"/>
      <c r="BF50" s="400">
        <f t="shared" ref="BF50" si="42">COUNTA(AF50:BE50)</f>
        <v>2</v>
      </c>
      <c r="BG50" s="10">
        <v>44587</v>
      </c>
      <c r="BH50" s="484"/>
      <c r="BI50" s="484" t="s">
        <v>15</v>
      </c>
      <c r="BJ50" s="484"/>
      <c r="BK50" s="484"/>
      <c r="BL50" s="484"/>
      <c r="BM50" s="484"/>
      <c r="BN50" s="484"/>
      <c r="BO50" s="484"/>
      <c r="BP50" s="484"/>
      <c r="BQ50" s="495"/>
      <c r="BR50" s="495"/>
      <c r="BS50" s="495"/>
      <c r="BT50" s="495"/>
      <c r="BU50" s="495"/>
      <c r="BV50" s="495"/>
      <c r="BW50" s="495"/>
      <c r="BX50" s="495"/>
      <c r="BY50" s="495"/>
      <c r="BZ50" s="495"/>
      <c r="CA50" s="495"/>
      <c r="CB50" s="399">
        <f t="shared" ref="CB50" si="43">COUNTA(BG50:CA50)</f>
        <v>2</v>
      </c>
      <c r="CC50" s="397">
        <f t="shared" si="5"/>
        <v>0</v>
      </c>
      <c r="CD50" s="13">
        <v>44587</v>
      </c>
      <c r="CE50" s="396">
        <f t="shared" ref="CE50" si="44">CD50+6</f>
        <v>44593</v>
      </c>
      <c r="CF50" s="220">
        <v>44594</v>
      </c>
      <c r="CG50" s="220"/>
      <c r="CH50" s="220"/>
      <c r="CI50" s="7"/>
      <c r="CJ50" s="7"/>
      <c r="CK50" s="1"/>
      <c r="CL50" s="1"/>
    </row>
    <row r="51" spans="1:90" s="2" customFormat="1" ht="26.4" customHeight="1">
      <c r="A51" s="362"/>
      <c r="B51" s="4">
        <v>960</v>
      </c>
      <c r="C51" s="216" t="str">
        <f t="shared" ca="1" si="38"/>
        <v>Closed</v>
      </c>
      <c r="D51" s="216" t="str">
        <f t="shared" ref="D51" ca="1" si="45">IF(C51="Closed","Done","Under Test")</f>
        <v>Done</v>
      </c>
      <c r="E51" s="363">
        <f t="shared" ref="E51" si="46">F51</f>
        <v>44594</v>
      </c>
      <c r="F51" s="13">
        <v>44594</v>
      </c>
      <c r="G51" s="13">
        <v>44568</v>
      </c>
      <c r="H51" s="328" t="s">
        <v>446</v>
      </c>
      <c r="I51" s="3" t="s">
        <v>64</v>
      </c>
      <c r="J51" s="3" t="s">
        <v>67</v>
      </c>
      <c r="K51" s="215">
        <v>3009</v>
      </c>
      <c r="L51" s="328" t="s">
        <v>280</v>
      </c>
      <c r="M51" s="9" t="s">
        <v>26</v>
      </c>
      <c r="N51" s="21" t="s">
        <v>23</v>
      </c>
      <c r="O51" s="480" t="s">
        <v>253</v>
      </c>
      <c r="P51" s="21" t="s">
        <v>255</v>
      </c>
      <c r="Q51" s="284" t="s">
        <v>66</v>
      </c>
      <c r="R51" s="11" t="s">
        <v>68</v>
      </c>
      <c r="S51" s="8" t="s">
        <v>27</v>
      </c>
      <c r="T51" s="13"/>
      <c r="U51" s="7" t="s">
        <v>59</v>
      </c>
      <c r="V51" s="7" t="s">
        <v>59</v>
      </c>
      <c r="W51" s="7" t="s">
        <v>59</v>
      </c>
      <c r="X51" s="18" t="s">
        <v>323</v>
      </c>
      <c r="Y51" s="18">
        <v>3</v>
      </c>
      <c r="Z51" s="18" t="s">
        <v>233</v>
      </c>
      <c r="AA51" s="18" t="s">
        <v>401</v>
      </c>
      <c r="AB51" s="18" t="s">
        <v>402</v>
      </c>
      <c r="AC51" s="18"/>
      <c r="AD51" s="18"/>
      <c r="AE51" s="18">
        <v>2</v>
      </c>
      <c r="AF51" s="16">
        <v>44587</v>
      </c>
      <c r="AG51" s="16"/>
      <c r="AH51" s="16"/>
      <c r="AI51" s="10">
        <v>44587</v>
      </c>
      <c r="AJ51" s="219"/>
      <c r="AK51" s="219"/>
      <c r="AL51" s="219"/>
      <c r="AM51" s="219"/>
      <c r="AN51" s="219"/>
      <c r="AO51" s="219"/>
      <c r="AP51" s="219"/>
      <c r="AQ51" s="219"/>
      <c r="AR51" s="219"/>
      <c r="AS51" s="219"/>
      <c r="AT51" s="219"/>
      <c r="AU51" s="219"/>
      <c r="AV51" s="220"/>
      <c r="AW51" s="220"/>
      <c r="AX51" s="220"/>
      <c r="AY51" s="220"/>
      <c r="AZ51" s="220"/>
      <c r="BA51" s="220"/>
      <c r="BB51" s="220"/>
      <c r="BC51" s="218"/>
      <c r="BD51" s="218"/>
      <c r="BE51" s="218"/>
      <c r="BF51" s="400">
        <f t="shared" ref="BF51" si="47">COUNTA(AF51:BE51)</f>
        <v>2</v>
      </c>
      <c r="BG51" s="10">
        <v>44587</v>
      </c>
      <c r="BH51" s="484"/>
      <c r="BI51" s="484" t="s">
        <v>15</v>
      </c>
      <c r="BJ51" s="484"/>
      <c r="BK51" s="484"/>
      <c r="BL51" s="484"/>
      <c r="BM51" s="484"/>
      <c r="BN51" s="484"/>
      <c r="BO51" s="484"/>
      <c r="BP51" s="484"/>
      <c r="BQ51" s="495"/>
      <c r="BR51" s="495"/>
      <c r="BS51" s="495"/>
      <c r="BT51" s="495"/>
      <c r="BU51" s="495"/>
      <c r="BV51" s="495"/>
      <c r="BW51" s="495"/>
      <c r="BX51" s="495"/>
      <c r="BY51" s="495"/>
      <c r="BZ51" s="495"/>
      <c r="CA51" s="495"/>
      <c r="CB51" s="399">
        <f t="shared" ref="CB51" si="48">COUNTA(BG51:CA51)</f>
        <v>2</v>
      </c>
      <c r="CC51" s="397">
        <f t="shared" si="5"/>
        <v>0</v>
      </c>
      <c r="CD51" s="13">
        <v>44587</v>
      </c>
      <c r="CE51" s="396">
        <f t="shared" ref="CE51" si="49">CD51+6</f>
        <v>44593</v>
      </c>
      <c r="CF51" s="220">
        <v>44594</v>
      </c>
      <c r="CG51" s="220"/>
      <c r="CH51" s="220"/>
      <c r="CI51" s="7"/>
      <c r="CJ51" s="7"/>
      <c r="CK51" s="1"/>
      <c r="CL51" s="1"/>
    </row>
    <row r="52" spans="1:90" s="2" customFormat="1" ht="26.4" customHeight="1">
      <c r="A52" s="362"/>
      <c r="B52" s="4">
        <v>961</v>
      </c>
      <c r="C52" s="216" t="str">
        <f t="shared" ca="1" si="38"/>
        <v>Closed</v>
      </c>
      <c r="D52" s="216" t="str">
        <f t="shared" ref="D52" ca="1" si="50">IF(C52="Closed","Done","Under Test")</f>
        <v>Done</v>
      </c>
      <c r="E52" s="363">
        <f t="shared" ref="E52" si="51">F52</f>
        <v>44594</v>
      </c>
      <c r="F52" s="13">
        <v>44594</v>
      </c>
      <c r="G52" s="13">
        <v>44587</v>
      </c>
      <c r="H52" s="328" t="s">
        <v>447</v>
      </c>
      <c r="I52" s="3" t="s">
        <v>64</v>
      </c>
      <c r="J52" s="3" t="s">
        <v>67</v>
      </c>
      <c r="K52" s="215">
        <v>3009</v>
      </c>
      <c r="L52" s="328" t="s">
        <v>280</v>
      </c>
      <c r="M52" s="9" t="s">
        <v>26</v>
      </c>
      <c r="N52" s="21" t="s">
        <v>23</v>
      </c>
      <c r="O52" s="480" t="s">
        <v>253</v>
      </c>
      <c r="P52" s="21" t="s">
        <v>255</v>
      </c>
      <c r="Q52" s="284" t="s">
        <v>66</v>
      </c>
      <c r="R52" s="11" t="s">
        <v>68</v>
      </c>
      <c r="S52" s="8" t="s">
        <v>27</v>
      </c>
      <c r="T52" s="13"/>
      <c r="U52" s="7" t="s">
        <v>59</v>
      </c>
      <c r="V52" s="7" t="s">
        <v>59</v>
      </c>
      <c r="W52" s="7" t="s">
        <v>59</v>
      </c>
      <c r="X52" s="18" t="s">
        <v>323</v>
      </c>
      <c r="Y52" s="18">
        <v>1</v>
      </c>
      <c r="Z52" s="18" t="s">
        <v>233</v>
      </c>
      <c r="AA52" s="18" t="s">
        <v>401</v>
      </c>
      <c r="AB52" s="18" t="s">
        <v>402</v>
      </c>
      <c r="AC52" s="18"/>
      <c r="AD52" s="18"/>
      <c r="AE52" s="18">
        <v>2</v>
      </c>
      <c r="AF52" s="16">
        <v>44587</v>
      </c>
      <c r="AG52" s="16"/>
      <c r="AH52" s="16"/>
      <c r="AI52" s="10">
        <v>44587</v>
      </c>
      <c r="AJ52" s="219"/>
      <c r="AK52" s="219"/>
      <c r="AL52" s="219"/>
      <c r="AM52" s="219"/>
      <c r="AN52" s="219"/>
      <c r="AO52" s="219"/>
      <c r="AP52" s="219"/>
      <c r="AQ52" s="219"/>
      <c r="AR52" s="219"/>
      <c r="AS52" s="219"/>
      <c r="AT52" s="219"/>
      <c r="AU52" s="219"/>
      <c r="AV52" s="220"/>
      <c r="AW52" s="220"/>
      <c r="AX52" s="220"/>
      <c r="AY52" s="220"/>
      <c r="AZ52" s="220"/>
      <c r="BA52" s="220"/>
      <c r="BB52" s="220"/>
      <c r="BC52" s="218"/>
      <c r="BD52" s="218"/>
      <c r="BE52" s="218"/>
      <c r="BF52" s="400">
        <f t="shared" ref="BF52" si="52">COUNTA(AF52:BE52)</f>
        <v>2</v>
      </c>
      <c r="BG52" s="10">
        <v>44587</v>
      </c>
      <c r="BH52" s="484"/>
      <c r="BI52" s="484" t="s">
        <v>15</v>
      </c>
      <c r="BJ52" s="484"/>
      <c r="BK52" s="484"/>
      <c r="BL52" s="484"/>
      <c r="BM52" s="484"/>
      <c r="BN52" s="484"/>
      <c r="BO52" s="484"/>
      <c r="BP52" s="484"/>
      <c r="BQ52" s="495"/>
      <c r="BR52" s="495"/>
      <c r="BS52" s="495"/>
      <c r="BT52" s="495"/>
      <c r="BU52" s="495"/>
      <c r="BV52" s="495"/>
      <c r="BW52" s="495"/>
      <c r="BX52" s="495"/>
      <c r="BY52" s="495"/>
      <c r="BZ52" s="495"/>
      <c r="CA52" s="495"/>
      <c r="CB52" s="399">
        <f t="shared" ref="CB52" si="53">COUNTA(BG52:CA52)</f>
        <v>2</v>
      </c>
      <c r="CC52" s="397">
        <f t="shared" si="5"/>
        <v>0</v>
      </c>
      <c r="CD52" s="13">
        <v>44587</v>
      </c>
      <c r="CE52" s="396">
        <f t="shared" ref="CE52" si="54">CD52+6</f>
        <v>44593</v>
      </c>
      <c r="CF52" s="220">
        <v>44594</v>
      </c>
      <c r="CG52" s="220"/>
      <c r="CH52" s="220"/>
      <c r="CI52" s="7"/>
      <c r="CJ52" s="7"/>
      <c r="CK52" s="1"/>
      <c r="CL52" s="1"/>
    </row>
    <row r="53" spans="1:90" s="2" customFormat="1" ht="26.4" customHeight="1">
      <c r="A53" s="362"/>
      <c r="B53" s="4">
        <v>962</v>
      </c>
      <c r="C53" s="216" t="str">
        <f t="shared" ca="1" si="38"/>
        <v>Closed</v>
      </c>
      <c r="D53" s="216" t="str">
        <f t="shared" ref="D53" ca="1" si="55">IF(C53="Closed","Done","Under Test")</f>
        <v>Done</v>
      </c>
      <c r="E53" s="363">
        <f t="shared" ref="E53" si="56">F53</f>
        <v>44594</v>
      </c>
      <c r="F53" s="13">
        <v>44594</v>
      </c>
      <c r="G53" s="13">
        <v>44573</v>
      </c>
      <c r="H53" s="328" t="s">
        <v>448</v>
      </c>
      <c r="I53" s="3" t="s">
        <v>64</v>
      </c>
      <c r="J53" s="3" t="s">
        <v>67</v>
      </c>
      <c r="K53" s="215">
        <v>3014</v>
      </c>
      <c r="L53" s="328" t="s">
        <v>145</v>
      </c>
      <c r="M53" s="9" t="s">
        <v>26</v>
      </c>
      <c r="N53" s="21" t="s">
        <v>23</v>
      </c>
      <c r="O53" s="480" t="s">
        <v>253</v>
      </c>
      <c r="P53" s="21" t="s">
        <v>255</v>
      </c>
      <c r="Q53" s="284" t="s">
        <v>66</v>
      </c>
      <c r="R53" s="11" t="s">
        <v>68</v>
      </c>
      <c r="S53" s="8" t="s">
        <v>27</v>
      </c>
      <c r="T53" s="13"/>
      <c r="U53" s="7" t="s">
        <v>59</v>
      </c>
      <c r="V53" s="7" t="s">
        <v>59</v>
      </c>
      <c r="W53" s="7" t="s">
        <v>59</v>
      </c>
      <c r="X53" s="18" t="s">
        <v>323</v>
      </c>
      <c r="Y53" s="18">
        <v>3</v>
      </c>
      <c r="Z53" s="18" t="s">
        <v>233</v>
      </c>
      <c r="AA53" s="18" t="s">
        <v>401</v>
      </c>
      <c r="AB53" s="18" t="s">
        <v>402</v>
      </c>
      <c r="AC53" s="18"/>
      <c r="AD53" s="18"/>
      <c r="AE53" s="18">
        <v>2</v>
      </c>
      <c r="AF53" s="16">
        <v>44587</v>
      </c>
      <c r="AG53" s="16"/>
      <c r="AH53" s="16"/>
      <c r="AI53" s="10">
        <v>44587</v>
      </c>
      <c r="AJ53" s="219"/>
      <c r="AK53" s="219"/>
      <c r="AL53" s="219"/>
      <c r="AM53" s="219"/>
      <c r="AN53" s="219"/>
      <c r="AO53" s="219"/>
      <c r="AP53" s="219"/>
      <c r="AQ53" s="219"/>
      <c r="AR53" s="219"/>
      <c r="AS53" s="219"/>
      <c r="AT53" s="219"/>
      <c r="AU53" s="219"/>
      <c r="AV53" s="220"/>
      <c r="AW53" s="220"/>
      <c r="AX53" s="220"/>
      <c r="AY53" s="220"/>
      <c r="AZ53" s="220"/>
      <c r="BA53" s="220"/>
      <c r="BB53" s="220"/>
      <c r="BC53" s="218"/>
      <c r="BD53" s="218"/>
      <c r="BE53" s="218"/>
      <c r="BF53" s="400">
        <f t="shared" ref="BF53" si="57">COUNTA(AF53:BE53)</f>
        <v>2</v>
      </c>
      <c r="BG53" s="10">
        <v>44587</v>
      </c>
      <c r="BH53" s="484"/>
      <c r="BI53" s="484" t="s">
        <v>15</v>
      </c>
      <c r="BJ53" s="484"/>
      <c r="BK53" s="484"/>
      <c r="BL53" s="484"/>
      <c r="BM53" s="484"/>
      <c r="BN53" s="484"/>
      <c r="BO53" s="484"/>
      <c r="BP53" s="484"/>
      <c r="BQ53" s="495"/>
      <c r="BR53" s="495"/>
      <c r="BS53" s="495"/>
      <c r="BT53" s="495"/>
      <c r="BU53" s="495"/>
      <c r="BV53" s="495"/>
      <c r="BW53" s="495"/>
      <c r="BX53" s="495"/>
      <c r="BY53" s="495"/>
      <c r="BZ53" s="495"/>
      <c r="CA53" s="495"/>
      <c r="CB53" s="399">
        <f t="shared" ref="CB53" si="58">COUNTA(BG53:CA53)</f>
        <v>2</v>
      </c>
      <c r="CC53" s="397">
        <f t="shared" si="5"/>
        <v>0</v>
      </c>
      <c r="CD53" s="13">
        <v>44587</v>
      </c>
      <c r="CE53" s="396">
        <f t="shared" ref="CE53" si="59">CD53+6</f>
        <v>44593</v>
      </c>
      <c r="CF53" s="220">
        <v>44594</v>
      </c>
      <c r="CG53" s="220"/>
      <c r="CH53" s="220"/>
      <c r="CI53" s="7"/>
      <c r="CJ53" s="7"/>
      <c r="CK53" s="1"/>
      <c r="CL53" s="1"/>
    </row>
    <row r="54" spans="1:90" s="2" customFormat="1" ht="26.4" customHeight="1">
      <c r="A54" s="362"/>
      <c r="B54" s="4">
        <v>963</v>
      </c>
      <c r="C54" s="216" t="str">
        <f t="shared" ca="1" si="38"/>
        <v>Closed</v>
      </c>
      <c r="D54" s="216" t="str">
        <f t="shared" ref="D54:D67" ca="1" si="60">IF(C54="Closed","Done","Under Test")</f>
        <v>Done</v>
      </c>
      <c r="E54" s="363">
        <f t="shared" ref="E54" si="61">F54</f>
        <v>44594</v>
      </c>
      <c r="F54" s="13">
        <v>44594</v>
      </c>
      <c r="G54" s="13">
        <v>44573</v>
      </c>
      <c r="H54" s="328" t="s">
        <v>449</v>
      </c>
      <c r="I54" s="3" t="s">
        <v>64</v>
      </c>
      <c r="J54" s="3" t="s">
        <v>67</v>
      </c>
      <c r="K54" s="215">
        <v>3014</v>
      </c>
      <c r="L54" s="328" t="s">
        <v>145</v>
      </c>
      <c r="M54" s="9" t="s">
        <v>26</v>
      </c>
      <c r="N54" s="21" t="s">
        <v>23</v>
      </c>
      <c r="O54" s="480" t="s">
        <v>253</v>
      </c>
      <c r="P54" s="21" t="s">
        <v>255</v>
      </c>
      <c r="Q54" s="284" t="s">
        <v>66</v>
      </c>
      <c r="R54" s="11" t="s">
        <v>68</v>
      </c>
      <c r="S54" s="8" t="s">
        <v>27</v>
      </c>
      <c r="T54" s="13"/>
      <c r="U54" s="7" t="s">
        <v>59</v>
      </c>
      <c r="V54" s="7" t="s">
        <v>59</v>
      </c>
      <c r="W54" s="7" t="s">
        <v>59</v>
      </c>
      <c r="X54" s="18" t="s">
        <v>323</v>
      </c>
      <c r="Y54" s="18">
        <v>2</v>
      </c>
      <c r="Z54" s="18" t="s">
        <v>233</v>
      </c>
      <c r="AA54" s="18" t="s">
        <v>401</v>
      </c>
      <c r="AB54" s="18" t="s">
        <v>402</v>
      </c>
      <c r="AC54" s="18"/>
      <c r="AD54" s="18"/>
      <c r="AE54" s="18">
        <v>2</v>
      </c>
      <c r="AF54" s="16">
        <v>44587</v>
      </c>
      <c r="AG54" s="16"/>
      <c r="AH54" s="16"/>
      <c r="AI54" s="10">
        <v>44587</v>
      </c>
      <c r="AJ54" s="219"/>
      <c r="AK54" s="219"/>
      <c r="AL54" s="219"/>
      <c r="AM54" s="219"/>
      <c r="AN54" s="219"/>
      <c r="AO54" s="219"/>
      <c r="AP54" s="219"/>
      <c r="AQ54" s="219"/>
      <c r="AR54" s="219"/>
      <c r="AS54" s="219"/>
      <c r="AT54" s="219"/>
      <c r="AU54" s="219"/>
      <c r="AV54" s="220"/>
      <c r="AW54" s="220"/>
      <c r="AX54" s="220"/>
      <c r="AY54" s="220"/>
      <c r="AZ54" s="220"/>
      <c r="BA54" s="220"/>
      <c r="BB54" s="220"/>
      <c r="BC54" s="218"/>
      <c r="BD54" s="218"/>
      <c r="BE54" s="218"/>
      <c r="BF54" s="400">
        <f t="shared" ref="BF54:BF67" si="62">COUNTA(AF54:BE54)</f>
        <v>2</v>
      </c>
      <c r="BG54" s="10">
        <v>44587</v>
      </c>
      <c r="BH54" s="484"/>
      <c r="BI54" s="484" t="s">
        <v>15</v>
      </c>
      <c r="BJ54" s="484"/>
      <c r="BK54" s="484"/>
      <c r="BL54" s="484"/>
      <c r="BM54" s="484"/>
      <c r="BN54" s="484"/>
      <c r="BO54" s="484"/>
      <c r="BP54" s="484"/>
      <c r="BQ54" s="495"/>
      <c r="BR54" s="495"/>
      <c r="BS54" s="495"/>
      <c r="BT54" s="495"/>
      <c r="BU54" s="495"/>
      <c r="BV54" s="495"/>
      <c r="BW54" s="495"/>
      <c r="BX54" s="495"/>
      <c r="BY54" s="495"/>
      <c r="BZ54" s="495"/>
      <c r="CA54" s="495"/>
      <c r="CB54" s="399">
        <f t="shared" ref="CB54:CB67" si="63">COUNTA(BG54:CA54)</f>
        <v>2</v>
      </c>
      <c r="CC54" s="397">
        <f t="shared" si="5"/>
        <v>0</v>
      </c>
      <c r="CD54" s="13">
        <v>44587</v>
      </c>
      <c r="CE54" s="396">
        <f t="shared" ref="CE54:CE67" si="64">CD54+6</f>
        <v>44593</v>
      </c>
      <c r="CF54" s="220">
        <v>44594</v>
      </c>
      <c r="CG54" s="220"/>
      <c r="CH54" s="220"/>
      <c r="CI54" s="7"/>
      <c r="CJ54" s="7"/>
      <c r="CK54" s="1"/>
      <c r="CL54" s="1"/>
    </row>
    <row r="55" spans="1:90" s="2" customFormat="1" ht="26.4" customHeight="1">
      <c r="A55" s="362"/>
      <c r="B55" s="4">
        <v>964</v>
      </c>
      <c r="C55" s="216" t="str">
        <f ca="1">IF(CD55="","",(IF(CF55&lt;&gt;"","Closed",(IF(CD55=TODAY()+1,"Near Due",(IF(CD55=TODAY(),"Today is due date",(IF(CD55&gt;TODAY(),"On Due",(IF(E1730&lt;TODAY()-7,"Too Over Due",(IF(CD55&lt;TODAY(),"Over due")))))))))))))</f>
        <v>Closed</v>
      </c>
      <c r="D55" s="216" t="str">
        <f t="shared" ca="1" si="60"/>
        <v>Done</v>
      </c>
      <c r="E55" s="363">
        <v>44593</v>
      </c>
      <c r="F55" s="13">
        <v>44594</v>
      </c>
      <c r="G55" s="13">
        <v>44594</v>
      </c>
      <c r="H55" s="328" t="s">
        <v>450</v>
      </c>
      <c r="I55" s="3" t="s">
        <v>605</v>
      </c>
      <c r="J55" s="3" t="s">
        <v>451</v>
      </c>
      <c r="K55" s="9">
        <v>3083</v>
      </c>
      <c r="L55" s="6" t="s">
        <v>217</v>
      </c>
      <c r="M55" s="3" t="s">
        <v>54</v>
      </c>
      <c r="N55" s="21" t="s">
        <v>53</v>
      </c>
      <c r="O55" s="480" t="s">
        <v>327</v>
      </c>
      <c r="P55" s="21" t="s">
        <v>256</v>
      </c>
      <c r="Q55" s="377" t="s">
        <v>452</v>
      </c>
      <c r="R55" s="11" t="s">
        <v>68</v>
      </c>
      <c r="S55" s="8" t="s">
        <v>27</v>
      </c>
      <c r="T55" s="13"/>
      <c r="U55" s="14" t="s">
        <v>350</v>
      </c>
      <c r="V55" s="381" t="s">
        <v>315</v>
      </c>
      <c r="W55" s="18">
        <v>105</v>
      </c>
      <c r="X55" s="18" t="s">
        <v>324</v>
      </c>
      <c r="Y55" s="18">
        <v>6</v>
      </c>
      <c r="Z55" s="401" t="s">
        <v>223</v>
      </c>
      <c r="AA55" s="401" t="s">
        <v>403</v>
      </c>
      <c r="AB55" s="401" t="s">
        <v>453</v>
      </c>
      <c r="AC55" s="401"/>
      <c r="AD55" s="401"/>
      <c r="AE55" s="401">
        <v>500</v>
      </c>
      <c r="AF55" s="16">
        <v>44595</v>
      </c>
      <c r="AG55" s="16"/>
      <c r="AH55" s="16"/>
      <c r="AI55" s="10"/>
      <c r="AJ55" s="219"/>
      <c r="AK55" s="219"/>
      <c r="AL55" s="219"/>
      <c r="AM55" s="219"/>
      <c r="AN55" s="219"/>
      <c r="AO55" s="219"/>
      <c r="AP55" s="219"/>
      <c r="AQ55" s="219">
        <v>44600</v>
      </c>
      <c r="AR55" s="219"/>
      <c r="AS55" s="219"/>
      <c r="AT55" s="219"/>
      <c r="AU55" s="219"/>
      <c r="AV55" s="220">
        <v>44614</v>
      </c>
      <c r="AW55" s="220"/>
      <c r="AX55" s="220"/>
      <c r="AY55" s="220">
        <v>44628</v>
      </c>
      <c r="AZ55" s="220"/>
      <c r="BA55" s="220"/>
      <c r="BB55" s="220"/>
      <c r="BC55" s="218"/>
      <c r="BD55" s="218"/>
      <c r="BE55" s="218"/>
      <c r="BF55" s="400">
        <f t="shared" si="62"/>
        <v>4</v>
      </c>
      <c r="BG55" s="10">
        <v>44595</v>
      </c>
      <c r="BH55" s="484"/>
      <c r="BI55" s="484"/>
      <c r="BJ55" s="484"/>
      <c r="BK55" s="484"/>
      <c r="BL55" s="484"/>
      <c r="BM55" s="484"/>
      <c r="BN55" s="484"/>
      <c r="BO55" s="484"/>
      <c r="BP55" s="484"/>
      <c r="BQ55" s="220">
        <v>44600</v>
      </c>
      <c r="BR55" s="220">
        <v>44615</v>
      </c>
      <c r="BS55" s="220"/>
      <c r="BT55" s="220"/>
      <c r="BU55" s="220">
        <v>44628</v>
      </c>
      <c r="BV55" s="495"/>
      <c r="BW55" s="495"/>
      <c r="BX55" s="495"/>
      <c r="BY55" s="495"/>
      <c r="BZ55" s="495"/>
      <c r="CA55" s="495"/>
      <c r="CB55" s="399">
        <f t="shared" si="63"/>
        <v>4</v>
      </c>
      <c r="CC55" s="397">
        <f t="shared" si="5"/>
        <v>0</v>
      </c>
      <c r="CD55" s="13">
        <v>44629</v>
      </c>
      <c r="CE55" s="396">
        <f t="shared" si="64"/>
        <v>44635</v>
      </c>
      <c r="CF55" s="220">
        <v>44629</v>
      </c>
      <c r="CG55" s="220"/>
      <c r="CH55" s="220"/>
      <c r="CI55" s="7"/>
      <c r="CJ55" s="15"/>
      <c r="CK55" s="1"/>
      <c r="CL55" s="1"/>
    </row>
    <row r="56" spans="1:90" s="2" customFormat="1" ht="26.4" customHeight="1">
      <c r="A56" s="362"/>
      <c r="B56" s="4">
        <v>965</v>
      </c>
      <c r="C56" s="216" t="str">
        <f ca="1">IF(CD56="","",(IF(CF56&lt;&gt;"","Closed",(IF(CD56=TODAY()+1,"Near Due",(IF(CD56=TODAY(),"Today is due date",(IF(CD56&gt;TODAY(),"On Due",(IF(E1731&lt;TODAY()-7,"Too Over Due",(IF(CD56&lt;TODAY(),"Over due")))))))))))))</f>
        <v>Closed</v>
      </c>
      <c r="D56" s="216" t="str">
        <f t="shared" ca="1" si="60"/>
        <v>Done</v>
      </c>
      <c r="E56" s="363">
        <v>44593</v>
      </c>
      <c r="F56" s="13">
        <v>44594</v>
      </c>
      <c r="G56" s="13">
        <v>44594</v>
      </c>
      <c r="H56" s="328" t="s">
        <v>450</v>
      </c>
      <c r="I56" s="3" t="s">
        <v>605</v>
      </c>
      <c r="J56" s="3" t="s">
        <v>451</v>
      </c>
      <c r="K56" s="9">
        <v>3083</v>
      </c>
      <c r="L56" s="6" t="s">
        <v>217</v>
      </c>
      <c r="M56" s="3" t="s">
        <v>54</v>
      </c>
      <c r="N56" s="21" t="s">
        <v>53</v>
      </c>
      <c r="O56" s="480" t="s">
        <v>327</v>
      </c>
      <c r="P56" s="21" t="s">
        <v>256</v>
      </c>
      <c r="Q56" s="377" t="s">
        <v>452</v>
      </c>
      <c r="R56" s="11" t="s">
        <v>68</v>
      </c>
      <c r="S56" s="8" t="s">
        <v>27</v>
      </c>
      <c r="T56" s="13"/>
      <c r="U56" s="14" t="s">
        <v>316</v>
      </c>
      <c r="V56" s="384" t="s">
        <v>316</v>
      </c>
      <c r="W56" s="18">
        <v>-40</v>
      </c>
      <c r="X56" s="18" t="s">
        <v>324</v>
      </c>
      <c r="Y56" s="18">
        <v>6</v>
      </c>
      <c r="Z56" s="401" t="s">
        <v>222</v>
      </c>
      <c r="AA56" s="401" t="s">
        <v>403</v>
      </c>
      <c r="AB56" s="401" t="s">
        <v>453</v>
      </c>
      <c r="AC56" s="401"/>
      <c r="AD56" s="401"/>
      <c r="AE56" s="401">
        <v>500</v>
      </c>
      <c r="AF56" s="16">
        <v>44595</v>
      </c>
      <c r="AG56" s="16"/>
      <c r="AH56" s="16"/>
      <c r="AI56" s="10"/>
      <c r="AJ56" s="219"/>
      <c r="AK56" s="219"/>
      <c r="AL56" s="219"/>
      <c r="AM56" s="219"/>
      <c r="AN56" s="219"/>
      <c r="AO56" s="219"/>
      <c r="AP56" s="219"/>
      <c r="AQ56" s="219">
        <v>44600</v>
      </c>
      <c r="AR56" s="219"/>
      <c r="AS56" s="219"/>
      <c r="AT56" s="219"/>
      <c r="AU56" s="219"/>
      <c r="AV56" s="220">
        <v>44614</v>
      </c>
      <c r="AW56" s="220"/>
      <c r="AX56" s="220"/>
      <c r="AY56" s="220">
        <v>44628</v>
      </c>
      <c r="AZ56" s="220"/>
      <c r="BA56" s="220"/>
      <c r="BB56" s="220"/>
      <c r="BC56" s="218"/>
      <c r="BD56" s="218"/>
      <c r="BE56" s="218"/>
      <c r="BF56" s="400">
        <f t="shared" si="62"/>
        <v>4</v>
      </c>
      <c r="BG56" s="10">
        <v>44595</v>
      </c>
      <c r="BH56" s="484"/>
      <c r="BI56" s="484"/>
      <c r="BJ56" s="484"/>
      <c r="BK56" s="484"/>
      <c r="BL56" s="484"/>
      <c r="BM56" s="484"/>
      <c r="BN56" s="484"/>
      <c r="BO56" s="484"/>
      <c r="BP56" s="484"/>
      <c r="BQ56" s="220">
        <v>44600</v>
      </c>
      <c r="BR56" s="220">
        <v>44615</v>
      </c>
      <c r="BS56" s="220"/>
      <c r="BT56" s="220"/>
      <c r="BU56" s="220">
        <v>44628</v>
      </c>
      <c r="BV56" s="495"/>
      <c r="BW56" s="495"/>
      <c r="BX56" s="495"/>
      <c r="BY56" s="495"/>
      <c r="BZ56" s="495"/>
      <c r="CA56" s="495"/>
      <c r="CB56" s="399">
        <f t="shared" si="63"/>
        <v>4</v>
      </c>
      <c r="CC56" s="397">
        <f t="shared" si="5"/>
        <v>0</v>
      </c>
      <c r="CD56" s="13">
        <v>44629</v>
      </c>
      <c r="CE56" s="396">
        <f t="shared" si="64"/>
        <v>44635</v>
      </c>
      <c r="CF56" s="220">
        <v>44629</v>
      </c>
      <c r="CG56" s="220"/>
      <c r="CH56" s="220"/>
      <c r="CI56" s="7"/>
      <c r="CJ56" s="15"/>
      <c r="CK56" s="1"/>
      <c r="CL56" s="1"/>
    </row>
    <row r="57" spans="1:90" s="2" customFormat="1" ht="26.4" customHeight="1">
      <c r="A57" s="362"/>
      <c r="B57" s="4">
        <v>966</v>
      </c>
      <c r="C57" s="216" t="str">
        <f ca="1">IF(CD57="","",(IF(CF57&lt;&gt;"","Closed",(IF(CD57=TODAY()+1,"Near Due",(IF(CD57=TODAY(),"Today is due date",(IF(CD57&gt;TODAY(),"On Due",(IF(E1732&lt;TODAY()-7,"Too Over Due",(IF(CD57&lt;TODAY(),"Over due")))))))))))))</f>
        <v>Closed</v>
      </c>
      <c r="D57" s="216" t="str">
        <f t="shared" ca="1" si="60"/>
        <v>Done</v>
      </c>
      <c r="E57" s="363">
        <v>44593</v>
      </c>
      <c r="F57" s="13">
        <v>44594</v>
      </c>
      <c r="G57" s="13">
        <v>44594</v>
      </c>
      <c r="H57" s="328" t="s">
        <v>450</v>
      </c>
      <c r="I57" s="3" t="s">
        <v>605</v>
      </c>
      <c r="J57" s="3" t="s">
        <v>451</v>
      </c>
      <c r="K57" s="9">
        <v>3083</v>
      </c>
      <c r="L57" s="6" t="s">
        <v>217</v>
      </c>
      <c r="M57" s="3" t="s">
        <v>54</v>
      </c>
      <c r="N57" s="21" t="s">
        <v>53</v>
      </c>
      <c r="O57" s="480" t="s">
        <v>327</v>
      </c>
      <c r="P57" s="21" t="s">
        <v>256</v>
      </c>
      <c r="Q57" s="377" t="s">
        <v>452</v>
      </c>
      <c r="R57" s="11" t="s">
        <v>68</v>
      </c>
      <c r="S57" s="8" t="s">
        <v>27</v>
      </c>
      <c r="T57" s="13"/>
      <c r="U57" s="7" t="s">
        <v>349</v>
      </c>
      <c r="V57" s="285" t="s">
        <v>318</v>
      </c>
      <c r="W57" s="18" t="s">
        <v>329</v>
      </c>
      <c r="X57" s="18" t="s">
        <v>324</v>
      </c>
      <c r="Y57" s="18">
        <v>6</v>
      </c>
      <c r="Z57" s="401" t="s">
        <v>43</v>
      </c>
      <c r="AA57" s="401" t="s">
        <v>403</v>
      </c>
      <c r="AB57" s="401" t="s">
        <v>453</v>
      </c>
      <c r="AC57" s="401"/>
      <c r="AD57" s="401"/>
      <c r="AE57" s="401">
        <v>500</v>
      </c>
      <c r="AF57" s="16">
        <v>44595</v>
      </c>
      <c r="AG57" s="16"/>
      <c r="AH57" s="16"/>
      <c r="AI57" s="10"/>
      <c r="AJ57" s="219"/>
      <c r="AK57" s="219"/>
      <c r="AL57" s="219"/>
      <c r="AM57" s="219"/>
      <c r="AN57" s="219"/>
      <c r="AO57" s="219"/>
      <c r="AP57" s="219"/>
      <c r="AQ57" s="219">
        <v>44600</v>
      </c>
      <c r="AR57" s="219"/>
      <c r="AS57" s="219"/>
      <c r="AT57" s="219"/>
      <c r="AU57" s="219"/>
      <c r="AV57" s="220">
        <v>44614</v>
      </c>
      <c r="AW57" s="220"/>
      <c r="AX57" s="220"/>
      <c r="AY57" s="220">
        <v>44628</v>
      </c>
      <c r="AZ57" s="220"/>
      <c r="BA57" s="220"/>
      <c r="BB57" s="220"/>
      <c r="BC57" s="218"/>
      <c r="BD57" s="218"/>
      <c r="BE57" s="218"/>
      <c r="BF57" s="400">
        <f t="shared" si="62"/>
        <v>4</v>
      </c>
      <c r="BG57" s="10">
        <v>44595</v>
      </c>
      <c r="BH57" s="484"/>
      <c r="BI57" s="484"/>
      <c r="BJ57" s="484"/>
      <c r="BK57" s="484"/>
      <c r="BL57" s="484"/>
      <c r="BM57" s="484"/>
      <c r="BN57" s="484"/>
      <c r="BO57" s="484"/>
      <c r="BP57" s="484"/>
      <c r="BQ57" s="220">
        <v>44600</v>
      </c>
      <c r="BR57" s="220">
        <v>44615</v>
      </c>
      <c r="BS57" s="220"/>
      <c r="BT57" s="220"/>
      <c r="BU57" s="220">
        <v>44628</v>
      </c>
      <c r="BV57" s="495"/>
      <c r="BW57" s="495"/>
      <c r="BX57" s="495"/>
      <c r="BY57" s="495"/>
      <c r="BZ57" s="495"/>
      <c r="CA57" s="495"/>
      <c r="CB57" s="399">
        <f t="shared" si="63"/>
        <v>4</v>
      </c>
      <c r="CC57" s="397">
        <f t="shared" si="5"/>
        <v>0</v>
      </c>
      <c r="CD57" s="13">
        <v>44629</v>
      </c>
      <c r="CE57" s="396">
        <f t="shared" si="64"/>
        <v>44635</v>
      </c>
      <c r="CF57" s="220">
        <v>44629</v>
      </c>
      <c r="CG57" s="220"/>
      <c r="CH57" s="220"/>
      <c r="CI57" s="7"/>
      <c r="CJ57" s="15"/>
      <c r="CK57" s="1"/>
      <c r="CL57" s="1"/>
    </row>
    <row r="58" spans="1:90" s="2" customFormat="1" ht="26.4" customHeight="1">
      <c r="A58" s="362"/>
      <c r="B58" s="4">
        <v>967</v>
      </c>
      <c r="C58" s="216" t="str">
        <f ca="1">IF(CD58="","",(IF(CF58&lt;&gt;"","Closed",(IF(CD58=TODAY()+1,"Near Due",(IF(CD58=TODAY(),"Today is due date",(IF(CD58&gt;TODAY(),"On Due",(IF(E1733&lt;TODAY()-7,"Too Over Due",(IF(CD58&lt;TODAY(),"Over due")))))))))))))</f>
        <v>Closed</v>
      </c>
      <c r="D58" s="216" t="str">
        <f t="shared" ca="1" si="60"/>
        <v>Done</v>
      </c>
      <c r="E58" s="363">
        <v>44593</v>
      </c>
      <c r="F58" s="13">
        <v>44594</v>
      </c>
      <c r="G58" s="13">
        <v>44594</v>
      </c>
      <c r="H58" s="328" t="s">
        <v>450</v>
      </c>
      <c r="I58" s="3" t="s">
        <v>605</v>
      </c>
      <c r="J58" s="3" t="s">
        <v>451</v>
      </c>
      <c r="K58" s="9">
        <v>3083</v>
      </c>
      <c r="L58" s="6" t="s">
        <v>217</v>
      </c>
      <c r="M58" s="3" t="s">
        <v>54</v>
      </c>
      <c r="N58" s="21" t="s">
        <v>53</v>
      </c>
      <c r="O58" s="480" t="s">
        <v>327</v>
      </c>
      <c r="P58" s="21" t="s">
        <v>256</v>
      </c>
      <c r="Q58" s="377" t="s">
        <v>452</v>
      </c>
      <c r="R58" s="11" t="s">
        <v>68</v>
      </c>
      <c r="S58" s="8" t="s">
        <v>27</v>
      </c>
      <c r="T58" s="13"/>
      <c r="U58" s="381" t="s">
        <v>314</v>
      </c>
      <c r="V58" s="385" t="s">
        <v>314</v>
      </c>
      <c r="W58" s="499" t="s">
        <v>368</v>
      </c>
      <c r="X58" s="18" t="s">
        <v>324</v>
      </c>
      <c r="Y58" s="18">
        <v>6</v>
      </c>
      <c r="Z58" s="401" t="s">
        <v>31</v>
      </c>
      <c r="AA58" s="401" t="s">
        <v>403</v>
      </c>
      <c r="AB58" s="401" t="s">
        <v>453</v>
      </c>
      <c r="AC58" s="401"/>
      <c r="AD58" s="401"/>
      <c r="AE58" s="401">
        <v>500</v>
      </c>
      <c r="AF58" s="16">
        <v>44595</v>
      </c>
      <c r="AG58" s="16"/>
      <c r="AH58" s="16"/>
      <c r="AI58" s="10"/>
      <c r="AJ58" s="219"/>
      <c r="AK58" s="219"/>
      <c r="AL58" s="219"/>
      <c r="AM58" s="219"/>
      <c r="AN58" s="219"/>
      <c r="AO58" s="219"/>
      <c r="AP58" s="219"/>
      <c r="AQ58" s="219">
        <v>44600</v>
      </c>
      <c r="AR58" s="219"/>
      <c r="AS58" s="219"/>
      <c r="AT58" s="219"/>
      <c r="AU58" s="219"/>
      <c r="AV58" s="220">
        <v>44614</v>
      </c>
      <c r="AW58" s="220"/>
      <c r="AX58" s="220"/>
      <c r="AY58" s="220">
        <v>44628</v>
      </c>
      <c r="AZ58" s="220"/>
      <c r="BA58" s="220"/>
      <c r="BB58" s="220"/>
      <c r="BC58" s="218"/>
      <c r="BD58" s="218"/>
      <c r="BE58" s="218"/>
      <c r="BF58" s="400">
        <f t="shared" si="62"/>
        <v>4</v>
      </c>
      <c r="BG58" s="10">
        <v>44595</v>
      </c>
      <c r="BH58" s="484"/>
      <c r="BI58" s="484"/>
      <c r="BJ58" s="484"/>
      <c r="BK58" s="484"/>
      <c r="BL58" s="484"/>
      <c r="BM58" s="484"/>
      <c r="BN58" s="484"/>
      <c r="BO58" s="484"/>
      <c r="BP58" s="484"/>
      <c r="BQ58" s="220">
        <v>44600</v>
      </c>
      <c r="BR58" s="220">
        <v>44615</v>
      </c>
      <c r="BS58" s="220"/>
      <c r="BT58" s="220"/>
      <c r="BU58" s="220">
        <v>44628</v>
      </c>
      <c r="BV58" s="495"/>
      <c r="BW58" s="495"/>
      <c r="BX58" s="495"/>
      <c r="BY58" s="495"/>
      <c r="BZ58" s="495"/>
      <c r="CA58" s="495"/>
      <c r="CB58" s="399">
        <f t="shared" si="63"/>
        <v>4</v>
      </c>
      <c r="CC58" s="397">
        <f t="shared" si="5"/>
        <v>0</v>
      </c>
      <c r="CD58" s="13">
        <v>44629</v>
      </c>
      <c r="CE58" s="396">
        <f t="shared" si="64"/>
        <v>44635</v>
      </c>
      <c r="CF58" s="220">
        <v>44629</v>
      </c>
      <c r="CG58" s="220"/>
      <c r="CH58" s="220"/>
      <c r="CI58" s="7"/>
      <c r="CJ58" s="15"/>
      <c r="CK58" s="1"/>
      <c r="CL58" s="1"/>
    </row>
    <row r="59" spans="1:90" s="2" customFormat="1" ht="26.4" customHeight="1">
      <c r="A59" s="388"/>
      <c r="B59" s="4">
        <v>968</v>
      </c>
      <c r="C59" s="216" t="str">
        <f ca="1">IF(CD59="","",(IF(CF59&lt;&gt;"","Closed",(IF(CD59=TODAY()+1,"Near Due",(IF(CD59=TODAY(),"Today is due date",(IF(CD59&gt;TODAY(),"On Due",(IF(E1748&lt;TODAY()-7,"Too Over Due",(IF(CD59&lt;TODAY(),"Over due")))))))))))))</f>
        <v>Closed</v>
      </c>
      <c r="D59" s="216" t="str">
        <f t="shared" ca="1" si="60"/>
        <v>Done</v>
      </c>
      <c r="E59" s="363">
        <v>44593</v>
      </c>
      <c r="F59" s="13">
        <v>44594</v>
      </c>
      <c r="G59" s="13">
        <v>44594</v>
      </c>
      <c r="H59" s="328" t="s">
        <v>454</v>
      </c>
      <c r="I59" s="3" t="s">
        <v>293</v>
      </c>
      <c r="J59" s="3" t="s">
        <v>47</v>
      </c>
      <c r="K59" s="215">
        <v>3084</v>
      </c>
      <c r="L59" s="365" t="s">
        <v>248</v>
      </c>
      <c r="M59" s="3" t="s">
        <v>34</v>
      </c>
      <c r="N59" s="21" t="s">
        <v>18</v>
      </c>
      <c r="O59" s="480" t="s">
        <v>327</v>
      </c>
      <c r="P59" s="21" t="s">
        <v>259</v>
      </c>
      <c r="Q59" s="23" t="s">
        <v>455</v>
      </c>
      <c r="R59" s="11" t="s">
        <v>68</v>
      </c>
      <c r="S59" s="8" t="s">
        <v>27</v>
      </c>
      <c r="T59" s="13"/>
      <c r="U59" s="14" t="s">
        <v>350</v>
      </c>
      <c r="V59" s="381" t="s">
        <v>315</v>
      </c>
      <c r="W59" s="18">
        <v>105</v>
      </c>
      <c r="X59" s="18" t="s">
        <v>323</v>
      </c>
      <c r="Y59" s="18">
        <v>3</v>
      </c>
      <c r="Z59" s="401" t="s">
        <v>223</v>
      </c>
      <c r="AA59" s="401" t="s">
        <v>516</v>
      </c>
      <c r="AB59" s="401" t="s">
        <v>400</v>
      </c>
      <c r="AC59" s="401" t="s">
        <v>517</v>
      </c>
      <c r="AD59" s="401"/>
      <c r="AE59" s="401">
        <v>500</v>
      </c>
      <c r="AF59" s="16">
        <v>44595</v>
      </c>
      <c r="AG59" s="16"/>
      <c r="AH59" s="16"/>
      <c r="AI59" s="10"/>
      <c r="AJ59" s="219"/>
      <c r="AK59" s="219"/>
      <c r="AL59" s="219"/>
      <c r="AM59" s="219"/>
      <c r="AN59" s="219"/>
      <c r="AO59" s="219"/>
      <c r="AP59" s="219"/>
      <c r="AQ59" s="219">
        <v>44600</v>
      </c>
      <c r="AR59" s="219"/>
      <c r="AS59" s="219"/>
      <c r="AT59" s="219"/>
      <c r="AU59" s="219"/>
      <c r="AV59" s="220">
        <v>44606</v>
      </c>
      <c r="AW59" s="220"/>
      <c r="AX59" s="220"/>
      <c r="AY59" s="220">
        <v>44618</v>
      </c>
      <c r="AZ59" s="220"/>
      <c r="BA59" s="220"/>
      <c r="BB59" s="220"/>
      <c r="BC59" s="218"/>
      <c r="BD59" s="218"/>
      <c r="BE59" s="218"/>
      <c r="BF59" s="400">
        <f t="shared" si="62"/>
        <v>4</v>
      </c>
      <c r="BG59" s="10">
        <v>44595</v>
      </c>
      <c r="BH59" s="484"/>
      <c r="BI59" s="484"/>
      <c r="BJ59" s="484"/>
      <c r="BK59" s="484"/>
      <c r="BL59" s="484"/>
      <c r="BM59" s="484"/>
      <c r="BN59" s="484"/>
      <c r="BO59" s="484"/>
      <c r="BP59" s="484"/>
      <c r="BQ59" s="220">
        <v>44600</v>
      </c>
      <c r="BR59" s="220">
        <v>44607</v>
      </c>
      <c r="BS59" s="220"/>
      <c r="BT59" s="220"/>
      <c r="BU59" s="220">
        <v>44618</v>
      </c>
      <c r="BV59" s="495"/>
      <c r="BW59" s="495"/>
      <c r="BX59" s="495"/>
      <c r="BY59" s="495"/>
      <c r="BZ59" s="495"/>
      <c r="CA59" s="495"/>
      <c r="CB59" s="399">
        <f t="shared" si="63"/>
        <v>4</v>
      </c>
      <c r="CC59" s="397">
        <f t="shared" si="5"/>
        <v>0</v>
      </c>
      <c r="CD59" s="13">
        <v>44618</v>
      </c>
      <c r="CE59" s="396">
        <f t="shared" si="64"/>
        <v>44624</v>
      </c>
      <c r="CF59" s="220">
        <v>44618</v>
      </c>
      <c r="CG59" s="13"/>
      <c r="CH59" s="13"/>
      <c r="CI59" s="7"/>
      <c r="CJ59" s="7"/>
      <c r="CK59" s="1"/>
      <c r="CL59" s="1"/>
    </row>
    <row r="60" spans="1:90" s="2" customFormat="1" ht="26.4" customHeight="1">
      <c r="A60" s="362"/>
      <c r="B60" s="4">
        <v>969</v>
      </c>
      <c r="C60" s="216" t="str">
        <f ca="1">IF(CD60="","",(IF(CF60&lt;&gt;"","Closed",(IF(CD60=TODAY()+1,"Near Due",(IF(CD60=TODAY(),"Today is due date",(IF(CD60&gt;TODAY(),"On Due",(IF(E1737&lt;TODAY()-7,"Too Over Due",(IF(CD60&lt;TODAY(),"Over due")))))))))))))</f>
        <v>Closed</v>
      </c>
      <c r="D60" s="216" t="str">
        <f t="shared" ca="1" si="60"/>
        <v>Done</v>
      </c>
      <c r="E60" s="363">
        <v>44594</v>
      </c>
      <c r="F60" s="13">
        <v>44599</v>
      </c>
      <c r="G60" s="13">
        <v>44593</v>
      </c>
      <c r="H60" s="329" t="s">
        <v>457</v>
      </c>
      <c r="I60" s="3" t="s">
        <v>228</v>
      </c>
      <c r="J60" s="3" t="s">
        <v>229</v>
      </c>
      <c r="K60" s="376" t="s">
        <v>144</v>
      </c>
      <c r="L60" s="375" t="s">
        <v>232</v>
      </c>
      <c r="M60" s="9" t="s">
        <v>73</v>
      </c>
      <c r="N60" s="21" t="s">
        <v>157</v>
      </c>
      <c r="O60" s="480" t="s">
        <v>327</v>
      </c>
      <c r="P60" s="21" t="s">
        <v>262</v>
      </c>
      <c r="Q60" s="23" t="s">
        <v>456</v>
      </c>
      <c r="R60" s="11" t="s">
        <v>68</v>
      </c>
      <c r="S60" s="8" t="s">
        <v>27</v>
      </c>
      <c r="T60" s="13"/>
      <c r="U60" s="14" t="s">
        <v>350</v>
      </c>
      <c r="V60" s="381" t="s">
        <v>315</v>
      </c>
      <c r="W60" s="18">
        <v>65</v>
      </c>
      <c r="X60" s="18" t="s">
        <v>323</v>
      </c>
      <c r="Y60" s="18">
        <v>2</v>
      </c>
      <c r="Z60" s="18" t="s">
        <v>57</v>
      </c>
      <c r="AA60" s="18" t="s">
        <v>403</v>
      </c>
      <c r="AB60" s="18" t="s">
        <v>458</v>
      </c>
      <c r="AC60" s="18"/>
      <c r="AD60" s="18"/>
      <c r="AE60" s="18">
        <v>1</v>
      </c>
      <c r="AF60" s="16">
        <v>44593</v>
      </c>
      <c r="AG60" s="16"/>
      <c r="AH60" s="16">
        <v>44593</v>
      </c>
      <c r="AI60" s="16"/>
      <c r="AJ60" s="219"/>
      <c r="AK60" s="219"/>
      <c r="AL60" s="219"/>
      <c r="AM60" s="219"/>
      <c r="AN60" s="219"/>
      <c r="AO60" s="219"/>
      <c r="AP60" s="219"/>
      <c r="AQ60" s="219"/>
      <c r="AR60" s="219"/>
      <c r="AS60" s="219"/>
      <c r="AT60" s="219"/>
      <c r="AU60" s="219"/>
      <c r="AV60" s="220"/>
      <c r="AW60" s="220"/>
      <c r="AX60" s="220"/>
      <c r="AY60" s="220"/>
      <c r="AZ60" s="220"/>
      <c r="BA60" s="220"/>
      <c r="BB60" s="220"/>
      <c r="BC60" s="218"/>
      <c r="BD60" s="218"/>
      <c r="BE60" s="218"/>
      <c r="BF60" s="400">
        <f t="shared" si="62"/>
        <v>2</v>
      </c>
      <c r="BG60" s="10">
        <v>44593</v>
      </c>
      <c r="BH60" s="484" t="s">
        <v>15</v>
      </c>
      <c r="BI60" s="484"/>
      <c r="BJ60" s="484"/>
      <c r="BK60" s="484"/>
      <c r="BL60" s="484"/>
      <c r="BM60" s="484"/>
      <c r="BN60" s="484"/>
      <c r="BO60" s="484"/>
      <c r="BP60" s="484"/>
      <c r="BQ60" s="495"/>
      <c r="BR60" s="495"/>
      <c r="BS60" s="495"/>
      <c r="BT60" s="495"/>
      <c r="BU60" s="495"/>
      <c r="BV60" s="495"/>
      <c r="BW60" s="495"/>
      <c r="BX60" s="495"/>
      <c r="BY60" s="495"/>
      <c r="BZ60" s="495"/>
      <c r="CA60" s="495"/>
      <c r="CB60" s="399">
        <f t="shared" si="63"/>
        <v>2</v>
      </c>
      <c r="CC60" s="397">
        <f t="shared" si="5"/>
        <v>0</v>
      </c>
      <c r="CD60" s="16">
        <v>44594</v>
      </c>
      <c r="CE60" s="396">
        <f t="shared" si="64"/>
        <v>44600</v>
      </c>
      <c r="CF60" s="13">
        <v>44594</v>
      </c>
      <c r="CG60" s="16"/>
      <c r="CH60" s="220"/>
      <c r="CI60" s="7"/>
      <c r="CJ60" s="7"/>
      <c r="CK60" s="1"/>
      <c r="CL60" s="1"/>
    </row>
    <row r="61" spans="1:90" s="2" customFormat="1" ht="26.4" customHeight="1">
      <c r="A61" s="362"/>
      <c r="B61" s="4">
        <v>970</v>
      </c>
      <c r="C61" s="216" t="str">
        <f ca="1">IF(CD61="","",(IF(CF61&lt;&gt;"","Closed",(IF(CD61=TODAY()+1,"Near Due",(IF(CD61=TODAY(),"Today is due date",(IF(CD61&gt;TODAY(),"On Due",(IF(E1738&lt;TODAY()-7,"Too Over Due",(IF(CD61&lt;TODAY(),"Over due")))))))))))))</f>
        <v>Closed</v>
      </c>
      <c r="D61" s="216" t="str">
        <f t="shared" ca="1" si="60"/>
        <v>Done</v>
      </c>
      <c r="E61" s="363">
        <v>44594</v>
      </c>
      <c r="F61" s="13">
        <v>44599</v>
      </c>
      <c r="G61" s="13">
        <v>44593</v>
      </c>
      <c r="H61" s="329" t="s">
        <v>457</v>
      </c>
      <c r="I61" s="3" t="s">
        <v>228</v>
      </c>
      <c r="J61" s="3" t="s">
        <v>229</v>
      </c>
      <c r="K61" s="376" t="s">
        <v>144</v>
      </c>
      <c r="L61" s="375" t="s">
        <v>232</v>
      </c>
      <c r="M61" s="9" t="s">
        <v>73</v>
      </c>
      <c r="N61" s="21" t="s">
        <v>157</v>
      </c>
      <c r="O61" s="480" t="s">
        <v>327</v>
      </c>
      <c r="P61" s="21" t="s">
        <v>262</v>
      </c>
      <c r="Q61" s="23" t="s">
        <v>456</v>
      </c>
      <c r="R61" s="11" t="s">
        <v>68</v>
      </c>
      <c r="S61" s="8" t="s">
        <v>27</v>
      </c>
      <c r="T61" s="13"/>
      <c r="U61" s="7" t="s">
        <v>230</v>
      </c>
      <c r="V61" s="406" t="s">
        <v>336</v>
      </c>
      <c r="W61" s="18">
        <v>25</v>
      </c>
      <c r="X61" s="18" t="s">
        <v>323</v>
      </c>
      <c r="Y61" s="18">
        <v>2</v>
      </c>
      <c r="Z61" s="18" t="s">
        <v>173</v>
      </c>
      <c r="AA61" s="18" t="s">
        <v>403</v>
      </c>
      <c r="AB61" s="18" t="s">
        <v>458</v>
      </c>
      <c r="AC61" s="18"/>
      <c r="AD61" s="18"/>
      <c r="AE61" s="18">
        <v>1</v>
      </c>
      <c r="AF61" s="16">
        <v>44593</v>
      </c>
      <c r="AG61" s="16"/>
      <c r="AH61" s="16">
        <v>44593</v>
      </c>
      <c r="AI61" s="16"/>
      <c r="AJ61" s="219"/>
      <c r="AK61" s="219"/>
      <c r="AL61" s="219"/>
      <c r="AM61" s="219"/>
      <c r="AN61" s="219"/>
      <c r="AO61" s="219"/>
      <c r="AP61" s="219"/>
      <c r="AQ61" s="219"/>
      <c r="AR61" s="219"/>
      <c r="AS61" s="219"/>
      <c r="AT61" s="219"/>
      <c r="AU61" s="219"/>
      <c r="AV61" s="220"/>
      <c r="AW61" s="220"/>
      <c r="AX61" s="220"/>
      <c r="AY61" s="220"/>
      <c r="AZ61" s="220"/>
      <c r="BA61" s="220"/>
      <c r="BB61" s="220"/>
      <c r="BC61" s="218"/>
      <c r="BD61" s="218"/>
      <c r="BE61" s="218"/>
      <c r="BF61" s="400">
        <f t="shared" si="62"/>
        <v>2</v>
      </c>
      <c r="BG61" s="10">
        <v>44593</v>
      </c>
      <c r="BH61" s="484" t="s">
        <v>15</v>
      </c>
      <c r="BI61" s="484"/>
      <c r="BJ61" s="484"/>
      <c r="BK61" s="484"/>
      <c r="BL61" s="484"/>
      <c r="BM61" s="484"/>
      <c r="BN61" s="484"/>
      <c r="BO61" s="484"/>
      <c r="BP61" s="484"/>
      <c r="BQ61" s="495"/>
      <c r="BR61" s="495"/>
      <c r="BS61" s="495"/>
      <c r="BT61" s="495"/>
      <c r="BU61" s="495"/>
      <c r="BV61" s="495"/>
      <c r="BW61" s="495"/>
      <c r="BX61" s="495"/>
      <c r="BY61" s="495"/>
      <c r="BZ61" s="495"/>
      <c r="CA61" s="495"/>
      <c r="CB61" s="399">
        <f t="shared" si="63"/>
        <v>2</v>
      </c>
      <c r="CC61" s="397">
        <f t="shared" si="5"/>
        <v>0</v>
      </c>
      <c r="CD61" s="16">
        <v>44594</v>
      </c>
      <c r="CE61" s="396">
        <f t="shared" si="64"/>
        <v>44600</v>
      </c>
      <c r="CF61" s="13">
        <v>44594</v>
      </c>
      <c r="CG61" s="16"/>
      <c r="CH61" s="220"/>
      <c r="CI61" s="7"/>
      <c r="CJ61" s="7"/>
      <c r="CK61" s="1"/>
      <c r="CL61" s="1"/>
    </row>
    <row r="62" spans="1:90" s="2" customFormat="1" ht="26.4" customHeight="1">
      <c r="A62" s="362"/>
      <c r="B62" s="4">
        <v>971</v>
      </c>
      <c r="C62" s="216" t="str">
        <f ca="1">IF(CD62="","",(IF(CF62&lt;&gt;"","Closed",(IF(CD62=TODAY()+1,"Near Due",(IF(CD62=TODAY(),"Today is due date",(IF(CD62&gt;TODAY(),"On Due",(IF(E1737&lt;TODAY()-7,"Too Over Due",(IF(CD62&lt;TODAY(),"Over due")))))))))))))</f>
        <v>Closed</v>
      </c>
      <c r="D62" s="216" t="str">
        <f t="shared" ca="1" si="60"/>
        <v>Done</v>
      </c>
      <c r="E62" s="363">
        <v>44593</v>
      </c>
      <c r="F62" s="13">
        <v>44599</v>
      </c>
      <c r="G62" s="13">
        <v>44595</v>
      </c>
      <c r="H62" s="328" t="s">
        <v>459</v>
      </c>
      <c r="I62" s="3" t="s">
        <v>284</v>
      </c>
      <c r="J62" s="3" t="s">
        <v>61</v>
      </c>
      <c r="K62" s="215">
        <v>3061</v>
      </c>
      <c r="L62" s="328" t="s">
        <v>25</v>
      </c>
      <c r="M62" s="9" t="s">
        <v>26</v>
      </c>
      <c r="N62" s="21" t="s">
        <v>18</v>
      </c>
      <c r="O62" s="480" t="s">
        <v>327</v>
      </c>
      <c r="P62" s="21" t="s">
        <v>256</v>
      </c>
      <c r="Q62" s="23" t="s">
        <v>390</v>
      </c>
      <c r="R62" s="8" t="s">
        <v>62</v>
      </c>
      <c r="S62" s="8" t="s">
        <v>27</v>
      </c>
      <c r="T62" s="13"/>
      <c r="U62" s="14" t="s">
        <v>350</v>
      </c>
      <c r="V62" s="381" t="s">
        <v>315</v>
      </c>
      <c r="W62" s="18">
        <v>60</v>
      </c>
      <c r="X62" s="18" t="s">
        <v>324</v>
      </c>
      <c r="Y62" s="18">
        <v>9</v>
      </c>
      <c r="Z62" s="401" t="s">
        <v>57</v>
      </c>
      <c r="AA62" s="401"/>
      <c r="AB62" s="401"/>
      <c r="AC62" s="401"/>
      <c r="AD62" s="401"/>
      <c r="AE62" s="401">
        <v>100</v>
      </c>
      <c r="AF62" s="16">
        <v>44595</v>
      </c>
      <c r="AG62" s="16"/>
      <c r="AH62" s="16"/>
      <c r="AI62" s="10"/>
      <c r="AJ62" s="219"/>
      <c r="AK62" s="219"/>
      <c r="AL62" s="219"/>
      <c r="AM62" s="219"/>
      <c r="AN62" s="219"/>
      <c r="AO62" s="219"/>
      <c r="AP62" s="219">
        <v>44599</v>
      </c>
      <c r="AQ62" s="219"/>
      <c r="AR62" s="219"/>
      <c r="AS62" s="219"/>
      <c r="AT62" s="219"/>
      <c r="AU62" s="219"/>
      <c r="AV62" s="220"/>
      <c r="AW62" s="220"/>
      <c r="AX62" s="220"/>
      <c r="AY62" s="220"/>
      <c r="AZ62" s="220"/>
      <c r="BA62" s="220"/>
      <c r="BB62" s="220"/>
      <c r="BC62" s="218"/>
      <c r="BD62" s="218"/>
      <c r="BE62" s="218"/>
      <c r="BF62" s="400">
        <f t="shared" si="62"/>
        <v>2</v>
      </c>
      <c r="BG62" s="10">
        <v>44595</v>
      </c>
      <c r="BH62" s="484"/>
      <c r="BI62" s="484"/>
      <c r="BJ62" s="484"/>
      <c r="BK62" s="484"/>
      <c r="BL62" s="484"/>
      <c r="BM62" s="484"/>
      <c r="BN62" s="484"/>
      <c r="BO62" s="484"/>
      <c r="BP62" s="484" t="s">
        <v>15</v>
      </c>
      <c r="BQ62" s="495"/>
      <c r="BR62" s="495"/>
      <c r="BS62" s="495"/>
      <c r="BT62" s="495"/>
      <c r="BU62" s="495"/>
      <c r="BV62" s="495"/>
      <c r="BW62" s="495"/>
      <c r="BX62" s="495"/>
      <c r="BY62" s="495"/>
      <c r="BZ62" s="495"/>
      <c r="CA62" s="495"/>
      <c r="CB62" s="399">
        <f t="shared" si="63"/>
        <v>2</v>
      </c>
      <c r="CC62" s="397">
        <f t="shared" si="5"/>
        <v>0</v>
      </c>
      <c r="CD62" s="13">
        <v>44599</v>
      </c>
      <c r="CE62" s="396">
        <f t="shared" si="64"/>
        <v>44605</v>
      </c>
      <c r="CF62" s="219">
        <v>44599</v>
      </c>
      <c r="CG62" s="13"/>
      <c r="CH62" s="13"/>
      <c r="CI62" s="7"/>
      <c r="CJ62" s="7"/>
      <c r="CK62" s="1"/>
      <c r="CL62" s="1"/>
    </row>
    <row r="63" spans="1:90" s="2" customFormat="1" ht="26.4" customHeight="1">
      <c r="A63" s="362"/>
      <c r="B63" s="4">
        <v>972</v>
      </c>
      <c r="C63" s="216" t="str">
        <f ca="1">IF(CD63="","",(IF(CF63&lt;&gt;"","Closed",(IF(CD63=TODAY()+1,"Near Due",(IF(CD63=TODAY(),"Today is due date",(IF(CD63&gt;TODAY(),"On Due",(IF(E1741&lt;TODAY()-7,"Too Over Due",(IF(CD63&lt;TODAY(),"Over due")))))))))))))</f>
        <v>Closed</v>
      </c>
      <c r="D63" s="216" t="str">
        <f t="shared" ca="1" si="60"/>
        <v>Done</v>
      </c>
      <c r="E63" s="363">
        <v>44593</v>
      </c>
      <c r="F63" s="13">
        <v>44599</v>
      </c>
      <c r="G63" s="13"/>
      <c r="H63" s="329" t="s">
        <v>462</v>
      </c>
      <c r="I63" s="3" t="s">
        <v>238</v>
      </c>
      <c r="J63" s="9" t="s">
        <v>63</v>
      </c>
      <c r="K63" s="9">
        <v>3008</v>
      </c>
      <c r="L63" s="329" t="s">
        <v>460</v>
      </c>
      <c r="M63" s="3" t="s">
        <v>26</v>
      </c>
      <c r="N63" s="21" t="s">
        <v>23</v>
      </c>
      <c r="O63" s="480" t="s">
        <v>327</v>
      </c>
      <c r="P63" s="21" t="s">
        <v>261</v>
      </c>
      <c r="Q63" s="23" t="s">
        <v>461</v>
      </c>
      <c r="R63" s="11" t="s">
        <v>301</v>
      </c>
      <c r="S63" s="8" t="s">
        <v>27</v>
      </c>
      <c r="T63" s="220"/>
      <c r="U63" s="14" t="s">
        <v>350</v>
      </c>
      <c r="V63" s="381" t="s">
        <v>315</v>
      </c>
      <c r="W63" s="18">
        <v>90</v>
      </c>
      <c r="X63" s="18" t="s">
        <v>324</v>
      </c>
      <c r="Y63" s="18">
        <v>6</v>
      </c>
      <c r="Z63" s="401" t="s">
        <v>239</v>
      </c>
      <c r="AA63" s="401"/>
      <c r="AB63" s="401"/>
      <c r="AC63" s="401"/>
      <c r="AD63" s="401"/>
      <c r="AE63" s="401">
        <v>500</v>
      </c>
      <c r="AF63" s="16">
        <v>44611</v>
      </c>
      <c r="AG63" s="16"/>
      <c r="AH63" s="16"/>
      <c r="AI63" s="10"/>
      <c r="AJ63" s="219"/>
      <c r="AK63" s="219"/>
      <c r="AL63" s="219"/>
      <c r="AM63" s="219"/>
      <c r="AN63" s="219"/>
      <c r="AO63" s="219"/>
      <c r="AP63" s="219"/>
      <c r="AQ63" s="219"/>
      <c r="AR63" s="219"/>
      <c r="AS63" s="219"/>
      <c r="AT63" s="219"/>
      <c r="AU63" s="219"/>
      <c r="AV63" s="220"/>
      <c r="AW63" s="220"/>
      <c r="AX63" s="220"/>
      <c r="AY63" s="220">
        <v>44634</v>
      </c>
      <c r="AZ63" s="220"/>
      <c r="BA63" s="220"/>
      <c r="BB63" s="220"/>
      <c r="BC63" s="218"/>
      <c r="BD63" s="218"/>
      <c r="BE63" s="218"/>
      <c r="BF63" s="400">
        <f t="shared" si="62"/>
        <v>2</v>
      </c>
      <c r="BG63" s="10">
        <v>44613</v>
      </c>
      <c r="BH63" s="484"/>
      <c r="BI63" s="484"/>
      <c r="BJ63" s="484"/>
      <c r="BK63" s="484"/>
      <c r="BL63" s="484"/>
      <c r="BM63" s="484"/>
      <c r="BN63" s="484"/>
      <c r="BO63" s="484"/>
      <c r="BP63" s="484"/>
      <c r="BQ63" s="495"/>
      <c r="BR63" s="495"/>
      <c r="BS63" s="495"/>
      <c r="BT63" s="495"/>
      <c r="BU63" s="220">
        <v>44634</v>
      </c>
      <c r="BV63" s="495"/>
      <c r="BW63" s="495"/>
      <c r="BX63" s="495"/>
      <c r="BY63" s="495"/>
      <c r="BZ63" s="495"/>
      <c r="CA63" s="495"/>
      <c r="CB63" s="399">
        <f t="shared" si="63"/>
        <v>2</v>
      </c>
      <c r="CC63" s="397">
        <f t="shared" si="5"/>
        <v>0</v>
      </c>
      <c r="CD63" s="13">
        <v>44634</v>
      </c>
      <c r="CE63" s="396">
        <f t="shared" si="64"/>
        <v>44640</v>
      </c>
      <c r="CF63" s="220">
        <v>44634</v>
      </c>
      <c r="CG63" s="220">
        <v>44642</v>
      </c>
      <c r="CH63" s="218"/>
      <c r="CI63" s="7"/>
      <c r="CJ63" s="7"/>
      <c r="CK63" s="1"/>
      <c r="CL63" s="1"/>
    </row>
    <row r="64" spans="1:90" s="2" customFormat="1" ht="26.4" customHeight="1">
      <c r="A64" s="362"/>
      <c r="B64" s="4">
        <v>973</v>
      </c>
      <c r="C64" s="216" t="str">
        <f ca="1">IF(CD64="","",(IF(CF64&lt;&gt;"","Closed",(IF(CD64=TODAY()+1,"Near Due",(IF(CD64=TODAY(),"Today is due date",(IF(CD64&gt;TODAY(),"On Due",(IF(E1743&lt;TODAY()-7,"Too Over Due",(IF(CD64&lt;TODAY(),"Over due")))))))))))))</f>
        <v>Closed</v>
      </c>
      <c r="D64" s="216" t="str">
        <f t="shared" ca="1" si="60"/>
        <v>Done</v>
      </c>
      <c r="E64" s="363">
        <v>44593</v>
      </c>
      <c r="F64" s="13">
        <v>44599</v>
      </c>
      <c r="G64" s="13"/>
      <c r="H64" s="329" t="s">
        <v>462</v>
      </c>
      <c r="I64" s="3" t="s">
        <v>238</v>
      </c>
      <c r="J64" s="9" t="s">
        <v>63</v>
      </c>
      <c r="K64" s="9">
        <v>3008</v>
      </c>
      <c r="L64" s="329" t="s">
        <v>460</v>
      </c>
      <c r="M64" s="3" t="s">
        <v>26</v>
      </c>
      <c r="N64" s="21" t="s">
        <v>23</v>
      </c>
      <c r="O64" s="480" t="s">
        <v>327</v>
      </c>
      <c r="P64" s="21" t="s">
        <v>261</v>
      </c>
      <c r="Q64" s="23" t="s">
        <v>461</v>
      </c>
      <c r="R64" s="11" t="s">
        <v>301</v>
      </c>
      <c r="S64" s="8" t="s">
        <v>27</v>
      </c>
      <c r="T64" s="220"/>
      <c r="U64" s="14" t="s">
        <v>316</v>
      </c>
      <c r="V64" s="384" t="s">
        <v>316</v>
      </c>
      <c r="W64" s="18">
        <v>-40</v>
      </c>
      <c r="X64" s="18" t="s">
        <v>324</v>
      </c>
      <c r="Y64" s="18">
        <v>6</v>
      </c>
      <c r="Z64" s="401" t="s">
        <v>222</v>
      </c>
      <c r="AA64" s="401"/>
      <c r="AB64" s="401"/>
      <c r="AC64" s="401"/>
      <c r="AD64" s="401"/>
      <c r="AE64" s="401">
        <v>500</v>
      </c>
      <c r="AF64" s="16">
        <v>44611</v>
      </c>
      <c r="AG64" s="16"/>
      <c r="AH64" s="16"/>
      <c r="AI64" s="10"/>
      <c r="AJ64" s="219"/>
      <c r="AK64" s="219"/>
      <c r="AL64" s="219"/>
      <c r="AM64" s="219"/>
      <c r="AN64" s="219"/>
      <c r="AO64" s="219"/>
      <c r="AP64" s="219"/>
      <c r="AQ64" s="219"/>
      <c r="AR64" s="219"/>
      <c r="AS64" s="219"/>
      <c r="AT64" s="219"/>
      <c r="AU64" s="219"/>
      <c r="AV64" s="220"/>
      <c r="AW64" s="220"/>
      <c r="AX64" s="220"/>
      <c r="AY64" s="220">
        <v>44634</v>
      </c>
      <c r="AZ64" s="220"/>
      <c r="BA64" s="220"/>
      <c r="BB64" s="220"/>
      <c r="BC64" s="218"/>
      <c r="BD64" s="218"/>
      <c r="BE64" s="218"/>
      <c r="BF64" s="400">
        <f t="shared" si="62"/>
        <v>2</v>
      </c>
      <c r="BG64" s="10">
        <v>44613</v>
      </c>
      <c r="BH64" s="484"/>
      <c r="BI64" s="484"/>
      <c r="BJ64" s="484"/>
      <c r="BK64" s="484"/>
      <c r="BL64" s="484"/>
      <c r="BM64" s="484"/>
      <c r="BN64" s="484"/>
      <c r="BO64" s="484"/>
      <c r="BP64" s="484"/>
      <c r="BQ64" s="495"/>
      <c r="BR64" s="495"/>
      <c r="BS64" s="495"/>
      <c r="BT64" s="495"/>
      <c r="BU64" s="220">
        <v>44634</v>
      </c>
      <c r="BV64" s="495"/>
      <c r="BW64" s="495"/>
      <c r="BX64" s="495"/>
      <c r="BY64" s="495"/>
      <c r="BZ64" s="495"/>
      <c r="CA64" s="495"/>
      <c r="CB64" s="399">
        <f t="shared" si="63"/>
        <v>2</v>
      </c>
      <c r="CC64" s="397">
        <f t="shared" si="5"/>
        <v>0</v>
      </c>
      <c r="CD64" s="13">
        <v>44634</v>
      </c>
      <c r="CE64" s="396">
        <f t="shared" si="64"/>
        <v>44640</v>
      </c>
      <c r="CF64" s="220">
        <v>44634</v>
      </c>
      <c r="CG64" s="220">
        <v>44642</v>
      </c>
      <c r="CH64" s="218"/>
      <c r="CI64" s="7"/>
      <c r="CJ64" s="7"/>
      <c r="CK64" s="1"/>
      <c r="CL64" s="1"/>
    </row>
    <row r="65" spans="1:90" s="2" customFormat="1" ht="26.4" customHeight="1">
      <c r="A65" s="362"/>
      <c r="B65" s="4">
        <v>974</v>
      </c>
      <c r="C65" s="216" t="str">
        <f ca="1">IF(CD65="","",(IF(CF65&lt;&gt;"","Closed",(IF(CD65=TODAY()+1,"Near Due",(IF(CD65=TODAY(),"Today is due date",(IF(CD65&gt;TODAY(),"On Due",(IF(E1745&lt;TODAY()-7,"Too Over Due",(IF(CD65&lt;TODAY(),"Over due")))))))))))))</f>
        <v>Closed</v>
      </c>
      <c r="D65" s="216" t="str">
        <f t="shared" ca="1" si="60"/>
        <v>Done</v>
      </c>
      <c r="E65" s="363">
        <v>44593</v>
      </c>
      <c r="F65" s="13">
        <v>44599</v>
      </c>
      <c r="G65" s="13"/>
      <c r="H65" s="329" t="s">
        <v>462</v>
      </c>
      <c r="I65" s="3" t="s">
        <v>238</v>
      </c>
      <c r="J65" s="9" t="s">
        <v>63</v>
      </c>
      <c r="K65" s="9">
        <v>3008</v>
      </c>
      <c r="L65" s="329" t="s">
        <v>460</v>
      </c>
      <c r="M65" s="3" t="s">
        <v>26</v>
      </c>
      <c r="N65" s="21" t="s">
        <v>23</v>
      </c>
      <c r="O65" s="480" t="s">
        <v>327</v>
      </c>
      <c r="P65" s="21" t="s">
        <v>261</v>
      </c>
      <c r="Q65" s="23" t="s">
        <v>461</v>
      </c>
      <c r="R65" s="11" t="s">
        <v>301</v>
      </c>
      <c r="S65" s="8" t="s">
        <v>27</v>
      </c>
      <c r="T65" s="220"/>
      <c r="U65" s="7" t="s">
        <v>349</v>
      </c>
      <c r="V65" s="285" t="s">
        <v>318</v>
      </c>
      <c r="W65" s="18" t="s">
        <v>329</v>
      </c>
      <c r="X65" s="18" t="s">
        <v>324</v>
      </c>
      <c r="Y65" s="18">
        <v>6</v>
      </c>
      <c r="Z65" s="401" t="s">
        <v>43</v>
      </c>
      <c r="AA65" s="401"/>
      <c r="AB65" s="401"/>
      <c r="AC65" s="401"/>
      <c r="AD65" s="401"/>
      <c r="AE65" s="401">
        <v>500</v>
      </c>
      <c r="AF65" s="16">
        <v>44611</v>
      </c>
      <c r="AG65" s="16"/>
      <c r="AH65" s="16"/>
      <c r="AI65" s="10"/>
      <c r="AJ65" s="219"/>
      <c r="AK65" s="219"/>
      <c r="AL65" s="219"/>
      <c r="AM65" s="219"/>
      <c r="AN65" s="219"/>
      <c r="AO65" s="219"/>
      <c r="AP65" s="219"/>
      <c r="AQ65" s="219"/>
      <c r="AR65" s="219"/>
      <c r="AS65" s="219"/>
      <c r="AT65" s="219"/>
      <c r="AU65" s="219"/>
      <c r="AV65" s="220"/>
      <c r="AW65" s="220"/>
      <c r="AX65" s="220"/>
      <c r="AY65" s="220">
        <v>44634</v>
      </c>
      <c r="AZ65" s="220"/>
      <c r="BA65" s="220"/>
      <c r="BB65" s="220"/>
      <c r="BC65" s="218"/>
      <c r="BD65" s="218"/>
      <c r="BE65" s="218"/>
      <c r="BF65" s="400">
        <f t="shared" si="62"/>
        <v>2</v>
      </c>
      <c r="BG65" s="10">
        <v>44613</v>
      </c>
      <c r="BH65" s="484"/>
      <c r="BI65" s="484"/>
      <c r="BJ65" s="484"/>
      <c r="BK65" s="484"/>
      <c r="BL65" s="484"/>
      <c r="BM65" s="484"/>
      <c r="BN65" s="484"/>
      <c r="BO65" s="484"/>
      <c r="BP65" s="484"/>
      <c r="BQ65" s="495"/>
      <c r="BR65" s="495"/>
      <c r="BS65" s="495"/>
      <c r="BT65" s="495"/>
      <c r="BU65" s="220">
        <v>44634</v>
      </c>
      <c r="BV65" s="495"/>
      <c r="BW65" s="495"/>
      <c r="BX65" s="495"/>
      <c r="BY65" s="495"/>
      <c r="BZ65" s="495"/>
      <c r="CA65" s="495"/>
      <c r="CB65" s="399">
        <f t="shared" si="63"/>
        <v>2</v>
      </c>
      <c r="CC65" s="397">
        <f t="shared" si="5"/>
        <v>0</v>
      </c>
      <c r="CD65" s="13">
        <v>44634</v>
      </c>
      <c r="CE65" s="396">
        <f t="shared" si="64"/>
        <v>44640</v>
      </c>
      <c r="CF65" s="220">
        <v>44634</v>
      </c>
      <c r="CG65" s="220">
        <v>44642</v>
      </c>
      <c r="CH65" s="218"/>
      <c r="CI65" s="7"/>
      <c r="CJ65" s="7"/>
      <c r="CK65" s="1"/>
      <c r="CL65" s="1"/>
    </row>
    <row r="66" spans="1:90" s="2" customFormat="1" ht="26.4" customHeight="1">
      <c r="A66" s="362"/>
      <c r="B66" s="4">
        <v>975</v>
      </c>
      <c r="C66" s="216" t="str">
        <f ca="1">IF(CD66="","",(IF(CF66&lt;&gt;"","Closed",(IF(CD66=TODAY()+1,"Near Due",(IF(CD66=TODAY(),"Today is due date",(IF(CD66&gt;TODAY(),"On Due",(IF(E1746&lt;TODAY()-7,"Too Over Due",(IF(CD66&lt;TODAY(),"Over due")))))))))))))</f>
        <v>Closed</v>
      </c>
      <c r="D66" s="216" t="str">
        <f t="shared" ca="1" si="60"/>
        <v>Done</v>
      </c>
      <c r="E66" s="363">
        <v>44593</v>
      </c>
      <c r="F66" s="13">
        <v>44599</v>
      </c>
      <c r="G66" s="13"/>
      <c r="H66" s="329" t="s">
        <v>462</v>
      </c>
      <c r="I66" s="3" t="s">
        <v>238</v>
      </c>
      <c r="J66" s="9" t="s">
        <v>63</v>
      </c>
      <c r="K66" s="9">
        <v>3008</v>
      </c>
      <c r="L66" s="329" t="s">
        <v>460</v>
      </c>
      <c r="M66" s="3" t="s">
        <v>26</v>
      </c>
      <c r="N66" s="21" t="s">
        <v>23</v>
      </c>
      <c r="O66" s="480" t="s">
        <v>327</v>
      </c>
      <c r="P66" s="21" t="s">
        <v>261</v>
      </c>
      <c r="Q66" s="23" t="s">
        <v>461</v>
      </c>
      <c r="R66" s="11" t="s">
        <v>301</v>
      </c>
      <c r="S66" s="8" t="s">
        <v>27</v>
      </c>
      <c r="T66" s="220"/>
      <c r="U66" s="381" t="s">
        <v>314</v>
      </c>
      <c r="V66" s="385" t="s">
        <v>314</v>
      </c>
      <c r="W66" s="499" t="s">
        <v>368</v>
      </c>
      <c r="X66" s="18" t="s">
        <v>324</v>
      </c>
      <c r="Y66" s="18">
        <v>6</v>
      </c>
      <c r="Z66" s="401" t="s">
        <v>31</v>
      </c>
      <c r="AA66" s="401"/>
      <c r="AB66" s="401"/>
      <c r="AC66" s="401"/>
      <c r="AD66" s="401"/>
      <c r="AE66" s="401">
        <v>500</v>
      </c>
      <c r="AF66" s="16">
        <v>44611</v>
      </c>
      <c r="AG66" s="16"/>
      <c r="AH66" s="16"/>
      <c r="AI66" s="10"/>
      <c r="AJ66" s="219"/>
      <c r="AK66" s="219"/>
      <c r="AL66" s="219"/>
      <c r="AM66" s="219"/>
      <c r="AN66" s="219"/>
      <c r="AO66" s="219"/>
      <c r="AP66" s="219"/>
      <c r="AQ66" s="219"/>
      <c r="AR66" s="219"/>
      <c r="AS66" s="219"/>
      <c r="AT66" s="219"/>
      <c r="AU66" s="219"/>
      <c r="AV66" s="220"/>
      <c r="AW66" s="220"/>
      <c r="AX66" s="220"/>
      <c r="AY66" s="220">
        <v>44634</v>
      </c>
      <c r="AZ66" s="220"/>
      <c r="BA66" s="220"/>
      <c r="BB66" s="220"/>
      <c r="BC66" s="218"/>
      <c r="BD66" s="218"/>
      <c r="BE66" s="218"/>
      <c r="BF66" s="400">
        <f t="shared" si="62"/>
        <v>2</v>
      </c>
      <c r="BG66" s="10">
        <v>44613</v>
      </c>
      <c r="BH66" s="484"/>
      <c r="BI66" s="484"/>
      <c r="BJ66" s="484"/>
      <c r="BK66" s="484"/>
      <c r="BL66" s="484"/>
      <c r="BM66" s="484"/>
      <c r="BN66" s="484"/>
      <c r="BO66" s="484"/>
      <c r="BP66" s="484"/>
      <c r="BQ66" s="495"/>
      <c r="BR66" s="495"/>
      <c r="BS66" s="495"/>
      <c r="BT66" s="495"/>
      <c r="BU66" s="220">
        <v>44634</v>
      </c>
      <c r="BV66" s="495"/>
      <c r="BW66" s="495"/>
      <c r="BX66" s="495"/>
      <c r="BY66" s="495"/>
      <c r="BZ66" s="495"/>
      <c r="CA66" s="495"/>
      <c r="CB66" s="399">
        <f t="shared" si="63"/>
        <v>2</v>
      </c>
      <c r="CC66" s="397">
        <f t="shared" si="5"/>
        <v>0</v>
      </c>
      <c r="CD66" s="220">
        <v>44634</v>
      </c>
      <c r="CE66" s="396">
        <f t="shared" si="64"/>
        <v>44640</v>
      </c>
      <c r="CF66" s="220">
        <v>44634</v>
      </c>
      <c r="CG66" s="220">
        <v>44642</v>
      </c>
      <c r="CH66" s="218"/>
      <c r="CI66" s="7"/>
      <c r="CJ66" s="7"/>
      <c r="CK66" s="1"/>
      <c r="CL66" s="1"/>
    </row>
    <row r="67" spans="1:90" s="2" customFormat="1" ht="26.4" customHeight="1">
      <c r="A67" s="362"/>
      <c r="B67" s="4">
        <v>976</v>
      </c>
      <c r="C67" s="216" t="str">
        <f ca="1">IF(CD67="","",(IF(CF67&lt;&gt;"","Closed",(IF(CD67=TODAY()+1,"Near Due",(IF(CD67=TODAY(),"Today is due date",(IF(CD67&gt;TODAY(),"On Due",(IF(E1747&lt;TODAY()-7,"Too Over Due",(IF(CD67&lt;TODAY(),"Over due")))))))))))))</f>
        <v>Closed</v>
      </c>
      <c r="D67" s="216" t="str">
        <f t="shared" ca="1" si="60"/>
        <v>Done</v>
      </c>
      <c r="E67" s="363">
        <v>44593</v>
      </c>
      <c r="F67" s="13">
        <v>44599</v>
      </c>
      <c r="G67" s="13"/>
      <c r="H67" s="329" t="s">
        <v>462</v>
      </c>
      <c r="I67" s="3" t="s">
        <v>238</v>
      </c>
      <c r="J67" s="9" t="s">
        <v>63</v>
      </c>
      <c r="K67" s="9">
        <v>3008</v>
      </c>
      <c r="L67" s="329" t="s">
        <v>460</v>
      </c>
      <c r="M67" s="3" t="s">
        <v>26</v>
      </c>
      <c r="N67" s="21" t="s">
        <v>23</v>
      </c>
      <c r="O67" s="480" t="s">
        <v>327</v>
      </c>
      <c r="P67" s="21" t="s">
        <v>261</v>
      </c>
      <c r="Q67" s="23" t="s">
        <v>461</v>
      </c>
      <c r="R67" s="11" t="s">
        <v>301</v>
      </c>
      <c r="S67" s="8" t="s">
        <v>27</v>
      </c>
      <c r="T67" s="220"/>
      <c r="U67" s="19" t="s">
        <v>463</v>
      </c>
      <c r="V67" s="489" t="s">
        <v>463</v>
      </c>
      <c r="W67" s="18" t="s">
        <v>464</v>
      </c>
      <c r="X67" s="18" t="s">
        <v>324</v>
      </c>
      <c r="Y67" s="18">
        <v>6</v>
      </c>
      <c r="Z67" s="18" t="s">
        <v>220</v>
      </c>
      <c r="AA67" s="18"/>
      <c r="AB67" s="18"/>
      <c r="AC67" s="18"/>
      <c r="AD67" s="18"/>
      <c r="AE67" s="18">
        <v>2</v>
      </c>
      <c r="AF67" s="16">
        <v>44611</v>
      </c>
      <c r="AG67" s="16"/>
      <c r="AH67" s="16"/>
      <c r="AI67" s="10">
        <v>44630</v>
      </c>
      <c r="AJ67" s="219"/>
      <c r="AK67" s="219"/>
      <c r="AL67" s="219"/>
      <c r="AM67" s="219"/>
      <c r="AN67" s="219"/>
      <c r="AO67" s="219"/>
      <c r="AP67" s="219"/>
      <c r="AQ67" s="219"/>
      <c r="AR67" s="219"/>
      <c r="AS67" s="219"/>
      <c r="AT67" s="219"/>
      <c r="AU67" s="219"/>
      <c r="AV67" s="220"/>
      <c r="AW67" s="220"/>
      <c r="AX67" s="220"/>
      <c r="AY67" s="220"/>
      <c r="AZ67" s="220"/>
      <c r="BA67" s="220"/>
      <c r="BB67" s="220"/>
      <c r="BC67" s="218"/>
      <c r="BD67" s="218"/>
      <c r="BE67" s="218"/>
      <c r="BF67" s="400">
        <f t="shared" si="62"/>
        <v>2</v>
      </c>
      <c r="BG67" s="10">
        <v>44613</v>
      </c>
      <c r="BH67" s="484"/>
      <c r="BI67" s="219">
        <v>44630</v>
      </c>
      <c r="BJ67" s="484"/>
      <c r="BK67" s="484"/>
      <c r="BL67" s="484"/>
      <c r="BM67" s="484"/>
      <c r="BN67" s="484"/>
      <c r="BO67" s="484"/>
      <c r="BP67" s="484"/>
      <c r="BQ67" s="495"/>
      <c r="BR67" s="495"/>
      <c r="BS67" s="495"/>
      <c r="BT67" s="495"/>
      <c r="BU67" s="220"/>
      <c r="BV67" s="495"/>
      <c r="BW67" s="495"/>
      <c r="BX67" s="495"/>
      <c r="BY67" s="495"/>
      <c r="BZ67" s="495"/>
      <c r="CA67" s="495"/>
      <c r="CB67" s="399">
        <f t="shared" si="63"/>
        <v>2</v>
      </c>
      <c r="CC67" s="397">
        <f t="shared" si="5"/>
        <v>0</v>
      </c>
      <c r="CD67" s="13">
        <v>44634</v>
      </c>
      <c r="CE67" s="396">
        <f t="shared" si="64"/>
        <v>44640</v>
      </c>
      <c r="CF67" s="220">
        <v>44634</v>
      </c>
      <c r="CG67" s="220">
        <v>44642</v>
      </c>
      <c r="CH67" s="218"/>
      <c r="CI67" s="7"/>
      <c r="CJ67" s="7"/>
      <c r="CK67" s="1"/>
      <c r="CL67" s="1"/>
    </row>
    <row r="68" spans="1:90" s="2" customFormat="1" ht="26.4" customHeight="1">
      <c r="A68" s="362"/>
      <c r="B68" s="4">
        <v>977</v>
      </c>
      <c r="C68" s="216" t="str">
        <f ca="1">IF(CD68="","",(IF(CF68&lt;&gt;"","Closed",(IF(CD68=TODAY()+1,"Near Due",(IF(CD68=TODAY(),"Today is due date",(IF(CD68&gt;TODAY(),"On Due",(IF(E1757&lt;TODAY()-7,"Too Over Due",(IF(CD68&lt;TODAY(),"Over due")))))))))))))</f>
        <v>Closed</v>
      </c>
      <c r="D68" s="216" t="str">
        <f t="shared" ref="D68" ca="1" si="65">IF(C68="Closed","Done","Under Test")</f>
        <v>Done</v>
      </c>
      <c r="E68" s="363">
        <f t="shared" ref="E68" si="66">F68</f>
        <v>44599</v>
      </c>
      <c r="F68" s="13">
        <v>44599</v>
      </c>
      <c r="G68" s="13">
        <v>44568</v>
      </c>
      <c r="H68" s="328" t="s">
        <v>466</v>
      </c>
      <c r="I68" s="3" t="s">
        <v>64</v>
      </c>
      <c r="J68" s="3" t="s">
        <v>67</v>
      </c>
      <c r="K68" s="215">
        <v>3078</v>
      </c>
      <c r="L68" s="328" t="s">
        <v>246</v>
      </c>
      <c r="M68" s="9" t="s">
        <v>26</v>
      </c>
      <c r="N68" s="21" t="s">
        <v>23</v>
      </c>
      <c r="O68" s="480" t="s">
        <v>253</v>
      </c>
      <c r="P68" s="21" t="s">
        <v>255</v>
      </c>
      <c r="Q68" s="284" t="s">
        <v>66</v>
      </c>
      <c r="R68" s="11" t="s">
        <v>68</v>
      </c>
      <c r="S68" s="8" t="s">
        <v>27</v>
      </c>
      <c r="T68" s="13"/>
      <c r="U68" s="7" t="s">
        <v>59</v>
      </c>
      <c r="V68" s="7" t="s">
        <v>59</v>
      </c>
      <c r="W68" s="7" t="s">
        <v>59</v>
      </c>
      <c r="X68" s="18" t="s">
        <v>323</v>
      </c>
      <c r="Y68" s="18">
        <v>3</v>
      </c>
      <c r="Z68" s="18" t="s">
        <v>233</v>
      </c>
      <c r="AA68" s="18" t="s">
        <v>401</v>
      </c>
      <c r="AB68" s="18" t="s">
        <v>402</v>
      </c>
      <c r="AC68" s="18"/>
      <c r="AD68" s="18"/>
      <c r="AE68" s="18">
        <v>2</v>
      </c>
      <c r="AF68" s="16">
        <v>44587</v>
      </c>
      <c r="AG68" s="16"/>
      <c r="AH68" s="16"/>
      <c r="AI68" s="10">
        <v>44587</v>
      </c>
      <c r="AJ68" s="219"/>
      <c r="AK68" s="219"/>
      <c r="AL68" s="219"/>
      <c r="AM68" s="219"/>
      <c r="AN68" s="219"/>
      <c r="AO68" s="219"/>
      <c r="AP68" s="219"/>
      <c r="AQ68" s="219"/>
      <c r="AR68" s="219"/>
      <c r="AS68" s="219"/>
      <c r="AT68" s="219"/>
      <c r="AU68" s="219"/>
      <c r="AV68" s="220"/>
      <c r="AW68" s="220"/>
      <c r="AX68" s="220"/>
      <c r="AY68" s="220"/>
      <c r="AZ68" s="220"/>
      <c r="BA68" s="220"/>
      <c r="BB68" s="220"/>
      <c r="BC68" s="218"/>
      <c r="BD68" s="218"/>
      <c r="BE68" s="218"/>
      <c r="BF68" s="400">
        <f t="shared" ref="BF68" si="67">COUNTA(AF68:BE68)</f>
        <v>2</v>
      </c>
      <c r="BG68" s="10">
        <v>44587</v>
      </c>
      <c r="BH68" s="484"/>
      <c r="BI68" s="484" t="s">
        <v>15</v>
      </c>
      <c r="BJ68" s="484"/>
      <c r="BK68" s="484"/>
      <c r="BL68" s="484"/>
      <c r="BM68" s="484"/>
      <c r="BN68" s="484"/>
      <c r="BO68" s="484"/>
      <c r="BP68" s="484"/>
      <c r="BQ68" s="495"/>
      <c r="BR68" s="495"/>
      <c r="BS68" s="495"/>
      <c r="BT68" s="495"/>
      <c r="BU68" s="495"/>
      <c r="BV68" s="495"/>
      <c r="BW68" s="495"/>
      <c r="BX68" s="495"/>
      <c r="BY68" s="495"/>
      <c r="BZ68" s="495"/>
      <c r="CA68" s="495"/>
      <c r="CB68" s="399">
        <f t="shared" ref="CB68" si="68">COUNTA(BG68:CA68)</f>
        <v>2</v>
      </c>
      <c r="CC68" s="397">
        <f t="shared" si="5"/>
        <v>0</v>
      </c>
      <c r="CD68" s="13">
        <v>44587</v>
      </c>
      <c r="CE68" s="396">
        <f t="shared" ref="CE68" si="69">CD68+6</f>
        <v>44593</v>
      </c>
      <c r="CF68" s="220">
        <v>44600</v>
      </c>
      <c r="CG68" s="220"/>
      <c r="CH68" s="220"/>
      <c r="CI68" s="7"/>
      <c r="CJ68" s="7"/>
      <c r="CK68" s="1"/>
      <c r="CL68" s="1"/>
    </row>
    <row r="69" spans="1:90" s="2" customFormat="1" ht="26.4" customHeight="1">
      <c r="A69" s="362"/>
      <c r="B69" s="4">
        <v>978</v>
      </c>
      <c r="C69" s="216" t="str">
        <f ca="1">IF(CD69="","",(IF(CF69&lt;&gt;"","Closed",(IF(CD69=TODAY()+1,"Near Due",(IF(CD69=TODAY(),"Today is due date",(IF(CD69&gt;TODAY(),"On Due",(IF(E1758&lt;TODAY()-7,"Too Over Due",(IF(CD69&lt;TODAY(),"Over due")))))))))))))</f>
        <v>Closed</v>
      </c>
      <c r="D69" s="216" t="str">
        <f t="shared" ref="D69" ca="1" si="70">IF(C69="Closed","Done","Under Test")</f>
        <v>Done</v>
      </c>
      <c r="E69" s="363">
        <f t="shared" ref="E69" si="71">F69</f>
        <v>44599</v>
      </c>
      <c r="F69" s="13">
        <v>44599</v>
      </c>
      <c r="G69" s="13">
        <v>44568</v>
      </c>
      <c r="H69" s="328" t="s">
        <v>467</v>
      </c>
      <c r="I69" s="3" t="s">
        <v>64</v>
      </c>
      <c r="J69" s="3" t="s">
        <v>67</v>
      </c>
      <c r="K69" s="215">
        <v>7119</v>
      </c>
      <c r="L69" s="328" t="s">
        <v>250</v>
      </c>
      <c r="M69" s="9" t="s">
        <v>26</v>
      </c>
      <c r="N69" s="21" t="s">
        <v>23</v>
      </c>
      <c r="O69" s="480" t="s">
        <v>253</v>
      </c>
      <c r="P69" s="21" t="s">
        <v>255</v>
      </c>
      <c r="Q69" s="284" t="s">
        <v>66</v>
      </c>
      <c r="R69" s="11" t="s">
        <v>68</v>
      </c>
      <c r="S69" s="8" t="s">
        <v>27</v>
      </c>
      <c r="T69" s="13"/>
      <c r="U69" s="7" t="s">
        <v>59</v>
      </c>
      <c r="V69" s="7" t="s">
        <v>59</v>
      </c>
      <c r="W69" s="7" t="s">
        <v>59</v>
      </c>
      <c r="X69" s="18" t="s">
        <v>323</v>
      </c>
      <c r="Y69" s="18">
        <v>2</v>
      </c>
      <c r="Z69" s="18" t="s">
        <v>147</v>
      </c>
      <c r="AA69" s="18" t="s">
        <v>401</v>
      </c>
      <c r="AB69" s="18" t="s">
        <v>402</v>
      </c>
      <c r="AC69" s="18"/>
      <c r="AD69" s="18"/>
      <c r="AE69" s="18">
        <v>2</v>
      </c>
      <c r="AF69" s="16">
        <v>44587</v>
      </c>
      <c r="AG69" s="16"/>
      <c r="AH69" s="16"/>
      <c r="AI69" s="10">
        <v>44587</v>
      </c>
      <c r="AJ69" s="219"/>
      <c r="AK69" s="219"/>
      <c r="AL69" s="219"/>
      <c r="AM69" s="219"/>
      <c r="AN69" s="219"/>
      <c r="AO69" s="219"/>
      <c r="AP69" s="219"/>
      <c r="AQ69" s="219"/>
      <c r="AR69" s="219"/>
      <c r="AS69" s="219"/>
      <c r="AT69" s="219"/>
      <c r="AU69" s="219"/>
      <c r="AV69" s="220"/>
      <c r="AW69" s="220"/>
      <c r="AX69" s="220"/>
      <c r="AY69" s="220"/>
      <c r="AZ69" s="220"/>
      <c r="BA69" s="220"/>
      <c r="BB69" s="220"/>
      <c r="BC69" s="218"/>
      <c r="BD69" s="218"/>
      <c r="BE69" s="218"/>
      <c r="BF69" s="400">
        <f t="shared" ref="BF69" si="72">COUNTA(AF69:BE69)</f>
        <v>2</v>
      </c>
      <c r="BG69" s="10">
        <v>44587</v>
      </c>
      <c r="BH69" s="484"/>
      <c r="BI69" s="219">
        <v>44587</v>
      </c>
      <c r="BJ69" s="484"/>
      <c r="BK69" s="484"/>
      <c r="BL69" s="484"/>
      <c r="BM69" s="484"/>
      <c r="BN69" s="484"/>
      <c r="BO69" s="484"/>
      <c r="BP69" s="484"/>
      <c r="BQ69" s="495"/>
      <c r="BR69" s="495"/>
      <c r="BS69" s="495"/>
      <c r="BT69" s="495"/>
      <c r="BU69" s="495"/>
      <c r="BV69" s="495"/>
      <c r="BW69" s="495"/>
      <c r="BX69" s="495"/>
      <c r="BY69" s="495"/>
      <c r="BZ69" s="495"/>
      <c r="CA69" s="495"/>
      <c r="CB69" s="399">
        <f t="shared" ref="CB69" si="73">COUNTA(BG69:CA69)</f>
        <v>2</v>
      </c>
      <c r="CC69" s="397">
        <f t="shared" ref="CC69:CC132" si="74">BF69-CB69</f>
        <v>0</v>
      </c>
      <c r="CD69" s="13">
        <v>44587</v>
      </c>
      <c r="CE69" s="396">
        <f t="shared" ref="CE69" si="75">CD69+6</f>
        <v>44593</v>
      </c>
      <c r="CF69" s="220">
        <v>44600</v>
      </c>
      <c r="CG69" s="220"/>
      <c r="CH69" s="220"/>
      <c r="CI69" s="7"/>
      <c r="CJ69" s="7"/>
      <c r="CK69" s="1"/>
      <c r="CL69" s="1"/>
    </row>
    <row r="70" spans="1:90" s="2" customFormat="1" ht="26.4" customHeight="1">
      <c r="A70" s="362"/>
      <c r="B70" s="4">
        <v>979</v>
      </c>
      <c r="C70" s="216" t="str">
        <f ca="1">IF(CD70="","",(IF(CF70&lt;&gt;"","Closed",(IF(CD70=TODAY()+1,"Near Due",(IF(CD70=TODAY(),"Today is due date",(IF(CD70&gt;TODAY(),"On Due",(IF(E1759&lt;TODAY()-7,"Too Over Due",(IF(CD70&lt;TODAY(),"Over due")))))))))))))</f>
        <v>Closed</v>
      </c>
      <c r="D70" s="216" t="str">
        <f t="shared" ref="D70" ca="1" si="76">IF(C70="Closed","Done","Under Test")</f>
        <v>Done</v>
      </c>
      <c r="E70" s="363">
        <f t="shared" ref="E70" si="77">F70</f>
        <v>44599</v>
      </c>
      <c r="F70" s="13">
        <v>44599</v>
      </c>
      <c r="G70" s="13">
        <v>44568</v>
      </c>
      <c r="H70" s="328" t="s">
        <v>468</v>
      </c>
      <c r="I70" s="3" t="s">
        <v>64</v>
      </c>
      <c r="J70" s="3" t="s">
        <v>67</v>
      </c>
      <c r="K70" s="215">
        <v>3037</v>
      </c>
      <c r="L70" s="328" t="s">
        <v>281</v>
      </c>
      <c r="M70" s="9" t="s">
        <v>29</v>
      </c>
      <c r="N70" s="21" t="s">
        <v>23</v>
      </c>
      <c r="O70" s="480" t="s">
        <v>253</v>
      </c>
      <c r="P70" s="21" t="s">
        <v>255</v>
      </c>
      <c r="Q70" s="284" t="s">
        <v>66</v>
      </c>
      <c r="R70" s="11" t="s">
        <v>68</v>
      </c>
      <c r="S70" s="8" t="s">
        <v>27</v>
      </c>
      <c r="T70" s="13"/>
      <c r="U70" s="7" t="s">
        <v>59</v>
      </c>
      <c r="V70" s="7" t="s">
        <v>59</v>
      </c>
      <c r="W70" s="7" t="s">
        <v>59</v>
      </c>
      <c r="X70" s="18" t="s">
        <v>323</v>
      </c>
      <c r="Y70" s="18">
        <v>2</v>
      </c>
      <c r="Z70" s="18" t="s">
        <v>233</v>
      </c>
      <c r="AA70" s="18" t="s">
        <v>401</v>
      </c>
      <c r="AB70" s="18" t="s">
        <v>402</v>
      </c>
      <c r="AC70" s="18"/>
      <c r="AD70" s="18"/>
      <c r="AE70" s="18">
        <v>2</v>
      </c>
      <c r="AF70" s="16">
        <v>44579</v>
      </c>
      <c r="AG70" s="16"/>
      <c r="AH70" s="16"/>
      <c r="AI70" s="10">
        <v>44579</v>
      </c>
      <c r="AJ70" s="219"/>
      <c r="AK70" s="219"/>
      <c r="AL70" s="219"/>
      <c r="AM70" s="219"/>
      <c r="AN70" s="219"/>
      <c r="AO70" s="219"/>
      <c r="AP70" s="219"/>
      <c r="AQ70" s="219"/>
      <c r="AR70" s="219"/>
      <c r="AS70" s="219"/>
      <c r="AT70" s="219"/>
      <c r="AU70" s="219"/>
      <c r="AV70" s="220"/>
      <c r="AW70" s="220"/>
      <c r="AX70" s="220"/>
      <c r="AY70" s="220"/>
      <c r="AZ70" s="220"/>
      <c r="BA70" s="220"/>
      <c r="BB70" s="220"/>
      <c r="BC70" s="218"/>
      <c r="BD70" s="218"/>
      <c r="BE70" s="218"/>
      <c r="BF70" s="400">
        <f t="shared" ref="BF70" si="78">COUNTA(AF70:BE70)</f>
        <v>2</v>
      </c>
      <c r="BG70" s="10">
        <v>44579</v>
      </c>
      <c r="BH70" s="484"/>
      <c r="BI70" s="484" t="s">
        <v>15</v>
      </c>
      <c r="BJ70" s="484"/>
      <c r="BK70" s="484"/>
      <c r="BL70" s="484"/>
      <c r="BM70" s="484"/>
      <c r="BN70" s="484"/>
      <c r="BO70" s="484"/>
      <c r="BP70" s="484"/>
      <c r="BQ70" s="495"/>
      <c r="BR70" s="495"/>
      <c r="BS70" s="495"/>
      <c r="BT70" s="495"/>
      <c r="BU70" s="495"/>
      <c r="BV70" s="495"/>
      <c r="BW70" s="495"/>
      <c r="BX70" s="495"/>
      <c r="BY70" s="495"/>
      <c r="BZ70" s="495"/>
      <c r="CA70" s="495"/>
      <c r="CB70" s="399">
        <f t="shared" ref="CB70" si="79">COUNTA(BG70:CA70)</f>
        <v>2</v>
      </c>
      <c r="CC70" s="397">
        <f t="shared" si="74"/>
        <v>0</v>
      </c>
      <c r="CD70" s="13">
        <v>44579</v>
      </c>
      <c r="CE70" s="396">
        <f t="shared" ref="CE70" si="80">CD70+6</f>
        <v>44585</v>
      </c>
      <c r="CF70" s="220">
        <v>44600</v>
      </c>
      <c r="CG70" s="220"/>
      <c r="CH70" s="220"/>
      <c r="CI70" s="7"/>
      <c r="CJ70" s="7"/>
      <c r="CK70" s="1"/>
      <c r="CL70" s="1"/>
    </row>
    <row r="71" spans="1:90" s="2" customFormat="1" ht="26.4" customHeight="1">
      <c r="A71" s="362"/>
      <c r="B71" s="4">
        <v>980</v>
      </c>
      <c r="C71" s="216" t="str">
        <f ca="1">IF(CD71="","",(IF(CF71&lt;&gt;"","Closed",(IF(CD71=TODAY()+1,"Near Due",(IF(CD71=TODAY(),"Today is due date",(IF(CD71&gt;TODAY(),"On Due",(IF(E1760&lt;TODAY()-7,"Too Over Due",(IF(CD71&lt;TODAY(),"Over due")))))))))))))</f>
        <v>Closed</v>
      </c>
      <c r="D71" s="216" t="str">
        <f t="shared" ref="D71" ca="1" si="81">IF(C71="Closed","Done","Under Test")</f>
        <v>Done</v>
      </c>
      <c r="E71" s="363">
        <f t="shared" ref="E71" si="82">F71</f>
        <v>44599</v>
      </c>
      <c r="F71" s="13">
        <v>44599</v>
      </c>
      <c r="G71" s="13">
        <v>44568</v>
      </c>
      <c r="H71" s="328" t="s">
        <v>469</v>
      </c>
      <c r="I71" s="3" t="s">
        <v>64</v>
      </c>
      <c r="J71" s="3" t="s">
        <v>67</v>
      </c>
      <c r="K71" s="215">
        <v>3039</v>
      </c>
      <c r="L71" s="328" t="s">
        <v>28</v>
      </c>
      <c r="M71" s="9" t="s">
        <v>29</v>
      </c>
      <c r="N71" s="21" t="s">
        <v>23</v>
      </c>
      <c r="O71" s="480" t="s">
        <v>253</v>
      </c>
      <c r="P71" s="21" t="s">
        <v>255</v>
      </c>
      <c r="Q71" s="284" t="s">
        <v>66</v>
      </c>
      <c r="R71" s="11" t="s">
        <v>68</v>
      </c>
      <c r="S71" s="8" t="s">
        <v>27</v>
      </c>
      <c r="T71" s="13"/>
      <c r="U71" s="7" t="s">
        <v>59</v>
      </c>
      <c r="V71" s="7" t="s">
        <v>59</v>
      </c>
      <c r="W71" s="7" t="s">
        <v>59</v>
      </c>
      <c r="X71" s="18" t="s">
        <v>323</v>
      </c>
      <c r="Y71" s="18">
        <v>2</v>
      </c>
      <c r="Z71" s="18" t="s">
        <v>233</v>
      </c>
      <c r="AA71" s="18" t="s">
        <v>401</v>
      </c>
      <c r="AB71" s="18" t="s">
        <v>402</v>
      </c>
      <c r="AC71" s="18"/>
      <c r="AD71" s="18"/>
      <c r="AE71" s="18">
        <v>2</v>
      </c>
      <c r="AF71" s="16">
        <v>44579</v>
      </c>
      <c r="AG71" s="16"/>
      <c r="AH71" s="16"/>
      <c r="AI71" s="10">
        <v>44579</v>
      </c>
      <c r="AJ71" s="219"/>
      <c r="AK71" s="219"/>
      <c r="AL71" s="219"/>
      <c r="AM71" s="219"/>
      <c r="AN71" s="219"/>
      <c r="AO71" s="219"/>
      <c r="AP71" s="219"/>
      <c r="AQ71" s="219"/>
      <c r="AR71" s="219"/>
      <c r="AS71" s="219"/>
      <c r="AT71" s="219"/>
      <c r="AU71" s="219"/>
      <c r="AV71" s="220"/>
      <c r="AW71" s="220"/>
      <c r="AX71" s="220"/>
      <c r="AY71" s="220"/>
      <c r="AZ71" s="220"/>
      <c r="BA71" s="220"/>
      <c r="BB71" s="220"/>
      <c r="BC71" s="218"/>
      <c r="BD71" s="218"/>
      <c r="BE71" s="218"/>
      <c r="BF71" s="400">
        <f t="shared" ref="BF71" si="83">COUNTA(AF71:BE71)</f>
        <v>2</v>
      </c>
      <c r="BG71" s="10">
        <v>44579</v>
      </c>
      <c r="BH71" s="484"/>
      <c r="BI71" s="484" t="s">
        <v>15</v>
      </c>
      <c r="BJ71" s="484"/>
      <c r="BK71" s="484"/>
      <c r="BL71" s="484"/>
      <c r="BM71" s="484"/>
      <c r="BN71" s="484"/>
      <c r="BO71" s="484"/>
      <c r="BP71" s="484"/>
      <c r="BQ71" s="495"/>
      <c r="BR71" s="495"/>
      <c r="BS71" s="495"/>
      <c r="BT71" s="495"/>
      <c r="BU71" s="495"/>
      <c r="BV71" s="495"/>
      <c r="BW71" s="495"/>
      <c r="BX71" s="495"/>
      <c r="BY71" s="495"/>
      <c r="BZ71" s="495"/>
      <c r="CA71" s="495"/>
      <c r="CB71" s="399">
        <f t="shared" ref="CB71" si="84">COUNTA(BG71:CA71)</f>
        <v>2</v>
      </c>
      <c r="CC71" s="397">
        <f t="shared" si="74"/>
        <v>0</v>
      </c>
      <c r="CD71" s="13">
        <v>44579</v>
      </c>
      <c r="CE71" s="396">
        <f t="shared" ref="CE71" si="85">CD71+6</f>
        <v>44585</v>
      </c>
      <c r="CF71" s="220">
        <v>44600</v>
      </c>
      <c r="CG71" s="220"/>
      <c r="CH71" s="220"/>
      <c r="CI71" s="7"/>
      <c r="CJ71" s="7"/>
      <c r="CK71" s="1"/>
      <c r="CL71" s="1"/>
    </row>
    <row r="72" spans="1:90" s="2" customFormat="1" ht="26.4" customHeight="1">
      <c r="A72" s="362"/>
      <c r="B72" s="4">
        <v>981</v>
      </c>
      <c r="C72" s="216" t="str">
        <f ca="1">IF(CD72="","",(IF(CF72&lt;&gt;"","Closed",(IF(CD72=TODAY()+1,"Near Due",(IF(CD72=TODAY(),"Today is due date",(IF(CD72&gt;TODAY(),"On Due",(IF(E1761&lt;TODAY()-7,"Too Over Due",(IF(CD72&lt;TODAY(),"Over due")))))))))))))</f>
        <v>Closed</v>
      </c>
      <c r="D72" s="216" t="str">
        <f t="shared" ref="D72:D74" ca="1" si="86">IF(C72="Closed","Done","Under Test")</f>
        <v>Done</v>
      </c>
      <c r="E72" s="363">
        <f t="shared" ref="E72" si="87">F72</f>
        <v>44599</v>
      </c>
      <c r="F72" s="13">
        <v>44599</v>
      </c>
      <c r="G72" s="13">
        <v>44587</v>
      </c>
      <c r="H72" s="328" t="s">
        <v>470</v>
      </c>
      <c r="I72" s="3" t="s">
        <v>64</v>
      </c>
      <c r="J72" s="3" t="s">
        <v>67</v>
      </c>
      <c r="K72" s="215">
        <v>3085</v>
      </c>
      <c r="L72" s="328" t="s">
        <v>302</v>
      </c>
      <c r="M72" s="9" t="s">
        <v>34</v>
      </c>
      <c r="N72" s="21" t="s">
        <v>18</v>
      </c>
      <c r="O72" s="480" t="s">
        <v>253</v>
      </c>
      <c r="P72" s="21" t="s">
        <v>255</v>
      </c>
      <c r="Q72" s="284" t="s">
        <v>66</v>
      </c>
      <c r="R72" s="11" t="s">
        <v>68</v>
      </c>
      <c r="S72" s="8" t="s">
        <v>27</v>
      </c>
      <c r="T72" s="13"/>
      <c r="U72" s="7" t="s">
        <v>59</v>
      </c>
      <c r="V72" s="7" t="s">
        <v>59</v>
      </c>
      <c r="W72" s="7" t="s">
        <v>59</v>
      </c>
      <c r="X72" s="18" t="s">
        <v>323</v>
      </c>
      <c r="Y72" s="18">
        <v>2</v>
      </c>
      <c r="Z72" s="18" t="s">
        <v>299</v>
      </c>
      <c r="AA72" s="18" t="s">
        <v>403</v>
      </c>
      <c r="AB72" s="18" t="s">
        <v>170</v>
      </c>
      <c r="AC72" s="18"/>
      <c r="AD72" s="18"/>
      <c r="AE72" s="18">
        <v>2</v>
      </c>
      <c r="AF72" s="16">
        <v>44596</v>
      </c>
      <c r="AG72" s="16"/>
      <c r="AH72" s="16"/>
      <c r="AI72" s="10">
        <v>44596</v>
      </c>
      <c r="AJ72" s="219"/>
      <c r="AK72" s="219"/>
      <c r="AL72" s="219"/>
      <c r="AM72" s="219"/>
      <c r="AN72" s="219"/>
      <c r="AO72" s="219"/>
      <c r="AP72" s="219"/>
      <c r="AQ72" s="219"/>
      <c r="AR72" s="219"/>
      <c r="AS72" s="219"/>
      <c r="AT72" s="219"/>
      <c r="AU72" s="219"/>
      <c r="AV72" s="220"/>
      <c r="AW72" s="220"/>
      <c r="AX72" s="220"/>
      <c r="AY72" s="220"/>
      <c r="AZ72" s="220"/>
      <c r="BA72" s="220"/>
      <c r="BB72" s="220"/>
      <c r="BC72" s="218"/>
      <c r="BD72" s="218"/>
      <c r="BE72" s="218"/>
      <c r="BF72" s="400">
        <f t="shared" ref="BF72:BF77" si="88">COUNTA(AF72:BE72)</f>
        <v>2</v>
      </c>
      <c r="BG72" s="10">
        <v>44596</v>
      </c>
      <c r="BH72" s="484"/>
      <c r="BI72" s="484" t="s">
        <v>15</v>
      </c>
      <c r="BJ72" s="484"/>
      <c r="BK72" s="484"/>
      <c r="BL72" s="484"/>
      <c r="BM72" s="484"/>
      <c r="BN72" s="484"/>
      <c r="BO72" s="484"/>
      <c r="BP72" s="484"/>
      <c r="BQ72" s="495"/>
      <c r="BR72" s="495"/>
      <c r="BS72" s="495"/>
      <c r="BT72" s="495"/>
      <c r="BU72" s="495"/>
      <c r="BV72" s="495"/>
      <c r="BW72" s="495"/>
      <c r="BX72" s="495"/>
      <c r="BY72" s="495"/>
      <c r="BZ72" s="495"/>
      <c r="CA72" s="495"/>
      <c r="CB72" s="399">
        <f t="shared" ref="CB72:CB77" si="89">COUNTA(BG72:CA72)</f>
        <v>2</v>
      </c>
      <c r="CC72" s="397">
        <f t="shared" si="74"/>
        <v>0</v>
      </c>
      <c r="CD72" s="13">
        <v>44600</v>
      </c>
      <c r="CE72" s="396">
        <f t="shared" ref="CE72:CE77" si="90">CD72+6</f>
        <v>44606</v>
      </c>
      <c r="CF72" s="220">
        <v>44600</v>
      </c>
      <c r="CG72" s="220"/>
      <c r="CH72" s="220"/>
      <c r="CI72" s="7"/>
      <c r="CJ72" s="7"/>
      <c r="CK72" s="1"/>
      <c r="CL72" s="1"/>
    </row>
    <row r="73" spans="1:90" s="2" customFormat="1" ht="26.4" customHeight="1">
      <c r="A73" s="362"/>
      <c r="B73" s="4">
        <v>982</v>
      </c>
      <c r="C73" s="216" t="str">
        <f ca="1">IF(CD73="","",(IF(CF73&lt;&gt;"","Closed",(IF(CD73=TODAY()+1,"Near Due",(IF(CD73=TODAY(),"Today is due date",(IF(CD73&gt;TODAY(),"On Due",(IF(E1745&lt;TODAY()-7,"Too Over Due",(IF(CD73&lt;TODAY(),"Over due")))))))))))))</f>
        <v>Closed</v>
      </c>
      <c r="D73" s="216" t="str">
        <f t="shared" ca="1" si="86"/>
        <v>Done</v>
      </c>
      <c r="E73" s="363">
        <v>44594</v>
      </c>
      <c r="F73" s="13">
        <v>44601</v>
      </c>
      <c r="G73" s="13">
        <v>44593</v>
      </c>
      <c r="H73" s="328" t="s">
        <v>471</v>
      </c>
      <c r="I73" s="3" t="s">
        <v>284</v>
      </c>
      <c r="J73" s="3" t="s">
        <v>61</v>
      </c>
      <c r="K73" s="215">
        <v>3061</v>
      </c>
      <c r="L73" s="328" t="s">
        <v>25</v>
      </c>
      <c r="M73" s="9" t="s">
        <v>26</v>
      </c>
      <c r="N73" s="21" t="s">
        <v>18</v>
      </c>
      <c r="O73" s="480" t="s">
        <v>327</v>
      </c>
      <c r="P73" s="21" t="s">
        <v>256</v>
      </c>
      <c r="Q73" s="23" t="s">
        <v>472</v>
      </c>
      <c r="R73" s="8" t="s">
        <v>62</v>
      </c>
      <c r="S73" s="8" t="s">
        <v>27</v>
      </c>
      <c r="T73" s="13"/>
      <c r="U73" s="381" t="s">
        <v>419</v>
      </c>
      <c r="V73" s="385" t="s">
        <v>419</v>
      </c>
      <c r="W73" s="380" t="s">
        <v>419</v>
      </c>
      <c r="X73" s="18" t="s">
        <v>324</v>
      </c>
      <c r="Y73" s="18">
        <v>20</v>
      </c>
      <c r="Z73" s="401" t="s">
        <v>252</v>
      </c>
      <c r="AA73" s="401"/>
      <c r="AB73" s="401"/>
      <c r="AC73" s="401"/>
      <c r="AD73" s="401"/>
      <c r="AE73" s="401">
        <v>2</v>
      </c>
      <c r="AF73" s="16">
        <v>44593</v>
      </c>
      <c r="AG73" s="16"/>
      <c r="AH73" s="16"/>
      <c r="AI73" s="10">
        <v>44593</v>
      </c>
      <c r="AJ73" s="219"/>
      <c r="AK73" s="219"/>
      <c r="AL73" s="219"/>
      <c r="AM73" s="219"/>
      <c r="AN73" s="219"/>
      <c r="AO73" s="219"/>
      <c r="AP73" s="219"/>
      <c r="AQ73" s="219"/>
      <c r="AR73" s="219"/>
      <c r="AS73" s="219"/>
      <c r="AT73" s="219"/>
      <c r="AU73" s="219"/>
      <c r="AV73" s="220"/>
      <c r="AW73" s="220"/>
      <c r="AX73" s="220"/>
      <c r="AY73" s="220"/>
      <c r="AZ73" s="220"/>
      <c r="BA73" s="220"/>
      <c r="BB73" s="220"/>
      <c r="BC73" s="218"/>
      <c r="BD73" s="218"/>
      <c r="BE73" s="218"/>
      <c r="BF73" s="400">
        <f t="shared" si="88"/>
        <v>2</v>
      </c>
      <c r="BG73" s="10">
        <v>44593</v>
      </c>
      <c r="BH73" s="484"/>
      <c r="BI73" s="484" t="s">
        <v>15</v>
      </c>
      <c r="BJ73" s="484"/>
      <c r="BK73" s="484"/>
      <c r="BL73" s="484"/>
      <c r="BM73" s="484"/>
      <c r="BN73" s="484"/>
      <c r="BO73" s="484"/>
      <c r="BP73" s="484"/>
      <c r="BQ73" s="495"/>
      <c r="BR73" s="495"/>
      <c r="BS73" s="495"/>
      <c r="BT73" s="495"/>
      <c r="BU73" s="495"/>
      <c r="BV73" s="495"/>
      <c r="BW73" s="495"/>
      <c r="BX73" s="495"/>
      <c r="BY73" s="495"/>
      <c r="BZ73" s="495"/>
      <c r="CA73" s="495"/>
      <c r="CB73" s="399">
        <f t="shared" si="89"/>
        <v>2</v>
      </c>
      <c r="CC73" s="397">
        <f t="shared" si="74"/>
        <v>0</v>
      </c>
      <c r="CD73" s="13">
        <v>44593</v>
      </c>
      <c r="CE73" s="396">
        <f t="shared" si="90"/>
        <v>44599</v>
      </c>
      <c r="CF73" s="219">
        <v>44600</v>
      </c>
      <c r="CG73" s="13"/>
      <c r="CH73" s="13"/>
      <c r="CI73" s="7"/>
      <c r="CJ73" s="7"/>
      <c r="CK73" s="1"/>
      <c r="CL73" s="1"/>
    </row>
    <row r="74" spans="1:90" s="2" customFormat="1" ht="26.4" customHeight="1">
      <c r="A74" s="362"/>
      <c r="B74" s="4">
        <v>983</v>
      </c>
      <c r="C74" s="216" t="str">
        <f ca="1">IF(CD74="","",(IF(CF74&lt;&gt;"","Closed",(IF(CD74=TODAY()+1,"Near Due",(IF(CD74=TODAY(),"Today is due date",(IF(CD74&gt;TODAY(),"On Due",(IF(E1749&lt;TODAY()-7,"Too Over Due",(IF(CD74&lt;TODAY(),"Over due")))))))))))))</f>
        <v>Closed</v>
      </c>
      <c r="D74" s="216" t="str">
        <f t="shared" ca="1" si="86"/>
        <v>Done</v>
      </c>
      <c r="E74" s="363">
        <v>44594</v>
      </c>
      <c r="F74" s="13">
        <v>44601</v>
      </c>
      <c r="G74" s="13">
        <v>44600</v>
      </c>
      <c r="H74" s="328" t="s">
        <v>473</v>
      </c>
      <c r="I74" s="3" t="s">
        <v>284</v>
      </c>
      <c r="J74" s="3" t="s">
        <v>61</v>
      </c>
      <c r="K74" s="215">
        <v>3061</v>
      </c>
      <c r="L74" s="328" t="s">
        <v>25</v>
      </c>
      <c r="M74" s="9" t="s">
        <v>26</v>
      </c>
      <c r="N74" s="21" t="s">
        <v>18</v>
      </c>
      <c r="O74" s="480" t="s">
        <v>327</v>
      </c>
      <c r="P74" s="21" t="s">
        <v>256</v>
      </c>
      <c r="Q74" s="23" t="s">
        <v>474</v>
      </c>
      <c r="R74" s="8" t="s">
        <v>62</v>
      </c>
      <c r="S74" s="8" t="s">
        <v>27</v>
      </c>
      <c r="T74" s="13"/>
      <c r="U74" s="14" t="s">
        <v>350</v>
      </c>
      <c r="V74" s="381" t="s">
        <v>315</v>
      </c>
      <c r="W74" s="18">
        <v>75</v>
      </c>
      <c r="X74" s="18" t="s">
        <v>324</v>
      </c>
      <c r="Y74" s="18">
        <v>5</v>
      </c>
      <c r="Z74" s="401" t="s">
        <v>57</v>
      </c>
      <c r="AA74" s="401"/>
      <c r="AB74" s="401"/>
      <c r="AC74" s="401"/>
      <c r="AD74" s="401"/>
      <c r="AE74" s="401">
        <v>100</v>
      </c>
      <c r="AF74" s="16">
        <v>44602</v>
      </c>
      <c r="AG74" s="16"/>
      <c r="AH74" s="16"/>
      <c r="AI74" s="10"/>
      <c r="AJ74" s="219"/>
      <c r="AK74" s="219"/>
      <c r="AL74" s="219"/>
      <c r="AM74" s="219"/>
      <c r="AN74" s="219"/>
      <c r="AO74" s="219"/>
      <c r="AP74" s="219">
        <v>44606</v>
      </c>
      <c r="AQ74" s="219"/>
      <c r="AR74" s="219"/>
      <c r="AS74" s="219"/>
      <c r="AT74" s="219"/>
      <c r="AU74" s="219"/>
      <c r="AV74" s="220"/>
      <c r="AW74" s="220"/>
      <c r="AX74" s="220"/>
      <c r="AY74" s="220"/>
      <c r="AZ74" s="220"/>
      <c r="BA74" s="220"/>
      <c r="BB74" s="220"/>
      <c r="BC74" s="218"/>
      <c r="BD74" s="218"/>
      <c r="BE74" s="218"/>
      <c r="BF74" s="400">
        <f t="shared" si="88"/>
        <v>2</v>
      </c>
      <c r="BG74" s="10">
        <v>44602</v>
      </c>
      <c r="BH74" s="484"/>
      <c r="BI74" s="484"/>
      <c r="BJ74" s="484"/>
      <c r="BK74" s="484"/>
      <c r="BL74" s="484"/>
      <c r="BM74" s="484"/>
      <c r="BN74" s="484"/>
      <c r="BO74" s="484"/>
      <c r="BP74" s="484" t="s">
        <v>15</v>
      </c>
      <c r="BQ74" s="495"/>
      <c r="BR74" s="495"/>
      <c r="BS74" s="495"/>
      <c r="BT74" s="495"/>
      <c r="BU74" s="495"/>
      <c r="BV74" s="495"/>
      <c r="BW74" s="495"/>
      <c r="BX74" s="495"/>
      <c r="BY74" s="495"/>
      <c r="BZ74" s="495"/>
      <c r="CA74" s="495"/>
      <c r="CB74" s="399">
        <f t="shared" si="89"/>
        <v>2</v>
      </c>
      <c r="CC74" s="397">
        <f t="shared" si="74"/>
        <v>0</v>
      </c>
      <c r="CD74" s="13">
        <v>44606</v>
      </c>
      <c r="CE74" s="396">
        <f t="shared" si="90"/>
        <v>44612</v>
      </c>
      <c r="CF74" s="219">
        <v>44606</v>
      </c>
      <c r="CG74" s="13"/>
      <c r="CH74" s="13"/>
      <c r="CI74" s="7"/>
      <c r="CJ74" s="7"/>
      <c r="CK74" s="1"/>
      <c r="CL74" s="1"/>
    </row>
    <row r="75" spans="1:90" s="2" customFormat="1" ht="26.25" customHeight="1">
      <c r="A75" s="362"/>
      <c r="B75" s="4">
        <v>984</v>
      </c>
      <c r="C75" s="216" t="str">
        <f ca="1">IF(CD75="","",(IF(CF75&lt;&gt;"","Closed",(IF(CD75=TODAY()+1,"Near Due",(IF(CD75=TODAY(),"Today is due date",(IF(CD75&gt;TODAY(),"On Due",(IF(E1749&lt;TODAY()-7,"Too Over Due",(IF(CD75&lt;TODAY(),"Over due")))))))))))))</f>
        <v>Closed</v>
      </c>
      <c r="D75" s="216" t="str">
        <f ca="1">IF(C75="Closed","Done","Under Test")</f>
        <v>Done</v>
      </c>
      <c r="E75" s="363">
        <v>44594</v>
      </c>
      <c r="F75" s="13">
        <v>44601</v>
      </c>
      <c r="G75" s="13">
        <v>44600</v>
      </c>
      <c r="H75" s="328" t="s">
        <v>473</v>
      </c>
      <c r="I75" s="3" t="s">
        <v>284</v>
      </c>
      <c r="J75" s="3" t="s">
        <v>61</v>
      </c>
      <c r="K75" s="215">
        <v>3061</v>
      </c>
      <c r="L75" s="328" t="s">
        <v>25</v>
      </c>
      <c r="M75" s="9" t="s">
        <v>26</v>
      </c>
      <c r="N75" s="21" t="s">
        <v>18</v>
      </c>
      <c r="O75" s="480" t="s">
        <v>327</v>
      </c>
      <c r="P75" s="21" t="s">
        <v>256</v>
      </c>
      <c r="Q75" s="23" t="s">
        <v>474</v>
      </c>
      <c r="R75" s="8" t="s">
        <v>62</v>
      </c>
      <c r="S75" s="8" t="s">
        <v>27</v>
      </c>
      <c r="T75" s="13"/>
      <c r="U75" s="14" t="s">
        <v>316</v>
      </c>
      <c r="V75" s="384" t="s">
        <v>316</v>
      </c>
      <c r="W75" s="18">
        <v>-20</v>
      </c>
      <c r="X75" s="18" t="s">
        <v>324</v>
      </c>
      <c r="Y75" s="18">
        <v>5</v>
      </c>
      <c r="Z75" s="401" t="s">
        <v>20</v>
      </c>
      <c r="AA75" s="401"/>
      <c r="AB75" s="401"/>
      <c r="AC75" s="401"/>
      <c r="AD75" s="401"/>
      <c r="AE75" s="401">
        <v>100</v>
      </c>
      <c r="AF75" s="16">
        <v>44602</v>
      </c>
      <c r="AG75" s="16"/>
      <c r="AH75" s="16"/>
      <c r="AI75" s="10"/>
      <c r="AJ75" s="219"/>
      <c r="AK75" s="219"/>
      <c r="AL75" s="219"/>
      <c r="AM75" s="219"/>
      <c r="AN75" s="219"/>
      <c r="AO75" s="219"/>
      <c r="AP75" s="219">
        <v>44606</v>
      </c>
      <c r="AQ75" s="219"/>
      <c r="AR75" s="219"/>
      <c r="AS75" s="219"/>
      <c r="AT75" s="219"/>
      <c r="AU75" s="219"/>
      <c r="AV75" s="220"/>
      <c r="AW75" s="220"/>
      <c r="AX75" s="220"/>
      <c r="AY75" s="220"/>
      <c r="AZ75" s="220"/>
      <c r="BA75" s="220"/>
      <c r="BB75" s="220"/>
      <c r="BC75" s="218"/>
      <c r="BD75" s="218"/>
      <c r="BE75" s="218"/>
      <c r="BF75" s="400">
        <f t="shared" si="88"/>
        <v>2</v>
      </c>
      <c r="BG75" s="10">
        <v>44602</v>
      </c>
      <c r="BH75" s="484"/>
      <c r="BI75" s="484"/>
      <c r="BJ75" s="484"/>
      <c r="BK75" s="484"/>
      <c r="BL75" s="484"/>
      <c r="BM75" s="484"/>
      <c r="BN75" s="484"/>
      <c r="BO75" s="484"/>
      <c r="BP75" s="484" t="s">
        <v>15</v>
      </c>
      <c r="BQ75" s="495"/>
      <c r="BR75" s="495"/>
      <c r="BS75" s="495"/>
      <c r="BT75" s="495"/>
      <c r="BU75" s="495"/>
      <c r="BV75" s="495"/>
      <c r="BW75" s="495"/>
      <c r="BX75" s="495"/>
      <c r="BY75" s="495"/>
      <c r="BZ75" s="495"/>
      <c r="CA75" s="495"/>
      <c r="CB75" s="399">
        <f t="shared" si="89"/>
        <v>2</v>
      </c>
      <c r="CC75" s="397">
        <f t="shared" si="74"/>
        <v>0</v>
      </c>
      <c r="CD75" s="13">
        <v>44606</v>
      </c>
      <c r="CE75" s="396">
        <f t="shared" si="90"/>
        <v>44612</v>
      </c>
      <c r="CF75" s="219">
        <v>44606</v>
      </c>
      <c r="CG75" s="13"/>
      <c r="CH75" s="13"/>
      <c r="CI75" s="7"/>
      <c r="CJ75" s="7"/>
      <c r="CK75" s="1"/>
      <c r="CL75" s="1"/>
    </row>
    <row r="76" spans="1:90" s="2" customFormat="1" ht="26.4" customHeight="1">
      <c r="A76" s="362"/>
      <c r="B76" s="4">
        <v>985</v>
      </c>
      <c r="C76" s="216" t="str">
        <f ca="1">IF(CD76="","",(IF(CF76&lt;&gt;"","Closed",(IF(CD76=TODAY()+1,"Near Due",(IF(CD76=TODAY(),"Today is due date",(IF(CD76&gt;TODAY(),"On Due",(IF(E1747&lt;TODAY()-7,"Too Over Due",(IF(CD76&lt;TODAY(),"Over due")))))))))))))</f>
        <v>Closed</v>
      </c>
      <c r="D76" s="216" t="str">
        <f t="shared" ref="D76:D77" ca="1" si="91">IF(C76="Closed","Done","Under Test")</f>
        <v>Done</v>
      </c>
      <c r="E76" s="363">
        <v>44594</v>
      </c>
      <c r="F76" s="13">
        <v>44601</v>
      </c>
      <c r="G76" s="13">
        <v>44600</v>
      </c>
      <c r="H76" s="328" t="s">
        <v>473</v>
      </c>
      <c r="I76" s="3" t="s">
        <v>284</v>
      </c>
      <c r="J76" s="3" t="s">
        <v>61</v>
      </c>
      <c r="K76" s="215">
        <v>3061</v>
      </c>
      <c r="L76" s="328" t="s">
        <v>25</v>
      </c>
      <c r="M76" s="9" t="s">
        <v>26</v>
      </c>
      <c r="N76" s="21" t="s">
        <v>18</v>
      </c>
      <c r="O76" s="480" t="s">
        <v>327</v>
      </c>
      <c r="P76" s="21" t="s">
        <v>256</v>
      </c>
      <c r="Q76" s="23" t="s">
        <v>474</v>
      </c>
      <c r="R76" s="8" t="s">
        <v>62</v>
      </c>
      <c r="S76" s="8" t="s">
        <v>27</v>
      </c>
      <c r="T76" s="13"/>
      <c r="U76" s="381" t="s">
        <v>314</v>
      </c>
      <c r="V76" s="385" t="s">
        <v>314</v>
      </c>
      <c r="W76" s="380" t="s">
        <v>365</v>
      </c>
      <c r="X76" s="18" t="s">
        <v>324</v>
      </c>
      <c r="Y76" s="18">
        <v>5</v>
      </c>
      <c r="Z76" s="401" t="s">
        <v>44</v>
      </c>
      <c r="AA76" s="401"/>
      <c r="AB76" s="401"/>
      <c r="AC76" s="401"/>
      <c r="AD76" s="401"/>
      <c r="AE76" s="401">
        <v>100</v>
      </c>
      <c r="AF76" s="16">
        <v>44602</v>
      </c>
      <c r="AG76" s="16"/>
      <c r="AH76" s="16"/>
      <c r="AI76" s="10"/>
      <c r="AJ76" s="219"/>
      <c r="AK76" s="219"/>
      <c r="AL76" s="219"/>
      <c r="AM76" s="219"/>
      <c r="AN76" s="219"/>
      <c r="AO76" s="219"/>
      <c r="AP76" s="219">
        <v>44606</v>
      </c>
      <c r="AQ76" s="219"/>
      <c r="AR76" s="219"/>
      <c r="AS76" s="219"/>
      <c r="AT76" s="219"/>
      <c r="AU76" s="219"/>
      <c r="AV76" s="220"/>
      <c r="AW76" s="220"/>
      <c r="AX76" s="220"/>
      <c r="AY76" s="220"/>
      <c r="AZ76" s="220"/>
      <c r="BA76" s="220"/>
      <c r="BB76" s="220"/>
      <c r="BC76" s="218"/>
      <c r="BD76" s="218"/>
      <c r="BE76" s="218"/>
      <c r="BF76" s="400">
        <f t="shared" si="88"/>
        <v>2</v>
      </c>
      <c r="BG76" s="10">
        <v>44602</v>
      </c>
      <c r="BH76" s="484"/>
      <c r="BI76" s="484"/>
      <c r="BJ76" s="484"/>
      <c r="BK76" s="484"/>
      <c r="BL76" s="484"/>
      <c r="BM76" s="484"/>
      <c r="BN76" s="484"/>
      <c r="BO76" s="484"/>
      <c r="BP76" s="484" t="s">
        <v>15</v>
      </c>
      <c r="BQ76" s="495"/>
      <c r="BR76" s="495"/>
      <c r="BS76" s="495"/>
      <c r="BT76" s="495"/>
      <c r="BU76" s="495"/>
      <c r="BV76" s="495"/>
      <c r="BW76" s="495"/>
      <c r="BX76" s="495"/>
      <c r="BY76" s="495"/>
      <c r="BZ76" s="495"/>
      <c r="CA76" s="495"/>
      <c r="CB76" s="399">
        <f t="shared" si="89"/>
        <v>2</v>
      </c>
      <c r="CC76" s="397">
        <f t="shared" si="74"/>
        <v>0</v>
      </c>
      <c r="CD76" s="13">
        <v>44606</v>
      </c>
      <c r="CE76" s="396">
        <f t="shared" si="90"/>
        <v>44612</v>
      </c>
      <c r="CF76" s="219">
        <v>44606</v>
      </c>
      <c r="CG76" s="13"/>
      <c r="CH76" s="13"/>
      <c r="CI76" s="7"/>
      <c r="CJ76" s="7"/>
      <c r="CK76" s="1"/>
      <c r="CL76" s="1"/>
    </row>
    <row r="77" spans="1:90" s="2" customFormat="1" ht="26.25" customHeight="1">
      <c r="A77" s="362"/>
      <c r="B77" s="4">
        <v>986</v>
      </c>
      <c r="C77" s="216" t="str">
        <f ca="1">IF(CD77="","",(IF(CF77&lt;&gt;"","Closed",(IF(CD77=TODAY()+1,"Near Due",(IF(CD77=TODAY(),"Today is due date",(IF(CD77&gt;TODAY(),"On Due",(IF(E1750&lt;TODAY()-7,"Too Over Due",(IF(CD77&lt;TODAY(),"Over due")))))))))))))</f>
        <v>Closed</v>
      </c>
      <c r="D77" s="216" t="str">
        <f t="shared" ca="1" si="91"/>
        <v>Done</v>
      </c>
      <c r="E77" s="363">
        <v>44594</v>
      </c>
      <c r="F77" s="13">
        <v>44601</v>
      </c>
      <c r="G77" s="13">
        <v>44600</v>
      </c>
      <c r="H77" s="328" t="s">
        <v>473</v>
      </c>
      <c r="I77" s="3" t="s">
        <v>284</v>
      </c>
      <c r="J77" s="3" t="s">
        <v>61</v>
      </c>
      <c r="K77" s="215">
        <v>3061</v>
      </c>
      <c r="L77" s="328" t="s">
        <v>25</v>
      </c>
      <c r="M77" s="9" t="s">
        <v>26</v>
      </c>
      <c r="N77" s="21" t="s">
        <v>18</v>
      </c>
      <c r="O77" s="480" t="s">
        <v>327</v>
      </c>
      <c r="P77" s="21" t="s">
        <v>256</v>
      </c>
      <c r="Q77" s="23" t="s">
        <v>474</v>
      </c>
      <c r="R77" s="8" t="s">
        <v>62</v>
      </c>
      <c r="S77" s="8" t="s">
        <v>27</v>
      </c>
      <c r="T77" s="13"/>
      <c r="U77" s="7" t="s">
        <v>349</v>
      </c>
      <c r="V77" s="285" t="s">
        <v>318</v>
      </c>
      <c r="W77" s="18" t="s">
        <v>329</v>
      </c>
      <c r="X77" s="18" t="s">
        <v>324</v>
      </c>
      <c r="Y77" s="18">
        <v>5</v>
      </c>
      <c r="Z77" s="401" t="s">
        <v>43</v>
      </c>
      <c r="AA77" s="401"/>
      <c r="AB77" s="401"/>
      <c r="AC77" s="401"/>
      <c r="AD77" s="401"/>
      <c r="AE77" s="401">
        <v>100</v>
      </c>
      <c r="AF77" s="16">
        <v>44602</v>
      </c>
      <c r="AG77" s="16"/>
      <c r="AH77" s="16"/>
      <c r="AI77" s="10"/>
      <c r="AJ77" s="219"/>
      <c r="AK77" s="219"/>
      <c r="AL77" s="219"/>
      <c r="AM77" s="219"/>
      <c r="AN77" s="219"/>
      <c r="AO77" s="219"/>
      <c r="AP77" s="219">
        <v>44606</v>
      </c>
      <c r="AQ77" s="219"/>
      <c r="AR77" s="219"/>
      <c r="AS77" s="219"/>
      <c r="AT77" s="219"/>
      <c r="AU77" s="219"/>
      <c r="AV77" s="220"/>
      <c r="AW77" s="220"/>
      <c r="AX77" s="220"/>
      <c r="AY77" s="220"/>
      <c r="AZ77" s="220"/>
      <c r="BA77" s="220"/>
      <c r="BB77" s="220"/>
      <c r="BC77" s="218"/>
      <c r="BD77" s="218"/>
      <c r="BE77" s="218"/>
      <c r="BF77" s="400">
        <f t="shared" si="88"/>
        <v>2</v>
      </c>
      <c r="BG77" s="10">
        <v>44602</v>
      </c>
      <c r="BH77" s="484"/>
      <c r="BI77" s="484"/>
      <c r="BJ77" s="484"/>
      <c r="BK77" s="484"/>
      <c r="BL77" s="484"/>
      <c r="BM77" s="484"/>
      <c r="BN77" s="484"/>
      <c r="BO77" s="484"/>
      <c r="BP77" s="484" t="s">
        <v>15</v>
      </c>
      <c r="BQ77" s="495"/>
      <c r="BR77" s="495"/>
      <c r="BS77" s="495"/>
      <c r="BT77" s="495"/>
      <c r="BU77" s="495"/>
      <c r="BV77" s="495"/>
      <c r="BW77" s="495"/>
      <c r="BX77" s="495"/>
      <c r="BY77" s="495"/>
      <c r="BZ77" s="495"/>
      <c r="CA77" s="495"/>
      <c r="CB77" s="399">
        <f t="shared" si="89"/>
        <v>2</v>
      </c>
      <c r="CC77" s="397">
        <f t="shared" si="74"/>
        <v>0</v>
      </c>
      <c r="CD77" s="13">
        <v>44606</v>
      </c>
      <c r="CE77" s="396">
        <f t="shared" si="90"/>
        <v>44612</v>
      </c>
      <c r="CF77" s="219">
        <v>44606</v>
      </c>
      <c r="CG77" s="13"/>
      <c r="CH77" s="13"/>
      <c r="CI77" s="7"/>
      <c r="CJ77" s="7"/>
      <c r="CK77" s="1"/>
      <c r="CL77" s="1"/>
    </row>
    <row r="78" spans="1:90" s="2" customFormat="1" ht="26.25" customHeight="1">
      <c r="A78" s="362"/>
      <c r="B78" s="4">
        <v>987</v>
      </c>
      <c r="C78" s="216" t="str">
        <f ca="1">IF(CD78="","",(IF(CF78&lt;&gt;"","Closed",(IF(CD78=TODAY()+1,"Near Due",(IF(CD78=TODAY(),"Today is due date",(IF(CD78&gt;TODAY(),"On Due",(IF(E1753&lt;TODAY()-7,"Too Over Due",(IF(CD78&lt;TODAY(),"Over due")))))))))))))</f>
        <v/>
      </c>
      <c r="D78" s="216" t="s">
        <v>364</v>
      </c>
      <c r="E78" s="363">
        <v>44594</v>
      </c>
      <c r="F78" s="13">
        <v>44601</v>
      </c>
      <c r="G78" s="13">
        <v>44600</v>
      </c>
      <c r="H78" s="328" t="s">
        <v>475</v>
      </c>
      <c r="I78" s="3" t="s">
        <v>476</v>
      </c>
      <c r="J78" s="3" t="s">
        <v>61</v>
      </c>
      <c r="K78" s="215">
        <v>3084</v>
      </c>
      <c r="L78" s="490" t="s">
        <v>248</v>
      </c>
      <c r="M78" s="9" t="s">
        <v>34</v>
      </c>
      <c r="N78" s="21" t="s">
        <v>18</v>
      </c>
      <c r="O78" s="480" t="s">
        <v>327</v>
      </c>
      <c r="P78" s="21" t="s">
        <v>256</v>
      </c>
      <c r="Q78" s="23" t="s">
        <v>477</v>
      </c>
      <c r="R78" s="11" t="s">
        <v>68</v>
      </c>
      <c r="S78" s="8" t="s">
        <v>27</v>
      </c>
      <c r="T78" s="13"/>
      <c r="U78" s="14" t="s">
        <v>316</v>
      </c>
      <c r="V78" s="384" t="s">
        <v>316</v>
      </c>
      <c r="W78" s="18">
        <v>-40</v>
      </c>
      <c r="X78" s="18" t="s">
        <v>323</v>
      </c>
      <c r="Y78" s="18">
        <v>5</v>
      </c>
      <c r="Z78" s="401"/>
      <c r="AA78" s="401" t="s">
        <v>164</v>
      </c>
      <c r="AB78" s="401" t="s">
        <v>400</v>
      </c>
      <c r="AC78" s="401"/>
      <c r="AD78" s="401"/>
      <c r="AE78" s="401">
        <v>500</v>
      </c>
      <c r="AF78" s="16"/>
      <c r="AG78" s="16"/>
      <c r="AH78" s="16"/>
      <c r="AI78" s="10"/>
      <c r="AJ78" s="219"/>
      <c r="AK78" s="219"/>
      <c r="AL78" s="219"/>
      <c r="AM78" s="219"/>
      <c r="AN78" s="219"/>
      <c r="AO78" s="219"/>
      <c r="AP78" s="219"/>
      <c r="AQ78" s="219"/>
      <c r="AR78" s="219"/>
      <c r="AS78" s="219"/>
      <c r="AT78" s="219"/>
      <c r="AU78" s="219"/>
      <c r="AV78" s="220"/>
      <c r="AW78" s="220"/>
      <c r="AX78" s="220"/>
      <c r="AY78" s="220"/>
      <c r="AZ78" s="220"/>
      <c r="BA78" s="220"/>
      <c r="BB78" s="220"/>
      <c r="BC78" s="218"/>
      <c r="BD78" s="218"/>
      <c r="BE78" s="218"/>
      <c r="BF78" s="400">
        <f>COUNTA(AF78:BE78)</f>
        <v>0</v>
      </c>
      <c r="BG78" s="10"/>
      <c r="BH78" s="484"/>
      <c r="BI78" s="484"/>
      <c r="BJ78" s="484"/>
      <c r="BK78" s="484"/>
      <c r="BL78" s="484"/>
      <c r="BM78" s="484"/>
      <c r="BN78" s="484"/>
      <c r="BO78" s="484"/>
      <c r="BP78" s="484"/>
      <c r="BQ78" s="495"/>
      <c r="BR78" s="495"/>
      <c r="BS78" s="495"/>
      <c r="BT78" s="495"/>
      <c r="BU78" s="495"/>
      <c r="BV78" s="495"/>
      <c r="BW78" s="495"/>
      <c r="BX78" s="495"/>
      <c r="BY78" s="495"/>
      <c r="BZ78" s="495"/>
      <c r="CA78" s="495"/>
      <c r="CB78" s="399">
        <f>COUNTA(BG78:CA78)</f>
        <v>0</v>
      </c>
      <c r="CC78" s="397">
        <f t="shared" si="74"/>
        <v>0</v>
      </c>
      <c r="CD78" s="13"/>
      <c r="CE78" s="396">
        <f>CD78+6</f>
        <v>6</v>
      </c>
      <c r="CF78" s="219"/>
      <c r="CG78" s="13"/>
      <c r="CH78" s="13"/>
      <c r="CI78" s="7"/>
      <c r="CJ78" s="7"/>
      <c r="CK78" s="1"/>
      <c r="CL78" s="1"/>
    </row>
    <row r="79" spans="1:90" s="2" customFormat="1" ht="26.4" customHeight="1">
      <c r="A79" s="362"/>
      <c r="B79" s="4">
        <v>988</v>
      </c>
      <c r="C79" s="216" t="str">
        <f ca="1">IF(CD79="","",(IF(CF79&lt;&gt;"","Closed",(IF(CD79=TODAY()+1,"Near Due",(IF(CD79=TODAY(),"Today is due date",(IF(CD79&gt;TODAY(),"On Due",(IF(E1753&lt;TODAY()-7,"Too Over Due",(IF(CD79&lt;TODAY(),"Over due")))))))))))))</f>
        <v/>
      </c>
      <c r="D79" s="216" t="s">
        <v>364</v>
      </c>
      <c r="E79" s="363">
        <v>44594</v>
      </c>
      <c r="F79" s="13">
        <v>44601</v>
      </c>
      <c r="G79" s="13">
        <v>44600</v>
      </c>
      <c r="H79" s="328" t="s">
        <v>475</v>
      </c>
      <c r="I79" s="3" t="s">
        <v>476</v>
      </c>
      <c r="J79" s="3" t="s">
        <v>61</v>
      </c>
      <c r="K79" s="215">
        <v>3084</v>
      </c>
      <c r="L79" s="490" t="s">
        <v>248</v>
      </c>
      <c r="M79" s="9" t="s">
        <v>34</v>
      </c>
      <c r="N79" s="21" t="s">
        <v>18</v>
      </c>
      <c r="O79" s="480" t="s">
        <v>327</v>
      </c>
      <c r="P79" s="21" t="s">
        <v>256</v>
      </c>
      <c r="Q79" s="23" t="s">
        <v>477</v>
      </c>
      <c r="R79" s="11" t="s">
        <v>68</v>
      </c>
      <c r="S79" s="8" t="s">
        <v>27</v>
      </c>
      <c r="T79" s="13"/>
      <c r="U79" s="14" t="s">
        <v>350</v>
      </c>
      <c r="V79" s="381" t="s">
        <v>315</v>
      </c>
      <c r="W79" s="18">
        <v>105</v>
      </c>
      <c r="X79" s="18" t="s">
        <v>323</v>
      </c>
      <c r="Y79" s="18">
        <v>5</v>
      </c>
      <c r="Z79" s="401"/>
      <c r="AA79" s="401" t="s">
        <v>164</v>
      </c>
      <c r="AB79" s="401" t="s">
        <v>400</v>
      </c>
      <c r="AC79" s="401"/>
      <c r="AD79" s="401"/>
      <c r="AE79" s="401">
        <v>500</v>
      </c>
      <c r="AF79" s="16"/>
      <c r="AG79" s="16"/>
      <c r="AH79" s="16"/>
      <c r="AI79" s="10"/>
      <c r="AJ79" s="219"/>
      <c r="AK79" s="219"/>
      <c r="AL79" s="219"/>
      <c r="AM79" s="219"/>
      <c r="AN79" s="219"/>
      <c r="AO79" s="219"/>
      <c r="AP79" s="219"/>
      <c r="AQ79" s="219"/>
      <c r="AR79" s="219"/>
      <c r="AS79" s="219"/>
      <c r="AT79" s="219"/>
      <c r="AU79" s="219"/>
      <c r="AV79" s="220"/>
      <c r="AW79" s="220"/>
      <c r="AX79" s="220"/>
      <c r="AY79" s="220"/>
      <c r="AZ79" s="220"/>
      <c r="BA79" s="220"/>
      <c r="BB79" s="220"/>
      <c r="BC79" s="218"/>
      <c r="BD79" s="218"/>
      <c r="BE79" s="218"/>
      <c r="BF79" s="400">
        <f t="shared" ref="BF79:BF81" si="92">COUNTA(AF79:BE79)</f>
        <v>0</v>
      </c>
      <c r="BG79" s="10"/>
      <c r="BH79" s="484"/>
      <c r="BI79" s="484"/>
      <c r="BJ79" s="484"/>
      <c r="BK79" s="484"/>
      <c r="BL79" s="484"/>
      <c r="BM79" s="484"/>
      <c r="BN79" s="484"/>
      <c r="BO79" s="484"/>
      <c r="BP79" s="484"/>
      <c r="BQ79" s="495"/>
      <c r="BR79" s="495"/>
      <c r="BS79" s="495"/>
      <c r="BT79" s="495"/>
      <c r="BU79" s="495"/>
      <c r="BV79" s="495"/>
      <c r="BW79" s="495"/>
      <c r="BX79" s="495"/>
      <c r="BY79" s="495"/>
      <c r="BZ79" s="495"/>
      <c r="CA79" s="495"/>
      <c r="CB79" s="399">
        <f t="shared" ref="CB79:CB81" si="93">COUNTA(BG79:CA79)</f>
        <v>0</v>
      </c>
      <c r="CC79" s="397">
        <f t="shared" si="74"/>
        <v>0</v>
      </c>
      <c r="CD79" s="13"/>
      <c r="CE79" s="396">
        <f t="shared" ref="CE79:CE81" si="94">CD79+6</f>
        <v>6</v>
      </c>
      <c r="CF79" s="219"/>
      <c r="CG79" s="13"/>
      <c r="CH79" s="13"/>
      <c r="CI79" s="7"/>
      <c r="CJ79" s="7"/>
      <c r="CK79" s="1"/>
      <c r="CL79" s="1"/>
    </row>
    <row r="80" spans="1:90" s="2" customFormat="1" ht="26.25" customHeight="1">
      <c r="A80" s="362"/>
      <c r="B80" s="4">
        <v>989</v>
      </c>
      <c r="C80" s="216" t="str">
        <f ca="1">IF(CD80="","",(IF(CF80&lt;&gt;"","Closed",(IF(CD80=TODAY()+1,"Near Due",(IF(CD80=TODAY(),"Today is due date",(IF(CD80&gt;TODAY(),"On Due",(IF(E1754&lt;TODAY()-7,"Too Over Due",(IF(CD80&lt;TODAY(),"Over due")))))))))))))</f>
        <v/>
      </c>
      <c r="D80" s="216" t="s">
        <v>364</v>
      </c>
      <c r="E80" s="363">
        <v>44594</v>
      </c>
      <c r="F80" s="13">
        <v>44601</v>
      </c>
      <c r="G80" s="13">
        <v>44600</v>
      </c>
      <c r="H80" s="328" t="s">
        <v>475</v>
      </c>
      <c r="I80" s="3" t="s">
        <v>476</v>
      </c>
      <c r="J80" s="3" t="s">
        <v>61</v>
      </c>
      <c r="K80" s="215">
        <v>3084</v>
      </c>
      <c r="L80" s="490" t="s">
        <v>248</v>
      </c>
      <c r="M80" s="9" t="s">
        <v>34</v>
      </c>
      <c r="N80" s="21" t="s">
        <v>18</v>
      </c>
      <c r="O80" s="480" t="s">
        <v>327</v>
      </c>
      <c r="P80" s="21" t="s">
        <v>256</v>
      </c>
      <c r="Q80" s="23" t="s">
        <v>477</v>
      </c>
      <c r="R80" s="11" t="s">
        <v>68</v>
      </c>
      <c r="S80" s="8" t="s">
        <v>27</v>
      </c>
      <c r="T80" s="13"/>
      <c r="U80" s="7" t="s">
        <v>349</v>
      </c>
      <c r="V80" s="285" t="s">
        <v>318</v>
      </c>
      <c r="W80" s="18" t="s">
        <v>333</v>
      </c>
      <c r="X80" s="18" t="s">
        <v>323</v>
      </c>
      <c r="Y80" s="18">
        <v>5</v>
      </c>
      <c r="Z80" s="401"/>
      <c r="AA80" s="401" t="s">
        <v>164</v>
      </c>
      <c r="AB80" s="401" t="s">
        <v>400</v>
      </c>
      <c r="AC80" s="401"/>
      <c r="AD80" s="401"/>
      <c r="AE80" s="401">
        <v>500</v>
      </c>
      <c r="AF80" s="16"/>
      <c r="AG80" s="16"/>
      <c r="AH80" s="16"/>
      <c r="AI80" s="10"/>
      <c r="AJ80" s="219"/>
      <c r="AK80" s="219"/>
      <c r="AL80" s="219"/>
      <c r="AM80" s="219"/>
      <c r="AN80" s="219"/>
      <c r="AO80" s="219"/>
      <c r="AP80" s="219"/>
      <c r="AQ80" s="219"/>
      <c r="AR80" s="219"/>
      <c r="AS80" s="219"/>
      <c r="AT80" s="219"/>
      <c r="AU80" s="219"/>
      <c r="AV80" s="220"/>
      <c r="AW80" s="220"/>
      <c r="AX80" s="220"/>
      <c r="AY80" s="220"/>
      <c r="AZ80" s="220"/>
      <c r="BA80" s="220"/>
      <c r="BB80" s="220"/>
      <c r="BC80" s="218"/>
      <c r="BD80" s="218"/>
      <c r="BE80" s="218"/>
      <c r="BF80" s="400">
        <f>COUNTA(AF80:BE80)</f>
        <v>0</v>
      </c>
      <c r="BG80" s="10"/>
      <c r="BH80" s="484"/>
      <c r="BI80" s="484"/>
      <c r="BJ80" s="484"/>
      <c r="BK80" s="484"/>
      <c r="BL80" s="484"/>
      <c r="BM80" s="484"/>
      <c r="BN80" s="484"/>
      <c r="BO80" s="484"/>
      <c r="BP80" s="484"/>
      <c r="BQ80" s="495"/>
      <c r="BR80" s="495"/>
      <c r="BS80" s="495"/>
      <c r="BT80" s="495"/>
      <c r="BU80" s="495"/>
      <c r="BV80" s="495"/>
      <c r="BW80" s="495"/>
      <c r="BX80" s="495"/>
      <c r="BY80" s="495"/>
      <c r="BZ80" s="495"/>
      <c r="CA80" s="495"/>
      <c r="CB80" s="399">
        <f>COUNTA(BG80:CA80)</f>
        <v>0</v>
      </c>
      <c r="CC80" s="397">
        <f t="shared" si="74"/>
        <v>0</v>
      </c>
      <c r="CD80" s="13"/>
      <c r="CE80" s="396">
        <f>CD80+6</f>
        <v>6</v>
      </c>
      <c r="CF80" s="219"/>
      <c r="CG80" s="13"/>
      <c r="CH80" s="13"/>
      <c r="CI80" s="7"/>
      <c r="CJ80" s="7"/>
      <c r="CK80" s="1"/>
      <c r="CL80" s="1"/>
    </row>
    <row r="81" spans="1:90" s="2" customFormat="1" ht="26.4" customHeight="1">
      <c r="A81" s="362"/>
      <c r="B81" s="4">
        <v>990</v>
      </c>
      <c r="C81" s="216" t="str">
        <f ca="1">IF(CD81="","",(IF(CF81&lt;&gt;"","Closed",(IF(CD81=TODAY()+1,"Near Due",(IF(CD81=TODAY(),"Today is due date",(IF(CD81&gt;TODAY(),"On Due",(IF(E1751&lt;TODAY()-7,"Too Over Due",(IF(CD81&lt;TODAY(),"Over due")))))))))))))</f>
        <v/>
      </c>
      <c r="D81" s="216" t="s">
        <v>364</v>
      </c>
      <c r="E81" s="363">
        <v>44594</v>
      </c>
      <c r="F81" s="13">
        <v>44601</v>
      </c>
      <c r="G81" s="13">
        <v>44600</v>
      </c>
      <c r="H81" s="328" t="s">
        <v>475</v>
      </c>
      <c r="I81" s="3" t="s">
        <v>476</v>
      </c>
      <c r="J81" s="3" t="s">
        <v>61</v>
      </c>
      <c r="K81" s="215">
        <v>3084</v>
      </c>
      <c r="L81" s="490" t="s">
        <v>248</v>
      </c>
      <c r="M81" s="9" t="s">
        <v>34</v>
      </c>
      <c r="N81" s="21" t="s">
        <v>18</v>
      </c>
      <c r="O81" s="480" t="s">
        <v>327</v>
      </c>
      <c r="P81" s="21" t="s">
        <v>256</v>
      </c>
      <c r="Q81" s="23" t="s">
        <v>477</v>
      </c>
      <c r="R81" s="11" t="s">
        <v>68</v>
      </c>
      <c r="S81" s="8" t="s">
        <v>27</v>
      </c>
      <c r="T81" s="13"/>
      <c r="U81" s="381" t="s">
        <v>314</v>
      </c>
      <c r="V81" s="385" t="s">
        <v>314</v>
      </c>
      <c r="W81" s="499" t="s">
        <v>385</v>
      </c>
      <c r="X81" s="18" t="s">
        <v>324</v>
      </c>
      <c r="Y81" s="18">
        <v>5</v>
      </c>
      <c r="Z81" s="401" t="s">
        <v>22</v>
      </c>
      <c r="AA81" s="401"/>
      <c r="AB81" s="401"/>
      <c r="AC81" s="401"/>
      <c r="AD81" s="401"/>
      <c r="AE81" s="401">
        <v>500</v>
      </c>
      <c r="AF81" s="16"/>
      <c r="AG81" s="16"/>
      <c r="AH81" s="16"/>
      <c r="AI81" s="10"/>
      <c r="AJ81" s="219"/>
      <c r="AK81" s="219"/>
      <c r="AL81" s="219"/>
      <c r="AM81" s="219"/>
      <c r="AN81" s="219"/>
      <c r="AO81" s="219"/>
      <c r="AP81" s="219"/>
      <c r="AQ81" s="219"/>
      <c r="AR81" s="219"/>
      <c r="AS81" s="219"/>
      <c r="AT81" s="219"/>
      <c r="AU81" s="219"/>
      <c r="AV81" s="220"/>
      <c r="AW81" s="220"/>
      <c r="AX81" s="220"/>
      <c r="AY81" s="220"/>
      <c r="AZ81" s="220"/>
      <c r="BA81" s="220"/>
      <c r="BB81" s="220"/>
      <c r="BC81" s="218"/>
      <c r="BD81" s="218"/>
      <c r="BE81" s="218"/>
      <c r="BF81" s="400">
        <f t="shared" si="92"/>
        <v>0</v>
      </c>
      <c r="BG81" s="10"/>
      <c r="BH81" s="484"/>
      <c r="BI81" s="484"/>
      <c r="BJ81" s="484"/>
      <c r="BK81" s="484"/>
      <c r="BL81" s="484"/>
      <c r="BM81" s="484"/>
      <c r="BN81" s="484"/>
      <c r="BO81" s="484"/>
      <c r="BP81" s="484"/>
      <c r="BQ81" s="495"/>
      <c r="BR81" s="495"/>
      <c r="BS81" s="495"/>
      <c r="BT81" s="495"/>
      <c r="BU81" s="495"/>
      <c r="BV81" s="495"/>
      <c r="BW81" s="495"/>
      <c r="BX81" s="495"/>
      <c r="BY81" s="495"/>
      <c r="BZ81" s="495"/>
      <c r="CA81" s="495"/>
      <c r="CB81" s="399">
        <f t="shared" si="93"/>
        <v>0</v>
      </c>
      <c r="CC81" s="397">
        <f t="shared" si="74"/>
        <v>0</v>
      </c>
      <c r="CD81" s="13"/>
      <c r="CE81" s="396">
        <f t="shared" si="94"/>
        <v>6</v>
      </c>
      <c r="CF81" s="219"/>
      <c r="CG81" s="13"/>
      <c r="CH81" s="13"/>
      <c r="CI81" s="7"/>
      <c r="CJ81" s="7"/>
      <c r="CK81" s="1"/>
      <c r="CL81" s="1"/>
    </row>
    <row r="82" spans="1:90" s="2" customFormat="1" ht="26.25" customHeight="1">
      <c r="A82" s="362"/>
      <c r="B82" s="4">
        <v>991</v>
      </c>
      <c r="C82" s="216" t="str">
        <f ca="1">IF(CD82="","",(IF(CF82&lt;&gt;"","Closed",(IF(CD82=TODAY()+1,"Near Due",(IF(CD82=TODAY(),"Today is due date",(IF(CD82&gt;TODAY(),"On Due",(IF(E1757&lt;TODAY()-7,"Too Over Due",(IF(CD82&lt;TODAY(),"Over due")))))))))))))</f>
        <v/>
      </c>
      <c r="D82" s="216" t="s">
        <v>364</v>
      </c>
      <c r="E82" s="363">
        <v>44594</v>
      </c>
      <c r="F82" s="13">
        <v>44601</v>
      </c>
      <c r="G82" s="13">
        <v>44600</v>
      </c>
      <c r="H82" s="328" t="s">
        <v>478</v>
      </c>
      <c r="I82" s="3" t="s">
        <v>476</v>
      </c>
      <c r="J82" s="3" t="s">
        <v>61</v>
      </c>
      <c r="K82" s="215">
        <v>3039</v>
      </c>
      <c r="L82" s="328" t="s">
        <v>28</v>
      </c>
      <c r="M82" s="9" t="s">
        <v>29</v>
      </c>
      <c r="N82" s="21" t="s">
        <v>23</v>
      </c>
      <c r="O82" s="480" t="s">
        <v>327</v>
      </c>
      <c r="P82" s="21" t="s">
        <v>256</v>
      </c>
      <c r="Q82" s="23" t="s">
        <v>477</v>
      </c>
      <c r="R82" s="11" t="s">
        <v>68</v>
      </c>
      <c r="S82" s="8" t="s">
        <v>27</v>
      </c>
      <c r="T82" s="13"/>
      <c r="U82" s="14" t="s">
        <v>316</v>
      </c>
      <c r="V82" s="384" t="s">
        <v>316</v>
      </c>
      <c r="W82" s="18">
        <v>-30</v>
      </c>
      <c r="X82" s="18" t="s">
        <v>323</v>
      </c>
      <c r="Y82" s="18">
        <v>5</v>
      </c>
      <c r="Z82" s="401"/>
      <c r="AA82" s="401" t="s">
        <v>169</v>
      </c>
      <c r="AB82" s="401" t="s">
        <v>170</v>
      </c>
      <c r="AC82" s="401"/>
      <c r="AD82" s="401"/>
      <c r="AE82" s="401">
        <v>240</v>
      </c>
      <c r="AF82" s="16"/>
      <c r="AG82" s="16"/>
      <c r="AH82" s="16"/>
      <c r="AI82" s="10"/>
      <c r="AJ82" s="219"/>
      <c r="AK82" s="219"/>
      <c r="AL82" s="219"/>
      <c r="AM82" s="219"/>
      <c r="AN82" s="219"/>
      <c r="AO82" s="219"/>
      <c r="AP82" s="219"/>
      <c r="AQ82" s="219"/>
      <c r="AR82" s="219"/>
      <c r="AS82" s="219"/>
      <c r="AT82" s="219"/>
      <c r="AU82" s="219"/>
      <c r="AV82" s="220"/>
      <c r="AW82" s="220"/>
      <c r="AX82" s="220"/>
      <c r="AY82" s="220"/>
      <c r="AZ82" s="220"/>
      <c r="BA82" s="220"/>
      <c r="BB82" s="220"/>
      <c r="BC82" s="218"/>
      <c r="BD82" s="218"/>
      <c r="BE82" s="218"/>
      <c r="BF82" s="400">
        <f>COUNTA(AF82:BE82)</f>
        <v>0</v>
      </c>
      <c r="BG82" s="10"/>
      <c r="BH82" s="484"/>
      <c r="BI82" s="484"/>
      <c r="BJ82" s="484"/>
      <c r="BK82" s="484"/>
      <c r="BL82" s="484"/>
      <c r="BM82" s="484"/>
      <c r="BN82" s="484"/>
      <c r="BO82" s="484"/>
      <c r="BP82" s="484"/>
      <c r="BQ82" s="495"/>
      <c r="BR82" s="495"/>
      <c r="BS82" s="495"/>
      <c r="BT82" s="495"/>
      <c r="BU82" s="495"/>
      <c r="BV82" s="495"/>
      <c r="BW82" s="495"/>
      <c r="BX82" s="495"/>
      <c r="BY82" s="495"/>
      <c r="BZ82" s="495"/>
      <c r="CA82" s="495"/>
      <c r="CB82" s="399">
        <f>COUNTA(BG82:CA82)</f>
        <v>0</v>
      </c>
      <c r="CC82" s="397">
        <f t="shared" si="74"/>
        <v>0</v>
      </c>
      <c r="CD82" s="13"/>
      <c r="CE82" s="396">
        <f>CD82+6</f>
        <v>6</v>
      </c>
      <c r="CF82" s="219"/>
      <c r="CG82" s="13"/>
      <c r="CH82" s="13"/>
      <c r="CI82" s="7"/>
      <c r="CJ82" s="7"/>
      <c r="CK82" s="1"/>
      <c r="CL82" s="1"/>
    </row>
    <row r="83" spans="1:90" s="2" customFormat="1" ht="26.4" customHeight="1">
      <c r="A83" s="362"/>
      <c r="B83" s="4">
        <v>992</v>
      </c>
      <c r="C83" s="216" t="str">
        <f ca="1">IF(CD83="","",(IF(CF83&lt;&gt;"","Closed",(IF(CD83=TODAY()+1,"Near Due",(IF(CD83=TODAY(),"Today is due date",(IF(CD83&gt;TODAY(),"On Due",(IF(E1757&lt;TODAY()-7,"Too Over Due",(IF(CD83&lt;TODAY(),"Over due")))))))))))))</f>
        <v/>
      </c>
      <c r="D83" s="216" t="s">
        <v>364</v>
      </c>
      <c r="E83" s="363">
        <v>44594</v>
      </c>
      <c r="F83" s="13">
        <v>44601</v>
      </c>
      <c r="G83" s="13">
        <v>44600</v>
      </c>
      <c r="H83" s="328" t="s">
        <v>478</v>
      </c>
      <c r="I83" s="3" t="s">
        <v>476</v>
      </c>
      <c r="J83" s="3" t="s">
        <v>61</v>
      </c>
      <c r="K83" s="215">
        <v>3039</v>
      </c>
      <c r="L83" s="328" t="s">
        <v>28</v>
      </c>
      <c r="M83" s="9" t="s">
        <v>29</v>
      </c>
      <c r="N83" s="21" t="s">
        <v>23</v>
      </c>
      <c r="O83" s="480" t="s">
        <v>327</v>
      </c>
      <c r="P83" s="21" t="s">
        <v>256</v>
      </c>
      <c r="Q83" s="23" t="s">
        <v>477</v>
      </c>
      <c r="R83" s="11" t="s">
        <v>68</v>
      </c>
      <c r="S83" s="8" t="s">
        <v>27</v>
      </c>
      <c r="T83" s="13"/>
      <c r="U83" s="14" t="s">
        <v>350</v>
      </c>
      <c r="V83" s="381" t="s">
        <v>315</v>
      </c>
      <c r="W83" s="18">
        <v>85</v>
      </c>
      <c r="X83" s="18" t="s">
        <v>323</v>
      </c>
      <c r="Y83" s="18">
        <v>5</v>
      </c>
      <c r="Z83" s="401"/>
      <c r="AA83" s="401" t="s">
        <v>169</v>
      </c>
      <c r="AB83" s="401" t="s">
        <v>170</v>
      </c>
      <c r="AC83" s="401"/>
      <c r="AD83" s="401"/>
      <c r="AE83" s="401">
        <v>240</v>
      </c>
      <c r="AF83" s="16"/>
      <c r="AG83" s="16"/>
      <c r="AH83" s="16"/>
      <c r="AI83" s="10"/>
      <c r="AJ83" s="219"/>
      <c r="AK83" s="219"/>
      <c r="AL83" s="219"/>
      <c r="AM83" s="219"/>
      <c r="AN83" s="219"/>
      <c r="AO83" s="219"/>
      <c r="AP83" s="219"/>
      <c r="AQ83" s="219"/>
      <c r="AR83" s="219"/>
      <c r="AS83" s="219"/>
      <c r="AT83" s="219"/>
      <c r="AU83" s="219"/>
      <c r="AV83" s="220"/>
      <c r="AW83" s="220"/>
      <c r="AX83" s="220"/>
      <c r="AY83" s="220"/>
      <c r="AZ83" s="220"/>
      <c r="BA83" s="220"/>
      <c r="BB83" s="220"/>
      <c r="BC83" s="218"/>
      <c r="BD83" s="218"/>
      <c r="BE83" s="218"/>
      <c r="BF83" s="400">
        <f t="shared" ref="BF83" si="95">COUNTA(AF83:BE83)</f>
        <v>0</v>
      </c>
      <c r="BG83" s="10"/>
      <c r="BH83" s="484"/>
      <c r="BI83" s="484"/>
      <c r="BJ83" s="484"/>
      <c r="BK83" s="484"/>
      <c r="BL83" s="484"/>
      <c r="BM83" s="484"/>
      <c r="BN83" s="484"/>
      <c r="BO83" s="484"/>
      <c r="BP83" s="484"/>
      <c r="BQ83" s="495"/>
      <c r="BR83" s="495"/>
      <c r="BS83" s="495"/>
      <c r="BT83" s="495"/>
      <c r="BU83" s="495"/>
      <c r="BV83" s="495"/>
      <c r="BW83" s="495"/>
      <c r="BX83" s="495"/>
      <c r="BY83" s="495"/>
      <c r="BZ83" s="495"/>
      <c r="CA83" s="495"/>
      <c r="CB83" s="399">
        <f t="shared" ref="CB83" si="96">COUNTA(BG83:CA83)</f>
        <v>0</v>
      </c>
      <c r="CC83" s="397">
        <f t="shared" si="74"/>
        <v>0</v>
      </c>
      <c r="CD83" s="13"/>
      <c r="CE83" s="396">
        <f t="shared" ref="CE83" si="97">CD83+6</f>
        <v>6</v>
      </c>
      <c r="CF83" s="219"/>
      <c r="CG83" s="13"/>
      <c r="CH83" s="13"/>
      <c r="CI83" s="7"/>
      <c r="CJ83" s="7"/>
      <c r="CK83" s="1"/>
      <c r="CL83" s="1"/>
    </row>
    <row r="84" spans="1:90" s="2" customFormat="1" ht="26.25" customHeight="1">
      <c r="A84" s="362"/>
      <c r="B84" s="4">
        <v>993</v>
      </c>
      <c r="C84" s="216" t="str">
        <f ca="1">IF(CD84="","",(IF(CF84&lt;&gt;"","Closed",(IF(CD84=TODAY()+1,"Near Due",(IF(CD84=TODAY(),"Today is due date",(IF(CD84&gt;TODAY(),"On Due",(IF(E1758&lt;TODAY()-7,"Too Over Due",(IF(CD84&lt;TODAY(),"Over due")))))))))))))</f>
        <v/>
      </c>
      <c r="D84" s="216" t="s">
        <v>364</v>
      </c>
      <c r="E84" s="363">
        <v>44594</v>
      </c>
      <c r="F84" s="13">
        <v>44601</v>
      </c>
      <c r="G84" s="13">
        <v>44600</v>
      </c>
      <c r="H84" s="328" t="s">
        <v>478</v>
      </c>
      <c r="I84" s="3" t="s">
        <v>476</v>
      </c>
      <c r="J84" s="3" t="s">
        <v>61</v>
      </c>
      <c r="K84" s="215">
        <v>3039</v>
      </c>
      <c r="L84" s="328" t="s">
        <v>28</v>
      </c>
      <c r="M84" s="9" t="s">
        <v>29</v>
      </c>
      <c r="N84" s="21" t="s">
        <v>23</v>
      </c>
      <c r="O84" s="480" t="s">
        <v>327</v>
      </c>
      <c r="P84" s="21" t="s">
        <v>256</v>
      </c>
      <c r="Q84" s="23" t="s">
        <v>477</v>
      </c>
      <c r="R84" s="11" t="s">
        <v>68</v>
      </c>
      <c r="S84" s="8" t="s">
        <v>27</v>
      </c>
      <c r="T84" s="13"/>
      <c r="U84" s="7" t="s">
        <v>349</v>
      </c>
      <c r="V84" s="285" t="s">
        <v>318</v>
      </c>
      <c r="W84" s="18" t="s">
        <v>329</v>
      </c>
      <c r="X84" s="18" t="s">
        <v>323</v>
      </c>
      <c r="Y84" s="18">
        <v>5</v>
      </c>
      <c r="Z84" s="401" t="s">
        <v>43</v>
      </c>
      <c r="AA84" s="401" t="s">
        <v>169</v>
      </c>
      <c r="AB84" s="401" t="s">
        <v>170</v>
      </c>
      <c r="AC84" s="401"/>
      <c r="AD84" s="401"/>
      <c r="AE84" s="401">
        <v>240</v>
      </c>
      <c r="AF84" s="16"/>
      <c r="AG84" s="16"/>
      <c r="AH84" s="16"/>
      <c r="AI84" s="10"/>
      <c r="AJ84" s="219"/>
      <c r="AK84" s="219"/>
      <c r="AL84" s="219"/>
      <c r="AM84" s="219"/>
      <c r="AN84" s="219"/>
      <c r="AO84" s="219"/>
      <c r="AP84" s="219"/>
      <c r="AQ84" s="219"/>
      <c r="AR84" s="219"/>
      <c r="AS84" s="219"/>
      <c r="AT84" s="219"/>
      <c r="AU84" s="219"/>
      <c r="AV84" s="220"/>
      <c r="AW84" s="220"/>
      <c r="AX84" s="220"/>
      <c r="AY84" s="220"/>
      <c r="AZ84" s="220"/>
      <c r="BA84" s="220"/>
      <c r="BB84" s="220"/>
      <c r="BC84" s="218"/>
      <c r="BD84" s="218"/>
      <c r="BE84" s="218"/>
      <c r="BF84" s="400">
        <f>COUNTA(AF84:BE84)</f>
        <v>0</v>
      </c>
      <c r="BG84" s="10"/>
      <c r="BH84" s="484"/>
      <c r="BI84" s="484"/>
      <c r="BJ84" s="484"/>
      <c r="BK84" s="484"/>
      <c r="BL84" s="484"/>
      <c r="BM84" s="484"/>
      <c r="BN84" s="484"/>
      <c r="BO84" s="484"/>
      <c r="BP84" s="484"/>
      <c r="BQ84" s="495"/>
      <c r="BR84" s="495"/>
      <c r="BS84" s="495"/>
      <c r="BT84" s="495"/>
      <c r="BU84" s="495"/>
      <c r="BV84" s="495"/>
      <c r="BW84" s="495"/>
      <c r="BX84" s="495"/>
      <c r="BY84" s="495"/>
      <c r="BZ84" s="495"/>
      <c r="CA84" s="495"/>
      <c r="CB84" s="399">
        <f>COUNTA(BG84:CA84)</f>
        <v>0</v>
      </c>
      <c r="CC84" s="397">
        <f t="shared" si="74"/>
        <v>0</v>
      </c>
      <c r="CD84" s="13"/>
      <c r="CE84" s="396">
        <f>CD84+6</f>
        <v>6</v>
      </c>
      <c r="CF84" s="219"/>
      <c r="CG84" s="13"/>
      <c r="CH84" s="13"/>
      <c r="CI84" s="7"/>
      <c r="CJ84" s="7"/>
      <c r="CK84" s="1"/>
      <c r="CL84" s="1"/>
    </row>
    <row r="85" spans="1:90" s="2" customFormat="1" ht="26.4" customHeight="1">
      <c r="A85" s="362"/>
      <c r="B85" s="4">
        <v>994</v>
      </c>
      <c r="C85" s="216" t="str">
        <f ca="1">IF(CD85="","",(IF(CF85&lt;&gt;"","Closed",(IF(CD85=TODAY()+1,"Near Due",(IF(CD85=TODAY(),"Today is due date",(IF(CD85&gt;TODAY(),"On Due",(IF(E1755&lt;TODAY()-7,"Too Over Due",(IF(CD85&lt;TODAY(),"Over due")))))))))))))</f>
        <v/>
      </c>
      <c r="D85" s="216" t="s">
        <v>364</v>
      </c>
      <c r="E85" s="363">
        <v>44594</v>
      </c>
      <c r="F85" s="13">
        <v>44601</v>
      </c>
      <c r="G85" s="13">
        <v>44600</v>
      </c>
      <c r="H85" s="328" t="s">
        <v>478</v>
      </c>
      <c r="I85" s="3" t="s">
        <v>476</v>
      </c>
      <c r="J85" s="3" t="s">
        <v>61</v>
      </c>
      <c r="K85" s="215">
        <v>3039</v>
      </c>
      <c r="L85" s="328" t="s">
        <v>28</v>
      </c>
      <c r="M85" s="9" t="s">
        <v>29</v>
      </c>
      <c r="N85" s="21" t="s">
        <v>23</v>
      </c>
      <c r="O85" s="480" t="s">
        <v>327</v>
      </c>
      <c r="P85" s="21" t="s">
        <v>256</v>
      </c>
      <c r="Q85" s="23" t="s">
        <v>477</v>
      </c>
      <c r="R85" s="11" t="s">
        <v>68</v>
      </c>
      <c r="S85" s="8" t="s">
        <v>27</v>
      </c>
      <c r="T85" s="13"/>
      <c r="U85" s="381" t="s">
        <v>314</v>
      </c>
      <c r="V85" s="385" t="s">
        <v>314</v>
      </c>
      <c r="W85" s="499" t="s">
        <v>368</v>
      </c>
      <c r="X85" s="18" t="s">
        <v>324</v>
      </c>
      <c r="Y85" s="18">
        <v>5</v>
      </c>
      <c r="Z85" s="401" t="s">
        <v>31</v>
      </c>
      <c r="AA85" s="401"/>
      <c r="AB85" s="401"/>
      <c r="AC85" s="401"/>
      <c r="AD85" s="401"/>
      <c r="AE85" s="401">
        <v>100</v>
      </c>
      <c r="AF85" s="16"/>
      <c r="AG85" s="16"/>
      <c r="AH85" s="16"/>
      <c r="AI85" s="10"/>
      <c r="AJ85" s="219"/>
      <c r="AK85" s="219"/>
      <c r="AL85" s="219"/>
      <c r="AM85" s="219"/>
      <c r="AN85" s="219"/>
      <c r="AO85" s="219"/>
      <c r="AP85" s="219"/>
      <c r="AQ85" s="219"/>
      <c r="AR85" s="219"/>
      <c r="AS85" s="219"/>
      <c r="AT85" s="219"/>
      <c r="AU85" s="219"/>
      <c r="AV85" s="220"/>
      <c r="AW85" s="220"/>
      <c r="AX85" s="220"/>
      <c r="AY85" s="220"/>
      <c r="AZ85" s="220"/>
      <c r="BA85" s="220"/>
      <c r="BB85" s="220"/>
      <c r="BC85" s="218"/>
      <c r="BD85" s="218"/>
      <c r="BE85" s="218"/>
      <c r="BF85" s="400">
        <f t="shared" ref="BF85" si="98">COUNTA(AF85:BE85)</f>
        <v>0</v>
      </c>
      <c r="BG85" s="10"/>
      <c r="BH85" s="484"/>
      <c r="BI85" s="484"/>
      <c r="BJ85" s="484"/>
      <c r="BK85" s="484"/>
      <c r="BL85" s="484"/>
      <c r="BM85" s="484"/>
      <c r="BN85" s="484"/>
      <c r="BO85" s="484"/>
      <c r="BP85" s="484"/>
      <c r="BQ85" s="495"/>
      <c r="BR85" s="495"/>
      <c r="BS85" s="495"/>
      <c r="BT85" s="495"/>
      <c r="BU85" s="495"/>
      <c r="BV85" s="495"/>
      <c r="BW85" s="495"/>
      <c r="BX85" s="495"/>
      <c r="BY85" s="495"/>
      <c r="BZ85" s="495"/>
      <c r="CA85" s="495"/>
      <c r="CB85" s="399">
        <f t="shared" ref="CB85" si="99">COUNTA(BG85:CA85)</f>
        <v>0</v>
      </c>
      <c r="CC85" s="397">
        <f t="shared" si="74"/>
        <v>0</v>
      </c>
      <c r="CD85" s="13"/>
      <c r="CE85" s="396">
        <f t="shared" ref="CE85" si="100">CD85+6</f>
        <v>6</v>
      </c>
      <c r="CF85" s="219"/>
      <c r="CG85" s="13"/>
      <c r="CH85" s="13"/>
      <c r="CI85" s="7"/>
      <c r="CJ85" s="7"/>
      <c r="CK85" s="1"/>
      <c r="CL85" s="1"/>
    </row>
    <row r="86" spans="1:90" s="2" customFormat="1" ht="26.25" customHeight="1">
      <c r="A86" s="362"/>
      <c r="B86" s="4">
        <v>995</v>
      </c>
      <c r="C86" s="216" t="str">
        <f ca="1">IF(CD86="","",(IF(CF86&lt;&gt;"","Closed",(IF(CD86=TODAY()+1,"Near Due",(IF(CD86=TODAY(),"Today is due date",(IF(CD86&gt;TODAY(),"On Due",(IF(E1761&lt;TODAY()-7,"Too Over Due",(IF(CD86&lt;TODAY(),"Over due")))))))))))))</f>
        <v/>
      </c>
      <c r="D86" s="216" t="s">
        <v>364</v>
      </c>
      <c r="E86" s="363">
        <v>44594</v>
      </c>
      <c r="F86" s="13">
        <v>44601</v>
      </c>
      <c r="G86" s="13">
        <v>44600</v>
      </c>
      <c r="H86" s="328" t="s">
        <v>479</v>
      </c>
      <c r="I86" s="3" t="s">
        <v>476</v>
      </c>
      <c r="J86" s="3" t="s">
        <v>61</v>
      </c>
      <c r="K86" s="215">
        <v>3049</v>
      </c>
      <c r="L86" s="328" t="s">
        <v>146</v>
      </c>
      <c r="M86" s="9" t="s">
        <v>48</v>
      </c>
      <c r="N86" s="21" t="s">
        <v>18</v>
      </c>
      <c r="O86" s="480" t="s">
        <v>327</v>
      </c>
      <c r="P86" s="21" t="s">
        <v>256</v>
      </c>
      <c r="Q86" s="23" t="s">
        <v>477</v>
      </c>
      <c r="R86" s="11" t="s">
        <v>68</v>
      </c>
      <c r="S86" s="8" t="s">
        <v>27</v>
      </c>
      <c r="T86" s="13"/>
      <c r="U86" s="14" t="s">
        <v>316</v>
      </c>
      <c r="V86" s="384" t="s">
        <v>316</v>
      </c>
      <c r="W86" s="18">
        <v>-40</v>
      </c>
      <c r="X86" s="18" t="s">
        <v>323</v>
      </c>
      <c r="Y86" s="18">
        <v>5</v>
      </c>
      <c r="Z86" s="401"/>
      <c r="AA86" s="401" t="s">
        <v>169</v>
      </c>
      <c r="AB86" s="401" t="s">
        <v>170</v>
      </c>
      <c r="AC86" s="401"/>
      <c r="AD86" s="401"/>
      <c r="AE86" s="401">
        <v>240</v>
      </c>
      <c r="AF86" s="16"/>
      <c r="AG86" s="16"/>
      <c r="AH86" s="16"/>
      <c r="AI86" s="10"/>
      <c r="AJ86" s="219"/>
      <c r="AK86" s="219"/>
      <c r="AL86" s="219"/>
      <c r="AM86" s="219"/>
      <c r="AN86" s="219"/>
      <c r="AO86" s="219"/>
      <c r="AP86" s="219"/>
      <c r="AQ86" s="219"/>
      <c r="AR86" s="219"/>
      <c r="AS86" s="219"/>
      <c r="AT86" s="219"/>
      <c r="AU86" s="219"/>
      <c r="AV86" s="220"/>
      <c r="AW86" s="220"/>
      <c r="AX86" s="220"/>
      <c r="AY86" s="220"/>
      <c r="AZ86" s="220"/>
      <c r="BA86" s="220"/>
      <c r="BB86" s="220"/>
      <c r="BC86" s="218"/>
      <c r="BD86" s="218"/>
      <c r="BE86" s="218"/>
      <c r="BF86" s="400">
        <f>COUNTA(AF86:BE86)</f>
        <v>0</v>
      </c>
      <c r="BG86" s="10"/>
      <c r="BH86" s="484"/>
      <c r="BI86" s="484"/>
      <c r="BJ86" s="484"/>
      <c r="BK86" s="484"/>
      <c r="BL86" s="484"/>
      <c r="BM86" s="484"/>
      <c r="BN86" s="484"/>
      <c r="BO86" s="484"/>
      <c r="BP86" s="484"/>
      <c r="BQ86" s="495"/>
      <c r="BR86" s="495"/>
      <c r="BS86" s="495"/>
      <c r="BT86" s="495"/>
      <c r="BU86" s="495"/>
      <c r="BV86" s="495"/>
      <c r="BW86" s="495"/>
      <c r="BX86" s="495"/>
      <c r="BY86" s="495"/>
      <c r="BZ86" s="495"/>
      <c r="CA86" s="495"/>
      <c r="CB86" s="399">
        <f>COUNTA(BG86:CA86)</f>
        <v>0</v>
      </c>
      <c r="CC86" s="397">
        <f t="shared" si="74"/>
        <v>0</v>
      </c>
      <c r="CD86" s="13"/>
      <c r="CE86" s="396">
        <f>CD86+6</f>
        <v>6</v>
      </c>
      <c r="CF86" s="219"/>
      <c r="CG86" s="13"/>
      <c r="CH86" s="13"/>
      <c r="CI86" s="7"/>
      <c r="CJ86" s="7"/>
      <c r="CK86" s="1"/>
      <c r="CL86" s="1"/>
    </row>
    <row r="87" spans="1:90" s="2" customFormat="1" ht="26.4" customHeight="1">
      <c r="A87" s="362"/>
      <c r="B87" s="4">
        <v>996</v>
      </c>
      <c r="C87" s="216" t="str">
        <f ca="1">IF(CD87="","",(IF(CF87&lt;&gt;"","Closed",(IF(CD87=TODAY()+1,"Near Due",(IF(CD87=TODAY(),"Today is due date",(IF(CD87&gt;TODAY(),"On Due",(IF(E1761&lt;TODAY()-7,"Too Over Due",(IF(CD87&lt;TODAY(),"Over due")))))))))))))</f>
        <v/>
      </c>
      <c r="D87" s="216" t="s">
        <v>364</v>
      </c>
      <c r="E87" s="363">
        <v>44594</v>
      </c>
      <c r="F87" s="13">
        <v>44601</v>
      </c>
      <c r="G87" s="13">
        <v>44600</v>
      </c>
      <c r="H87" s="328" t="s">
        <v>479</v>
      </c>
      <c r="I87" s="3" t="s">
        <v>476</v>
      </c>
      <c r="J87" s="3" t="s">
        <v>61</v>
      </c>
      <c r="K87" s="215">
        <v>3049</v>
      </c>
      <c r="L87" s="328" t="s">
        <v>146</v>
      </c>
      <c r="M87" s="9" t="s">
        <v>48</v>
      </c>
      <c r="N87" s="21" t="s">
        <v>18</v>
      </c>
      <c r="O87" s="480" t="s">
        <v>327</v>
      </c>
      <c r="P87" s="21" t="s">
        <v>256</v>
      </c>
      <c r="Q87" s="23" t="s">
        <v>477</v>
      </c>
      <c r="R87" s="11" t="s">
        <v>68</v>
      </c>
      <c r="S87" s="8" t="s">
        <v>27</v>
      </c>
      <c r="T87" s="13"/>
      <c r="U87" s="14" t="s">
        <v>350</v>
      </c>
      <c r="V87" s="381" t="s">
        <v>315</v>
      </c>
      <c r="W87" s="18">
        <v>95</v>
      </c>
      <c r="X87" s="18" t="s">
        <v>323</v>
      </c>
      <c r="Y87" s="18">
        <v>5</v>
      </c>
      <c r="Z87" s="401"/>
      <c r="AA87" s="401" t="s">
        <v>169</v>
      </c>
      <c r="AB87" s="401" t="s">
        <v>170</v>
      </c>
      <c r="AC87" s="401"/>
      <c r="AD87" s="401"/>
      <c r="AE87" s="401">
        <v>240</v>
      </c>
      <c r="AF87" s="16"/>
      <c r="AG87" s="16"/>
      <c r="AH87" s="16"/>
      <c r="AI87" s="10"/>
      <c r="AJ87" s="219"/>
      <c r="AK87" s="219"/>
      <c r="AL87" s="219"/>
      <c r="AM87" s="219"/>
      <c r="AN87" s="219"/>
      <c r="AO87" s="219"/>
      <c r="AP87" s="219"/>
      <c r="AQ87" s="219"/>
      <c r="AR87" s="219"/>
      <c r="AS87" s="219"/>
      <c r="AT87" s="219"/>
      <c r="AU87" s="219"/>
      <c r="AV87" s="220"/>
      <c r="AW87" s="220"/>
      <c r="AX87" s="220"/>
      <c r="AY87" s="220"/>
      <c r="AZ87" s="220"/>
      <c r="BA87" s="220"/>
      <c r="BB87" s="220"/>
      <c r="BC87" s="218"/>
      <c r="BD87" s="218"/>
      <c r="BE87" s="218"/>
      <c r="BF87" s="400">
        <f t="shared" ref="BF87" si="101">COUNTA(AF87:BE87)</f>
        <v>0</v>
      </c>
      <c r="BG87" s="10"/>
      <c r="BH87" s="484"/>
      <c r="BI87" s="484"/>
      <c r="BJ87" s="484"/>
      <c r="BK87" s="484"/>
      <c r="BL87" s="484"/>
      <c r="BM87" s="484"/>
      <c r="BN87" s="484"/>
      <c r="BO87" s="484"/>
      <c r="BP87" s="484"/>
      <c r="BQ87" s="495"/>
      <c r="BR87" s="495"/>
      <c r="BS87" s="495"/>
      <c r="BT87" s="495"/>
      <c r="BU87" s="495"/>
      <c r="BV87" s="495"/>
      <c r="BW87" s="495"/>
      <c r="BX87" s="495"/>
      <c r="BY87" s="495"/>
      <c r="BZ87" s="495"/>
      <c r="CA87" s="495"/>
      <c r="CB87" s="399">
        <f t="shared" ref="CB87" si="102">COUNTA(BG87:CA87)</f>
        <v>0</v>
      </c>
      <c r="CC87" s="397">
        <f t="shared" si="74"/>
        <v>0</v>
      </c>
      <c r="CD87" s="13"/>
      <c r="CE87" s="396">
        <f t="shared" ref="CE87" si="103">CD87+6</f>
        <v>6</v>
      </c>
      <c r="CF87" s="219"/>
      <c r="CG87" s="13"/>
      <c r="CH87" s="13"/>
      <c r="CI87" s="7"/>
      <c r="CJ87" s="7"/>
      <c r="CK87" s="1"/>
      <c r="CL87" s="1"/>
    </row>
    <row r="88" spans="1:90" s="2" customFormat="1" ht="26.25" customHeight="1">
      <c r="A88" s="362"/>
      <c r="B88" s="4">
        <v>997</v>
      </c>
      <c r="C88" s="216" t="str">
        <f ca="1">IF(CD88="","",(IF(CF88&lt;&gt;"","Closed",(IF(CD88=TODAY()+1,"Near Due",(IF(CD88=TODAY(),"Today is due date",(IF(CD88&gt;TODAY(),"On Due",(IF(E1762&lt;TODAY()-7,"Too Over Due",(IF(CD88&lt;TODAY(),"Over due")))))))))))))</f>
        <v/>
      </c>
      <c r="D88" s="216" t="s">
        <v>364</v>
      </c>
      <c r="E88" s="363">
        <v>44594</v>
      </c>
      <c r="F88" s="13">
        <v>44601</v>
      </c>
      <c r="G88" s="13">
        <v>44600</v>
      </c>
      <c r="H88" s="328" t="s">
        <v>479</v>
      </c>
      <c r="I88" s="3" t="s">
        <v>476</v>
      </c>
      <c r="J88" s="3" t="s">
        <v>61</v>
      </c>
      <c r="K88" s="215">
        <v>3049</v>
      </c>
      <c r="L88" s="328" t="s">
        <v>146</v>
      </c>
      <c r="M88" s="9" t="s">
        <v>48</v>
      </c>
      <c r="N88" s="21" t="s">
        <v>18</v>
      </c>
      <c r="O88" s="480" t="s">
        <v>327</v>
      </c>
      <c r="P88" s="21" t="s">
        <v>256</v>
      </c>
      <c r="Q88" s="23" t="s">
        <v>477</v>
      </c>
      <c r="R88" s="11" t="s">
        <v>68</v>
      </c>
      <c r="S88" s="8" t="s">
        <v>27</v>
      </c>
      <c r="T88" s="13"/>
      <c r="U88" s="7" t="s">
        <v>349</v>
      </c>
      <c r="V88" s="285" t="s">
        <v>318</v>
      </c>
      <c r="W88" s="18" t="s">
        <v>329</v>
      </c>
      <c r="X88" s="18" t="s">
        <v>323</v>
      </c>
      <c r="Y88" s="18">
        <v>5</v>
      </c>
      <c r="Z88" s="401" t="s">
        <v>43</v>
      </c>
      <c r="AA88" s="401" t="s">
        <v>169</v>
      </c>
      <c r="AB88" s="401" t="s">
        <v>170</v>
      </c>
      <c r="AC88" s="401"/>
      <c r="AD88" s="401"/>
      <c r="AE88" s="401">
        <v>240</v>
      </c>
      <c r="AF88" s="16"/>
      <c r="AG88" s="16"/>
      <c r="AH88" s="16"/>
      <c r="AI88" s="10"/>
      <c r="AJ88" s="219"/>
      <c r="AK88" s="219"/>
      <c r="AL88" s="219"/>
      <c r="AM88" s="219"/>
      <c r="AN88" s="219"/>
      <c r="AO88" s="219"/>
      <c r="AP88" s="219"/>
      <c r="AQ88" s="219"/>
      <c r="AR88" s="219"/>
      <c r="AS88" s="219"/>
      <c r="AT88" s="219"/>
      <c r="AU88" s="219"/>
      <c r="AV88" s="220"/>
      <c r="AW88" s="220"/>
      <c r="AX88" s="220"/>
      <c r="AY88" s="220"/>
      <c r="AZ88" s="220"/>
      <c r="BA88" s="220"/>
      <c r="BB88" s="220"/>
      <c r="BC88" s="218"/>
      <c r="BD88" s="218"/>
      <c r="BE88" s="218"/>
      <c r="BF88" s="400">
        <f>COUNTA(AF88:BE88)</f>
        <v>0</v>
      </c>
      <c r="BG88" s="10"/>
      <c r="BH88" s="484"/>
      <c r="BI88" s="484"/>
      <c r="BJ88" s="484"/>
      <c r="BK88" s="484"/>
      <c r="BL88" s="484"/>
      <c r="BM88" s="484"/>
      <c r="BN88" s="484"/>
      <c r="BO88" s="484"/>
      <c r="BP88" s="484"/>
      <c r="BQ88" s="495"/>
      <c r="BR88" s="495"/>
      <c r="BS88" s="495"/>
      <c r="BT88" s="495"/>
      <c r="BU88" s="495"/>
      <c r="BV88" s="495"/>
      <c r="BW88" s="495"/>
      <c r="BX88" s="495"/>
      <c r="BY88" s="495"/>
      <c r="BZ88" s="495"/>
      <c r="CA88" s="495"/>
      <c r="CB88" s="399">
        <f>COUNTA(BG88:CA88)</f>
        <v>0</v>
      </c>
      <c r="CC88" s="397">
        <f t="shared" si="74"/>
        <v>0</v>
      </c>
      <c r="CD88" s="13"/>
      <c r="CE88" s="396">
        <f>CD88+6</f>
        <v>6</v>
      </c>
      <c r="CF88" s="219"/>
      <c r="CG88" s="13"/>
      <c r="CH88" s="13"/>
      <c r="CI88" s="7"/>
      <c r="CJ88" s="7"/>
      <c r="CK88" s="1"/>
      <c r="CL88" s="1"/>
    </row>
    <row r="89" spans="1:90" s="2" customFormat="1" ht="26.4" customHeight="1">
      <c r="A89" s="362"/>
      <c r="B89" s="4">
        <v>998</v>
      </c>
      <c r="C89" s="216" t="str">
        <f ca="1">IF(CD89="","",(IF(CF89&lt;&gt;"","Closed",(IF(CD89=TODAY()+1,"Near Due",(IF(CD89=TODAY(),"Today is due date",(IF(CD89&gt;TODAY(),"On Due",(IF(E1759&lt;TODAY()-7,"Too Over Due",(IF(CD89&lt;TODAY(),"Over due")))))))))))))</f>
        <v/>
      </c>
      <c r="D89" s="216" t="s">
        <v>364</v>
      </c>
      <c r="E89" s="363">
        <v>44594</v>
      </c>
      <c r="F89" s="13">
        <v>44601</v>
      </c>
      <c r="G89" s="13">
        <v>44600</v>
      </c>
      <c r="H89" s="328" t="s">
        <v>479</v>
      </c>
      <c r="I89" s="3" t="s">
        <v>476</v>
      </c>
      <c r="J89" s="3" t="s">
        <v>61</v>
      </c>
      <c r="K89" s="215">
        <v>3049</v>
      </c>
      <c r="L89" s="328" t="s">
        <v>146</v>
      </c>
      <c r="M89" s="9" t="s">
        <v>48</v>
      </c>
      <c r="N89" s="21" t="s">
        <v>18</v>
      </c>
      <c r="O89" s="480" t="s">
        <v>327</v>
      </c>
      <c r="P89" s="21" t="s">
        <v>256</v>
      </c>
      <c r="Q89" s="23" t="s">
        <v>477</v>
      </c>
      <c r="R89" s="11" t="s">
        <v>68</v>
      </c>
      <c r="S89" s="8" t="s">
        <v>27</v>
      </c>
      <c r="T89" s="13"/>
      <c r="U89" s="381" t="s">
        <v>314</v>
      </c>
      <c r="V89" s="385" t="s">
        <v>314</v>
      </c>
      <c r="W89" s="499" t="s">
        <v>368</v>
      </c>
      <c r="X89" s="18" t="s">
        <v>324</v>
      </c>
      <c r="Y89" s="18">
        <v>5</v>
      </c>
      <c r="Z89" s="401" t="s">
        <v>31</v>
      </c>
      <c r="AA89" s="401"/>
      <c r="AB89" s="401"/>
      <c r="AC89" s="401"/>
      <c r="AD89" s="401"/>
      <c r="AE89" s="401">
        <v>100</v>
      </c>
      <c r="AF89" s="16"/>
      <c r="AG89" s="16"/>
      <c r="AH89" s="16"/>
      <c r="AI89" s="10"/>
      <c r="AJ89" s="219"/>
      <c r="AK89" s="219"/>
      <c r="AL89" s="219"/>
      <c r="AM89" s="219"/>
      <c r="AN89" s="219"/>
      <c r="AO89" s="219"/>
      <c r="AP89" s="219"/>
      <c r="AQ89" s="219"/>
      <c r="AR89" s="219"/>
      <c r="AS89" s="219"/>
      <c r="AT89" s="219"/>
      <c r="AU89" s="219"/>
      <c r="AV89" s="220"/>
      <c r="AW89" s="220"/>
      <c r="AX89" s="220"/>
      <c r="AY89" s="220"/>
      <c r="AZ89" s="220"/>
      <c r="BA89" s="220"/>
      <c r="BB89" s="220"/>
      <c r="BC89" s="218"/>
      <c r="BD89" s="218"/>
      <c r="BE89" s="218"/>
      <c r="BF89" s="400">
        <f t="shared" ref="BF89:BF90" si="104">COUNTA(AF89:BE89)</f>
        <v>0</v>
      </c>
      <c r="BG89" s="10"/>
      <c r="BH89" s="484"/>
      <c r="BI89" s="484"/>
      <c r="BJ89" s="484"/>
      <c r="BK89" s="484"/>
      <c r="BL89" s="484"/>
      <c r="BM89" s="484"/>
      <c r="BN89" s="484"/>
      <c r="BO89" s="484"/>
      <c r="BP89" s="484"/>
      <c r="BQ89" s="495"/>
      <c r="BR89" s="495"/>
      <c r="BS89" s="495"/>
      <c r="BT89" s="495"/>
      <c r="BU89" s="495"/>
      <c r="BV89" s="495"/>
      <c r="BW89" s="495"/>
      <c r="BX89" s="495"/>
      <c r="BY89" s="495"/>
      <c r="BZ89" s="495"/>
      <c r="CA89" s="495"/>
      <c r="CB89" s="399">
        <f t="shared" ref="CB89:CB90" si="105">COUNTA(BG89:CA89)</f>
        <v>0</v>
      </c>
      <c r="CC89" s="397">
        <f t="shared" si="74"/>
        <v>0</v>
      </c>
      <c r="CD89" s="13"/>
      <c r="CE89" s="396">
        <f t="shared" ref="CE89:CE90" si="106">CD89+6</f>
        <v>6</v>
      </c>
      <c r="CF89" s="219"/>
      <c r="CG89" s="13"/>
      <c r="CH89" s="13"/>
      <c r="CI89" s="7"/>
      <c r="CJ89" s="7"/>
      <c r="CK89" s="1"/>
      <c r="CL89" s="1"/>
    </row>
    <row r="90" spans="1:90" s="2" customFormat="1" ht="26.4" customHeight="1">
      <c r="A90" s="362"/>
      <c r="B90" s="4">
        <v>999</v>
      </c>
      <c r="C90" s="216" t="str">
        <f ca="1">IF(CD90="","",(IF(CF90&lt;&gt;"","Closed",(IF(CD90=TODAY()+1,"Near Due",(IF(CD90=TODAY(),"Today is due date",(IF(CD90&gt;TODAY(),"On Due",(IF(E1779&lt;TODAY()-7,"Too Over Due",(IF(CD90&lt;TODAY(),"Over due")))))))))))))</f>
        <v>Closed</v>
      </c>
      <c r="D90" s="216" t="str">
        <f t="shared" ref="D90" ca="1" si="107">IF(C90="Closed","Done","Under Test")</f>
        <v>Done</v>
      </c>
      <c r="E90" s="363">
        <f t="shared" ref="E90" si="108">F90</f>
        <v>44601</v>
      </c>
      <c r="F90" s="13">
        <v>44601</v>
      </c>
      <c r="G90" s="13">
        <v>44587</v>
      </c>
      <c r="H90" s="328" t="s">
        <v>481</v>
      </c>
      <c r="I90" s="3" t="s">
        <v>64</v>
      </c>
      <c r="J90" s="3" t="s">
        <v>67</v>
      </c>
      <c r="K90" s="215">
        <v>3096</v>
      </c>
      <c r="L90" s="328" t="s">
        <v>482</v>
      </c>
      <c r="M90" s="9" t="s">
        <v>34</v>
      </c>
      <c r="N90" s="21" t="s">
        <v>18</v>
      </c>
      <c r="O90" s="480" t="s">
        <v>253</v>
      </c>
      <c r="P90" s="21" t="s">
        <v>255</v>
      </c>
      <c r="Q90" s="284" t="s">
        <v>66</v>
      </c>
      <c r="R90" s="11" t="s">
        <v>68</v>
      </c>
      <c r="S90" s="8" t="s">
        <v>27</v>
      </c>
      <c r="T90" s="13"/>
      <c r="U90" s="7" t="s">
        <v>59</v>
      </c>
      <c r="V90" s="7" t="s">
        <v>59</v>
      </c>
      <c r="W90" s="7" t="s">
        <v>59</v>
      </c>
      <c r="X90" s="18" t="s">
        <v>323</v>
      </c>
      <c r="Y90" s="18">
        <v>10</v>
      </c>
      <c r="Z90" s="18" t="s">
        <v>299</v>
      </c>
      <c r="AA90" s="18" t="s">
        <v>403</v>
      </c>
      <c r="AB90" s="18" t="s">
        <v>170</v>
      </c>
      <c r="AC90" s="18"/>
      <c r="AD90" s="18"/>
      <c r="AE90" s="18">
        <v>2</v>
      </c>
      <c r="AF90" s="16">
        <v>44593</v>
      </c>
      <c r="AG90" s="16"/>
      <c r="AH90" s="16"/>
      <c r="AI90" s="10">
        <v>44593</v>
      </c>
      <c r="AJ90" s="219"/>
      <c r="AK90" s="219"/>
      <c r="AL90" s="219"/>
      <c r="AM90" s="219"/>
      <c r="AN90" s="219"/>
      <c r="AO90" s="219"/>
      <c r="AP90" s="219"/>
      <c r="AQ90" s="219"/>
      <c r="AR90" s="219"/>
      <c r="AS90" s="219"/>
      <c r="AT90" s="219"/>
      <c r="AU90" s="219"/>
      <c r="AV90" s="220"/>
      <c r="AW90" s="220"/>
      <c r="AX90" s="220"/>
      <c r="AY90" s="220"/>
      <c r="AZ90" s="220"/>
      <c r="BA90" s="220"/>
      <c r="BB90" s="220"/>
      <c r="BC90" s="218"/>
      <c r="BD90" s="218"/>
      <c r="BE90" s="218"/>
      <c r="BF90" s="400">
        <f t="shared" si="104"/>
        <v>2</v>
      </c>
      <c r="BG90" s="10">
        <v>44593</v>
      </c>
      <c r="BH90" s="484"/>
      <c r="BI90" s="484" t="s">
        <v>15</v>
      </c>
      <c r="BJ90" s="484"/>
      <c r="BK90" s="484"/>
      <c r="BL90" s="484"/>
      <c r="BM90" s="484"/>
      <c r="BN90" s="484"/>
      <c r="BO90" s="484"/>
      <c r="BP90" s="484"/>
      <c r="BQ90" s="495"/>
      <c r="BR90" s="495"/>
      <c r="BS90" s="495"/>
      <c r="BT90" s="495"/>
      <c r="BU90" s="495"/>
      <c r="BV90" s="495"/>
      <c r="BW90" s="495"/>
      <c r="BX90" s="495"/>
      <c r="BY90" s="495"/>
      <c r="BZ90" s="495"/>
      <c r="CA90" s="495"/>
      <c r="CB90" s="399">
        <f t="shared" si="105"/>
        <v>2</v>
      </c>
      <c r="CC90" s="397">
        <f t="shared" si="74"/>
        <v>0</v>
      </c>
      <c r="CD90" s="13">
        <v>44593</v>
      </c>
      <c r="CE90" s="396">
        <f t="shared" si="106"/>
        <v>44599</v>
      </c>
      <c r="CF90" s="220">
        <v>44601</v>
      </c>
      <c r="CG90" s="220"/>
      <c r="CH90" s="220"/>
      <c r="CI90" s="7"/>
      <c r="CJ90" s="7"/>
      <c r="CK90" s="1"/>
      <c r="CL90" s="1"/>
    </row>
    <row r="91" spans="1:90" s="2" customFormat="1" ht="26.4" customHeight="1">
      <c r="A91" s="362"/>
      <c r="B91" s="4">
        <v>1000</v>
      </c>
      <c r="C91" s="216" t="str">
        <f ca="1">IF(CD91="","",(IF(CF91&lt;&gt;"","Closed",(IF(CD91=TODAY()+1,"Near Due",(IF(CD91=TODAY(),"Today is due date",(IF(CD91&gt;TODAY(),"On Due",(IF(E1780&lt;TODAY()-7,"Too Over Due",(IF(CD91&lt;TODAY(),"Over due")))))))))))))</f>
        <v>Closed</v>
      </c>
      <c r="D91" s="216" t="str">
        <f t="shared" ref="D91:D99" ca="1" si="109">IF(C91="Closed","Done","Under Test")</f>
        <v>Done</v>
      </c>
      <c r="E91" s="363">
        <f t="shared" ref="E91" si="110">F91</f>
        <v>44606</v>
      </c>
      <c r="F91" s="13">
        <v>44606</v>
      </c>
      <c r="G91" s="13">
        <v>44587</v>
      </c>
      <c r="H91" s="328" t="s">
        <v>484</v>
      </c>
      <c r="I91" s="3" t="s">
        <v>64</v>
      </c>
      <c r="J91" s="3" t="s">
        <v>67</v>
      </c>
      <c r="K91" s="215">
        <v>3045</v>
      </c>
      <c r="L91" s="328" t="s">
        <v>296</v>
      </c>
      <c r="M91" s="9" t="s">
        <v>29</v>
      </c>
      <c r="N91" s="21" t="s">
        <v>153</v>
      </c>
      <c r="O91" s="480" t="s">
        <v>253</v>
      </c>
      <c r="P91" s="21" t="s">
        <v>255</v>
      </c>
      <c r="Q91" s="284" t="s">
        <v>66</v>
      </c>
      <c r="R91" s="11" t="s">
        <v>68</v>
      </c>
      <c r="S91" s="8" t="s">
        <v>27</v>
      </c>
      <c r="T91" s="13"/>
      <c r="U91" s="7" t="s">
        <v>59</v>
      </c>
      <c r="V91" s="7" t="s">
        <v>59</v>
      </c>
      <c r="W91" s="7" t="s">
        <v>59</v>
      </c>
      <c r="X91" s="18" t="s">
        <v>323</v>
      </c>
      <c r="Y91" s="18">
        <v>3</v>
      </c>
      <c r="Z91" s="18" t="s">
        <v>233</v>
      </c>
      <c r="AA91" s="18" t="s">
        <v>401</v>
      </c>
      <c r="AB91" s="18" t="s">
        <v>402</v>
      </c>
      <c r="AC91" s="18"/>
      <c r="AD91" s="18"/>
      <c r="AE91" s="18">
        <v>2</v>
      </c>
      <c r="AF91" s="16">
        <v>44599</v>
      </c>
      <c r="AG91" s="16"/>
      <c r="AH91" s="16"/>
      <c r="AI91" s="10">
        <v>44599</v>
      </c>
      <c r="AJ91" s="219"/>
      <c r="AK91" s="219"/>
      <c r="AL91" s="219"/>
      <c r="AM91" s="219"/>
      <c r="AN91" s="219"/>
      <c r="AO91" s="219"/>
      <c r="AP91" s="219"/>
      <c r="AQ91" s="219"/>
      <c r="AR91" s="219"/>
      <c r="AS91" s="219"/>
      <c r="AT91" s="219"/>
      <c r="AU91" s="219"/>
      <c r="AV91" s="220"/>
      <c r="AW91" s="220"/>
      <c r="AX91" s="220"/>
      <c r="AY91" s="220"/>
      <c r="AZ91" s="220"/>
      <c r="BA91" s="220"/>
      <c r="BB91" s="220"/>
      <c r="BC91" s="218"/>
      <c r="BD91" s="218"/>
      <c r="BE91" s="218"/>
      <c r="BF91" s="400">
        <f t="shared" ref="BF91:BF95" si="111">COUNTA(AF91:BE91)</f>
        <v>2</v>
      </c>
      <c r="BG91" s="10">
        <v>44599</v>
      </c>
      <c r="BH91" s="484"/>
      <c r="BI91" s="484" t="s">
        <v>15</v>
      </c>
      <c r="BJ91" s="484"/>
      <c r="BK91" s="484"/>
      <c r="BL91" s="484"/>
      <c r="BM91" s="484"/>
      <c r="BN91" s="484"/>
      <c r="BO91" s="484"/>
      <c r="BP91" s="484"/>
      <c r="BQ91" s="495"/>
      <c r="BR91" s="495"/>
      <c r="BS91" s="495"/>
      <c r="BT91" s="495"/>
      <c r="BU91" s="495"/>
      <c r="BV91" s="495"/>
      <c r="BW91" s="495"/>
      <c r="BX91" s="495"/>
      <c r="BY91" s="495"/>
      <c r="BZ91" s="495"/>
      <c r="CA91" s="495"/>
      <c r="CB91" s="399">
        <f t="shared" ref="CB91:CB95" si="112">COUNTA(BG91:CA91)</f>
        <v>2</v>
      </c>
      <c r="CC91" s="397">
        <f t="shared" si="74"/>
        <v>0</v>
      </c>
      <c r="CD91" s="13">
        <v>44599</v>
      </c>
      <c r="CE91" s="396">
        <f t="shared" ref="CE91" si="113">CD91+6</f>
        <v>44605</v>
      </c>
      <c r="CF91" s="220">
        <v>44606</v>
      </c>
      <c r="CG91" s="220"/>
      <c r="CH91" s="220"/>
      <c r="CI91" s="7"/>
      <c r="CJ91" s="7"/>
      <c r="CK91" s="1"/>
      <c r="CL91" s="1"/>
    </row>
    <row r="92" spans="1:90" s="2" customFormat="1" ht="26.4" customHeight="1">
      <c r="A92" s="362"/>
      <c r="B92" s="4">
        <v>1001</v>
      </c>
      <c r="C92" s="216" t="str">
        <f t="shared" ref="C92:C110" ca="1" si="114">IF(CD92="","",(IF(CF92&lt;&gt;"","Closed",(IF(CD92=TODAY()+1,"Near Due",(IF(CD92=TODAY(),"Today is due date",(IF(CD92&gt;TODAY(),"On Due",(IF(E1768&lt;TODAY()-7,"Too Over Due",(IF(CD92&lt;TODAY(),"Over due")))))))))))))</f>
        <v>Too Over Due</v>
      </c>
      <c r="D92" s="216" t="str">
        <f t="shared" ca="1" si="109"/>
        <v>Under Test</v>
      </c>
      <c r="E92" s="363">
        <f t="shared" ref="E92:E95" si="115">F92</f>
        <v>44606</v>
      </c>
      <c r="F92" s="13">
        <v>44606</v>
      </c>
      <c r="G92" s="13">
        <v>44603</v>
      </c>
      <c r="H92" s="328" t="s">
        <v>485</v>
      </c>
      <c r="I92" s="3" t="s">
        <v>40</v>
      </c>
      <c r="J92" s="9" t="s">
        <v>46</v>
      </c>
      <c r="K92" s="9">
        <v>3039</v>
      </c>
      <c r="L92" s="6" t="s">
        <v>28</v>
      </c>
      <c r="M92" s="9" t="s">
        <v>29</v>
      </c>
      <c r="N92" s="21" t="s">
        <v>23</v>
      </c>
      <c r="O92" s="480" t="s">
        <v>327</v>
      </c>
      <c r="P92" s="21" t="s">
        <v>260</v>
      </c>
      <c r="Q92" s="23" t="s">
        <v>486</v>
      </c>
      <c r="R92" s="11" t="s">
        <v>68</v>
      </c>
      <c r="S92" s="8" t="s">
        <v>27</v>
      </c>
      <c r="T92" s="13"/>
      <c r="U92" s="14" t="s">
        <v>350</v>
      </c>
      <c r="V92" s="381" t="s">
        <v>315</v>
      </c>
      <c r="W92" s="18">
        <v>85</v>
      </c>
      <c r="X92" s="18" t="s">
        <v>323</v>
      </c>
      <c r="Y92" s="18">
        <v>5</v>
      </c>
      <c r="Z92" s="401" t="s">
        <v>272</v>
      </c>
      <c r="AA92" s="401" t="s">
        <v>682</v>
      </c>
      <c r="AB92" s="401" t="s">
        <v>170</v>
      </c>
      <c r="AC92" s="401"/>
      <c r="AD92" s="401"/>
      <c r="AE92" s="401">
        <v>1000</v>
      </c>
      <c r="AF92" s="16">
        <v>44646</v>
      </c>
      <c r="AG92" s="16"/>
      <c r="AH92" s="16"/>
      <c r="AI92" s="10"/>
      <c r="AJ92" s="219"/>
      <c r="AK92" s="219"/>
      <c r="AL92" s="219"/>
      <c r="AM92" s="219"/>
      <c r="AN92" s="219"/>
      <c r="AO92" s="219"/>
      <c r="AP92" s="219"/>
      <c r="AQ92" s="219"/>
      <c r="AR92" s="219"/>
      <c r="AS92" s="219"/>
      <c r="AT92" s="219"/>
      <c r="AU92" s="219"/>
      <c r="AV92" s="220">
        <v>44657</v>
      </c>
      <c r="AW92" s="220"/>
      <c r="AX92" s="220"/>
      <c r="AY92" s="220">
        <v>44667</v>
      </c>
      <c r="AZ92" s="220"/>
      <c r="BA92" s="220"/>
      <c r="BB92" s="220">
        <v>44693</v>
      </c>
      <c r="BC92" s="218"/>
      <c r="BD92" s="218"/>
      <c r="BE92" s="218"/>
      <c r="BF92" s="400">
        <f t="shared" si="111"/>
        <v>4</v>
      </c>
      <c r="BG92" s="10">
        <v>44646</v>
      </c>
      <c r="BH92" s="484"/>
      <c r="BI92" s="484"/>
      <c r="BJ92" s="484"/>
      <c r="BK92" s="484"/>
      <c r="BL92" s="484"/>
      <c r="BM92" s="484"/>
      <c r="BN92" s="484"/>
      <c r="BO92" s="484"/>
      <c r="BP92" s="484"/>
      <c r="BQ92" s="495"/>
      <c r="BR92" s="220">
        <v>44657</v>
      </c>
      <c r="BS92" s="495"/>
      <c r="BT92" s="495"/>
      <c r="BU92" s="220">
        <v>44667</v>
      </c>
      <c r="BV92" s="495"/>
      <c r="BW92" s="495"/>
      <c r="BX92" s="495"/>
      <c r="BY92" s="495"/>
      <c r="BZ92" s="495"/>
      <c r="CA92" s="495"/>
      <c r="CB92" s="399">
        <f t="shared" si="112"/>
        <v>3</v>
      </c>
      <c r="CC92" s="397">
        <f t="shared" si="74"/>
        <v>1</v>
      </c>
      <c r="CD92" s="13">
        <v>44693</v>
      </c>
      <c r="CE92" s="396">
        <f>CD92+6</f>
        <v>44699</v>
      </c>
      <c r="CF92" s="220"/>
      <c r="CG92" s="220"/>
      <c r="CH92" s="220"/>
      <c r="CI92" s="7"/>
      <c r="CJ92" s="15"/>
      <c r="CK92" s="1"/>
      <c r="CL92" s="1"/>
    </row>
    <row r="93" spans="1:90" s="2" customFormat="1" ht="26.4" customHeight="1">
      <c r="A93" s="362"/>
      <c r="B93" s="4">
        <v>1002</v>
      </c>
      <c r="C93" s="216" t="str">
        <f t="shared" ca="1" si="114"/>
        <v>Too Over Due</v>
      </c>
      <c r="D93" s="216" t="str">
        <f t="shared" ca="1" si="109"/>
        <v>Under Test</v>
      </c>
      <c r="E93" s="363">
        <f t="shared" si="115"/>
        <v>44606</v>
      </c>
      <c r="F93" s="13">
        <v>44606</v>
      </c>
      <c r="G93" s="13">
        <v>44603</v>
      </c>
      <c r="H93" s="328" t="s">
        <v>485</v>
      </c>
      <c r="I93" s="3" t="s">
        <v>40</v>
      </c>
      <c r="J93" s="9" t="s">
        <v>46</v>
      </c>
      <c r="K93" s="9">
        <v>3039</v>
      </c>
      <c r="L93" s="6" t="s">
        <v>28</v>
      </c>
      <c r="M93" s="9" t="s">
        <v>29</v>
      </c>
      <c r="N93" s="21" t="s">
        <v>23</v>
      </c>
      <c r="O93" s="480" t="s">
        <v>327</v>
      </c>
      <c r="P93" s="21" t="s">
        <v>260</v>
      </c>
      <c r="Q93" s="23" t="s">
        <v>486</v>
      </c>
      <c r="R93" s="11" t="s">
        <v>68</v>
      </c>
      <c r="S93" s="8" t="s">
        <v>27</v>
      </c>
      <c r="T93" s="13"/>
      <c r="U93" s="14" t="s">
        <v>316</v>
      </c>
      <c r="V93" s="384" t="s">
        <v>316</v>
      </c>
      <c r="W93" s="18">
        <v>-30</v>
      </c>
      <c r="X93" s="18" t="s">
        <v>323</v>
      </c>
      <c r="Y93" s="18">
        <v>5</v>
      </c>
      <c r="Z93" s="401" t="s">
        <v>20</v>
      </c>
      <c r="AA93" s="401" t="s">
        <v>683</v>
      </c>
      <c r="AB93" s="401" t="s">
        <v>170</v>
      </c>
      <c r="AC93" s="401"/>
      <c r="AD93" s="401"/>
      <c r="AE93" s="401">
        <v>1000</v>
      </c>
      <c r="AF93" s="16">
        <v>44646</v>
      </c>
      <c r="AG93" s="16"/>
      <c r="AH93" s="16"/>
      <c r="AI93" s="10"/>
      <c r="AJ93" s="219"/>
      <c r="AK93" s="219"/>
      <c r="AL93" s="219"/>
      <c r="AM93" s="219"/>
      <c r="AN93" s="219"/>
      <c r="AO93" s="219"/>
      <c r="AP93" s="219"/>
      <c r="AQ93" s="219"/>
      <c r="AR93" s="219"/>
      <c r="AS93" s="219"/>
      <c r="AT93" s="219"/>
      <c r="AU93" s="219"/>
      <c r="AV93" s="220">
        <v>44657</v>
      </c>
      <c r="AW93" s="220"/>
      <c r="AX93" s="220"/>
      <c r="AY93" s="220">
        <v>44667</v>
      </c>
      <c r="AZ93" s="220"/>
      <c r="BA93" s="220"/>
      <c r="BB93" s="220">
        <v>44693</v>
      </c>
      <c r="BC93" s="218"/>
      <c r="BD93" s="218"/>
      <c r="BE93" s="218"/>
      <c r="BF93" s="400">
        <f t="shared" si="111"/>
        <v>4</v>
      </c>
      <c r="BG93" s="10">
        <v>44646</v>
      </c>
      <c r="BH93" s="484"/>
      <c r="BI93" s="484"/>
      <c r="BJ93" s="484"/>
      <c r="BK93" s="484"/>
      <c r="BL93" s="484"/>
      <c r="BM93" s="484"/>
      <c r="BN93" s="484"/>
      <c r="BO93" s="484"/>
      <c r="BP93" s="484"/>
      <c r="BQ93" s="495"/>
      <c r="BR93" s="220">
        <v>44657</v>
      </c>
      <c r="BS93" s="495"/>
      <c r="BT93" s="495"/>
      <c r="BU93" s="220">
        <v>44667</v>
      </c>
      <c r="BV93" s="495"/>
      <c r="BW93" s="495"/>
      <c r="BX93" s="495"/>
      <c r="BY93" s="495"/>
      <c r="BZ93" s="495"/>
      <c r="CA93" s="495"/>
      <c r="CB93" s="399">
        <f t="shared" si="112"/>
        <v>3</v>
      </c>
      <c r="CC93" s="397">
        <f t="shared" si="74"/>
        <v>1</v>
      </c>
      <c r="CD93" s="13">
        <v>44693</v>
      </c>
      <c r="CE93" s="396">
        <f t="shared" ref="CE93:CE95" si="116">CD93+6</f>
        <v>44699</v>
      </c>
      <c r="CF93" s="220"/>
      <c r="CG93" s="220"/>
      <c r="CH93" s="220"/>
      <c r="CI93" s="7"/>
      <c r="CJ93" s="15"/>
      <c r="CK93" s="1"/>
      <c r="CL93" s="1"/>
    </row>
    <row r="94" spans="1:90" s="2" customFormat="1" ht="26.4" customHeight="1">
      <c r="A94" s="362"/>
      <c r="B94" s="4">
        <v>1003</v>
      </c>
      <c r="C94" s="216" t="str">
        <f t="shared" ca="1" si="114"/>
        <v>Too Over Due</v>
      </c>
      <c r="D94" s="216" t="str">
        <f t="shared" ca="1" si="109"/>
        <v>Under Test</v>
      </c>
      <c r="E94" s="363">
        <f t="shared" si="115"/>
        <v>44606</v>
      </c>
      <c r="F94" s="13">
        <v>44606</v>
      </c>
      <c r="G94" s="13">
        <v>44603</v>
      </c>
      <c r="H94" s="328" t="s">
        <v>485</v>
      </c>
      <c r="I94" s="3" t="s">
        <v>40</v>
      </c>
      <c r="J94" s="9" t="s">
        <v>46</v>
      </c>
      <c r="K94" s="9">
        <v>3039</v>
      </c>
      <c r="L94" s="6" t="s">
        <v>28</v>
      </c>
      <c r="M94" s="9" t="s">
        <v>29</v>
      </c>
      <c r="N94" s="21" t="s">
        <v>23</v>
      </c>
      <c r="O94" s="480" t="s">
        <v>327</v>
      </c>
      <c r="P94" s="21" t="s">
        <v>260</v>
      </c>
      <c r="Q94" s="23" t="s">
        <v>486</v>
      </c>
      <c r="R94" s="11" t="s">
        <v>68</v>
      </c>
      <c r="S94" s="8" t="s">
        <v>27</v>
      </c>
      <c r="T94" s="13"/>
      <c r="U94" s="7" t="s">
        <v>349</v>
      </c>
      <c r="V94" s="285" t="s">
        <v>318</v>
      </c>
      <c r="W94" s="18" t="s">
        <v>329</v>
      </c>
      <c r="X94" s="18" t="s">
        <v>323</v>
      </c>
      <c r="Y94" s="18">
        <v>6</v>
      </c>
      <c r="Z94" s="401" t="s">
        <v>43</v>
      </c>
      <c r="AA94" s="401" t="s">
        <v>592</v>
      </c>
      <c r="AB94" s="401" t="s">
        <v>170</v>
      </c>
      <c r="AC94" s="401"/>
      <c r="AD94" s="401"/>
      <c r="AE94" s="401">
        <v>1000</v>
      </c>
      <c r="AF94" s="16">
        <v>44646</v>
      </c>
      <c r="AG94" s="16"/>
      <c r="AH94" s="16"/>
      <c r="AI94" s="10"/>
      <c r="AJ94" s="219"/>
      <c r="AK94" s="219"/>
      <c r="AL94" s="219"/>
      <c r="AM94" s="219"/>
      <c r="AN94" s="219"/>
      <c r="AO94" s="219"/>
      <c r="AP94" s="219"/>
      <c r="AQ94" s="219"/>
      <c r="AR94" s="219"/>
      <c r="AS94" s="219"/>
      <c r="AT94" s="219"/>
      <c r="AU94" s="219"/>
      <c r="AV94" s="220">
        <v>44657</v>
      </c>
      <c r="AW94" s="220"/>
      <c r="AX94" s="220"/>
      <c r="AY94" s="220">
        <v>44667</v>
      </c>
      <c r="AZ94" s="220"/>
      <c r="BA94" s="220"/>
      <c r="BB94" s="220">
        <v>44693</v>
      </c>
      <c r="BC94" s="218"/>
      <c r="BD94" s="218"/>
      <c r="BE94" s="218"/>
      <c r="BF94" s="400">
        <f t="shared" si="111"/>
        <v>4</v>
      </c>
      <c r="BG94" s="10">
        <v>44646</v>
      </c>
      <c r="BH94" s="484"/>
      <c r="BI94" s="484"/>
      <c r="BJ94" s="484"/>
      <c r="BK94" s="484"/>
      <c r="BL94" s="484"/>
      <c r="BM94" s="484"/>
      <c r="BN94" s="484"/>
      <c r="BO94" s="484"/>
      <c r="BP94" s="484"/>
      <c r="BQ94" s="495"/>
      <c r="BR94" s="220">
        <v>44657</v>
      </c>
      <c r="BS94" s="495"/>
      <c r="BT94" s="495"/>
      <c r="BU94" s="220">
        <v>44667</v>
      </c>
      <c r="BV94" s="495"/>
      <c r="BW94" s="495"/>
      <c r="BX94" s="495"/>
      <c r="BY94" s="495"/>
      <c r="BZ94" s="495"/>
      <c r="CA94" s="495"/>
      <c r="CB94" s="399">
        <f t="shared" si="112"/>
        <v>3</v>
      </c>
      <c r="CC94" s="397">
        <f t="shared" si="74"/>
        <v>1</v>
      </c>
      <c r="CD94" s="13">
        <v>44693</v>
      </c>
      <c r="CE94" s="396">
        <f t="shared" si="116"/>
        <v>44699</v>
      </c>
      <c r="CF94" s="220"/>
      <c r="CG94" s="220"/>
      <c r="CH94" s="220"/>
      <c r="CI94" s="7"/>
      <c r="CJ94" s="15"/>
      <c r="CK94" s="1"/>
      <c r="CL94" s="1"/>
    </row>
    <row r="95" spans="1:90" s="2" customFormat="1" ht="26.4" customHeight="1">
      <c r="A95" s="362"/>
      <c r="B95" s="4">
        <v>1004</v>
      </c>
      <c r="C95" s="216" t="str">
        <f t="shared" ca="1" si="114"/>
        <v>Too Over Due</v>
      </c>
      <c r="D95" s="216" t="str">
        <f t="shared" ca="1" si="109"/>
        <v>Under Test</v>
      </c>
      <c r="E95" s="363">
        <f t="shared" si="115"/>
        <v>44606</v>
      </c>
      <c r="F95" s="13">
        <v>44606</v>
      </c>
      <c r="G95" s="13">
        <v>44603</v>
      </c>
      <c r="H95" s="328" t="s">
        <v>485</v>
      </c>
      <c r="I95" s="3" t="s">
        <v>40</v>
      </c>
      <c r="J95" s="9" t="s">
        <v>46</v>
      </c>
      <c r="K95" s="9">
        <v>3039</v>
      </c>
      <c r="L95" s="6" t="s">
        <v>28</v>
      </c>
      <c r="M95" s="9" t="s">
        <v>29</v>
      </c>
      <c r="N95" s="21" t="s">
        <v>23</v>
      </c>
      <c r="O95" s="480" t="s">
        <v>327</v>
      </c>
      <c r="P95" s="21" t="s">
        <v>260</v>
      </c>
      <c r="Q95" s="23" t="s">
        <v>486</v>
      </c>
      <c r="R95" s="11" t="s">
        <v>68</v>
      </c>
      <c r="S95" s="8" t="s">
        <v>27</v>
      </c>
      <c r="T95" s="13"/>
      <c r="U95" s="381" t="s">
        <v>314</v>
      </c>
      <c r="V95" s="385" t="s">
        <v>314</v>
      </c>
      <c r="W95" s="499" t="s">
        <v>368</v>
      </c>
      <c r="X95" s="18" t="s">
        <v>324</v>
      </c>
      <c r="Y95" s="18">
        <v>5</v>
      </c>
      <c r="Z95" s="401" t="s">
        <v>31</v>
      </c>
      <c r="AA95" s="401"/>
      <c r="AB95" s="401"/>
      <c r="AC95" s="401"/>
      <c r="AD95" s="401"/>
      <c r="AE95" s="401">
        <v>1000</v>
      </c>
      <c r="AF95" s="16">
        <v>44646</v>
      </c>
      <c r="AG95" s="16"/>
      <c r="AH95" s="16"/>
      <c r="AI95" s="10"/>
      <c r="AJ95" s="219"/>
      <c r="AK95" s="219"/>
      <c r="AL95" s="219"/>
      <c r="AM95" s="219"/>
      <c r="AN95" s="219"/>
      <c r="AO95" s="219"/>
      <c r="AP95" s="219"/>
      <c r="AQ95" s="219"/>
      <c r="AR95" s="219"/>
      <c r="AS95" s="219"/>
      <c r="AT95" s="219"/>
      <c r="AU95" s="219"/>
      <c r="AV95" s="220">
        <v>44657</v>
      </c>
      <c r="AW95" s="220"/>
      <c r="AX95" s="220"/>
      <c r="AY95" s="220">
        <v>44667</v>
      </c>
      <c r="AZ95" s="220"/>
      <c r="BA95" s="220"/>
      <c r="BB95" s="220">
        <v>44693</v>
      </c>
      <c r="BC95" s="218"/>
      <c r="BD95" s="218"/>
      <c r="BE95" s="218"/>
      <c r="BF95" s="400">
        <f t="shared" si="111"/>
        <v>4</v>
      </c>
      <c r="BG95" s="10">
        <v>44646</v>
      </c>
      <c r="BH95" s="484"/>
      <c r="BI95" s="484"/>
      <c r="BJ95" s="484"/>
      <c r="BK95" s="484"/>
      <c r="BL95" s="484"/>
      <c r="BM95" s="484"/>
      <c r="BN95" s="484"/>
      <c r="BO95" s="484"/>
      <c r="BP95" s="484"/>
      <c r="BQ95" s="495"/>
      <c r="BR95" s="220">
        <v>44657</v>
      </c>
      <c r="BS95" s="495"/>
      <c r="BT95" s="495"/>
      <c r="BU95" s="220">
        <v>44667</v>
      </c>
      <c r="BV95" s="495"/>
      <c r="BW95" s="495"/>
      <c r="BX95" s="495"/>
      <c r="BY95" s="495"/>
      <c r="BZ95" s="495"/>
      <c r="CA95" s="495"/>
      <c r="CB95" s="399">
        <f t="shared" si="112"/>
        <v>3</v>
      </c>
      <c r="CC95" s="397">
        <f t="shared" si="74"/>
        <v>1</v>
      </c>
      <c r="CD95" s="13">
        <v>44693</v>
      </c>
      <c r="CE95" s="396">
        <f t="shared" si="116"/>
        <v>44699</v>
      </c>
      <c r="CF95" s="220"/>
      <c r="CG95" s="220"/>
      <c r="CH95" s="220"/>
      <c r="CI95" s="7"/>
      <c r="CJ95" s="15"/>
      <c r="CK95" s="1"/>
      <c r="CL95" s="1"/>
    </row>
    <row r="96" spans="1:90" s="2" customFormat="1" ht="26.4" customHeight="1">
      <c r="A96" s="362"/>
      <c r="B96" s="4">
        <v>1005</v>
      </c>
      <c r="C96" s="216" t="str">
        <f t="shared" ca="1" si="114"/>
        <v>Too Over Due</v>
      </c>
      <c r="D96" s="216" t="str">
        <f t="shared" ca="1" si="109"/>
        <v>Under Test</v>
      </c>
      <c r="E96" s="363">
        <f t="shared" ref="E96:E99" si="117">F96</f>
        <v>44606</v>
      </c>
      <c r="F96" s="13">
        <v>44606</v>
      </c>
      <c r="G96" s="13">
        <v>44603</v>
      </c>
      <c r="H96" s="328" t="s">
        <v>487</v>
      </c>
      <c r="I96" s="3" t="s">
        <v>40</v>
      </c>
      <c r="J96" s="9" t="s">
        <v>46</v>
      </c>
      <c r="K96" s="215">
        <v>3049</v>
      </c>
      <c r="L96" s="328" t="s">
        <v>146</v>
      </c>
      <c r="M96" s="9" t="s">
        <v>48</v>
      </c>
      <c r="N96" s="21" t="s">
        <v>18</v>
      </c>
      <c r="O96" s="480" t="s">
        <v>327</v>
      </c>
      <c r="P96" s="21" t="s">
        <v>260</v>
      </c>
      <c r="Q96" s="23" t="s">
        <v>488</v>
      </c>
      <c r="R96" s="11" t="s">
        <v>68</v>
      </c>
      <c r="S96" s="8" t="s">
        <v>27</v>
      </c>
      <c r="T96" s="13"/>
      <c r="U96" s="14" t="s">
        <v>350</v>
      </c>
      <c r="V96" s="381" t="s">
        <v>315</v>
      </c>
      <c r="W96" s="18">
        <v>95</v>
      </c>
      <c r="X96" s="18" t="s">
        <v>323</v>
      </c>
      <c r="Y96" s="18">
        <v>6</v>
      </c>
      <c r="Z96" s="401" t="s">
        <v>19</v>
      </c>
      <c r="AA96" s="401" t="s">
        <v>593</v>
      </c>
      <c r="AB96" s="401" t="s">
        <v>170</v>
      </c>
      <c r="AC96" s="401"/>
      <c r="AD96" s="401"/>
      <c r="AE96" s="401">
        <v>1000</v>
      </c>
      <c r="AF96" s="16">
        <v>44646</v>
      </c>
      <c r="AG96" s="16"/>
      <c r="AH96" s="16"/>
      <c r="AI96" s="10"/>
      <c r="AJ96" s="219"/>
      <c r="AK96" s="219"/>
      <c r="AL96" s="219"/>
      <c r="AM96" s="219"/>
      <c r="AN96" s="219"/>
      <c r="AO96" s="219"/>
      <c r="AP96" s="219"/>
      <c r="AQ96" s="219"/>
      <c r="AR96" s="219"/>
      <c r="AS96" s="219"/>
      <c r="AT96" s="219"/>
      <c r="AU96" s="219"/>
      <c r="AV96" s="220">
        <v>44658</v>
      </c>
      <c r="AW96" s="220"/>
      <c r="AX96" s="220"/>
      <c r="AY96" s="220">
        <v>44668</v>
      </c>
      <c r="AZ96" s="220"/>
      <c r="BA96" s="220"/>
      <c r="BB96" s="220">
        <v>44694</v>
      </c>
      <c r="BC96" s="218"/>
      <c r="BD96" s="218"/>
      <c r="BE96" s="218"/>
      <c r="BF96" s="400">
        <f t="shared" ref="BF96:BF99" si="118">COUNTA(AF96:BE96)</f>
        <v>4</v>
      </c>
      <c r="BG96" s="10">
        <v>44646</v>
      </c>
      <c r="BH96" s="484"/>
      <c r="BI96" s="484"/>
      <c r="BJ96" s="484"/>
      <c r="BK96" s="484"/>
      <c r="BL96" s="484"/>
      <c r="BM96" s="484"/>
      <c r="BN96" s="484"/>
      <c r="BO96" s="484"/>
      <c r="BP96" s="484"/>
      <c r="BQ96" s="495"/>
      <c r="BR96" s="220">
        <v>44657</v>
      </c>
      <c r="BS96" s="495"/>
      <c r="BT96" s="495"/>
      <c r="BU96" s="220">
        <v>44668</v>
      </c>
      <c r="BV96" s="495"/>
      <c r="BW96" s="495"/>
      <c r="BX96" s="495"/>
      <c r="BY96" s="495"/>
      <c r="BZ96" s="495"/>
      <c r="CA96" s="495"/>
      <c r="CB96" s="399">
        <f t="shared" ref="CB96:CB99" si="119">COUNTA(BG96:CA96)</f>
        <v>3</v>
      </c>
      <c r="CC96" s="397">
        <f t="shared" si="74"/>
        <v>1</v>
      </c>
      <c r="CD96" s="13">
        <v>44694</v>
      </c>
      <c r="CE96" s="396">
        <f>CD96+6</f>
        <v>44700</v>
      </c>
      <c r="CF96" s="220"/>
      <c r="CG96" s="220"/>
      <c r="CH96" s="220"/>
      <c r="CI96" s="7"/>
      <c r="CJ96" s="15"/>
      <c r="CK96" s="1"/>
      <c r="CL96" s="1"/>
    </row>
    <row r="97" spans="1:90" s="2" customFormat="1" ht="26.4" customHeight="1">
      <c r="A97" s="362"/>
      <c r="B97" s="4">
        <v>1006</v>
      </c>
      <c r="C97" s="216" t="str">
        <f t="shared" ca="1" si="114"/>
        <v>Too Over Due</v>
      </c>
      <c r="D97" s="216" t="str">
        <f t="shared" ca="1" si="109"/>
        <v>Under Test</v>
      </c>
      <c r="E97" s="363">
        <f t="shared" si="117"/>
        <v>44606</v>
      </c>
      <c r="F97" s="13">
        <v>44606</v>
      </c>
      <c r="G97" s="13">
        <v>44603</v>
      </c>
      <c r="H97" s="328" t="s">
        <v>487</v>
      </c>
      <c r="I97" s="3" t="s">
        <v>40</v>
      </c>
      <c r="J97" s="9" t="s">
        <v>46</v>
      </c>
      <c r="K97" s="215">
        <v>3049</v>
      </c>
      <c r="L97" s="328" t="s">
        <v>146</v>
      </c>
      <c r="M97" s="9" t="s">
        <v>48</v>
      </c>
      <c r="N97" s="21" t="s">
        <v>18</v>
      </c>
      <c r="O97" s="480" t="s">
        <v>327</v>
      </c>
      <c r="P97" s="21" t="s">
        <v>260</v>
      </c>
      <c r="Q97" s="23" t="s">
        <v>488</v>
      </c>
      <c r="R97" s="11" t="s">
        <v>68</v>
      </c>
      <c r="S97" s="8" t="s">
        <v>27</v>
      </c>
      <c r="T97" s="13"/>
      <c r="U97" s="14" t="s">
        <v>316</v>
      </c>
      <c r="V97" s="384" t="s">
        <v>316</v>
      </c>
      <c r="W97" s="18">
        <v>-40</v>
      </c>
      <c r="X97" s="18" t="s">
        <v>323</v>
      </c>
      <c r="Y97" s="18">
        <v>6</v>
      </c>
      <c r="Z97" s="401" t="s">
        <v>221</v>
      </c>
      <c r="AA97" s="401" t="s">
        <v>594</v>
      </c>
      <c r="AB97" s="401" t="s">
        <v>170</v>
      </c>
      <c r="AC97" s="401"/>
      <c r="AD97" s="401"/>
      <c r="AE97" s="401">
        <v>1000</v>
      </c>
      <c r="AF97" s="16">
        <v>44646</v>
      </c>
      <c r="AG97" s="16"/>
      <c r="AH97" s="16"/>
      <c r="AI97" s="10"/>
      <c r="AJ97" s="219"/>
      <c r="AK97" s="219"/>
      <c r="AL97" s="219"/>
      <c r="AM97" s="219"/>
      <c r="AN97" s="219"/>
      <c r="AO97" s="219"/>
      <c r="AP97" s="219"/>
      <c r="AQ97" s="219"/>
      <c r="AR97" s="219"/>
      <c r="AS97" s="219"/>
      <c r="AT97" s="219"/>
      <c r="AU97" s="219"/>
      <c r="AV97" s="220">
        <v>44658</v>
      </c>
      <c r="AW97" s="220"/>
      <c r="AX97" s="220"/>
      <c r="AY97" s="220">
        <v>44668</v>
      </c>
      <c r="AZ97" s="220"/>
      <c r="BA97" s="220"/>
      <c r="BB97" s="220">
        <v>44694</v>
      </c>
      <c r="BC97" s="218"/>
      <c r="BD97" s="218"/>
      <c r="BE97" s="218"/>
      <c r="BF97" s="400">
        <f t="shared" si="118"/>
        <v>4</v>
      </c>
      <c r="BG97" s="10">
        <v>44646</v>
      </c>
      <c r="BH97" s="484"/>
      <c r="BI97" s="484"/>
      <c r="BJ97" s="484"/>
      <c r="BK97" s="484"/>
      <c r="BL97" s="484"/>
      <c r="BM97" s="484"/>
      <c r="BN97" s="484"/>
      <c r="BO97" s="484"/>
      <c r="BP97" s="484"/>
      <c r="BQ97" s="495"/>
      <c r="BR97" s="220">
        <v>44657</v>
      </c>
      <c r="BS97" s="495"/>
      <c r="BT97" s="495"/>
      <c r="BU97" s="220">
        <v>44668</v>
      </c>
      <c r="BV97" s="495"/>
      <c r="BW97" s="495"/>
      <c r="BX97" s="495"/>
      <c r="BY97" s="495"/>
      <c r="BZ97" s="495"/>
      <c r="CA97" s="495"/>
      <c r="CB97" s="399">
        <f t="shared" si="119"/>
        <v>3</v>
      </c>
      <c r="CC97" s="397">
        <f t="shared" si="74"/>
        <v>1</v>
      </c>
      <c r="CD97" s="13">
        <v>44694</v>
      </c>
      <c r="CE97" s="396">
        <f t="shared" ref="CE97:CE99" si="120">CD97+6</f>
        <v>44700</v>
      </c>
      <c r="CF97" s="220"/>
      <c r="CG97" s="220"/>
      <c r="CH97" s="220"/>
      <c r="CI97" s="7"/>
      <c r="CJ97" s="15"/>
      <c r="CK97" s="1"/>
      <c r="CL97" s="1"/>
    </row>
    <row r="98" spans="1:90" s="2" customFormat="1" ht="26.4" customHeight="1">
      <c r="A98" s="362"/>
      <c r="B98" s="4">
        <v>1007</v>
      </c>
      <c r="C98" s="216" t="str">
        <f t="shared" ca="1" si="114"/>
        <v>Too Over Due</v>
      </c>
      <c r="D98" s="216" t="str">
        <f t="shared" ca="1" si="109"/>
        <v>Under Test</v>
      </c>
      <c r="E98" s="363">
        <f t="shared" si="117"/>
        <v>44606</v>
      </c>
      <c r="F98" s="13">
        <v>44606</v>
      </c>
      <c r="G98" s="13">
        <v>44603</v>
      </c>
      <c r="H98" s="328" t="s">
        <v>487</v>
      </c>
      <c r="I98" s="3" t="s">
        <v>40</v>
      </c>
      <c r="J98" s="9" t="s">
        <v>46</v>
      </c>
      <c r="K98" s="215">
        <v>3049</v>
      </c>
      <c r="L98" s="328" t="s">
        <v>146</v>
      </c>
      <c r="M98" s="9" t="s">
        <v>48</v>
      </c>
      <c r="N98" s="21" t="s">
        <v>18</v>
      </c>
      <c r="O98" s="480" t="s">
        <v>327</v>
      </c>
      <c r="P98" s="21" t="s">
        <v>260</v>
      </c>
      <c r="Q98" s="23" t="s">
        <v>488</v>
      </c>
      <c r="R98" s="11" t="s">
        <v>68</v>
      </c>
      <c r="S98" s="8" t="s">
        <v>27</v>
      </c>
      <c r="T98" s="13"/>
      <c r="U98" s="7" t="s">
        <v>349</v>
      </c>
      <c r="V98" s="285" t="s">
        <v>318</v>
      </c>
      <c r="W98" s="18" t="s">
        <v>329</v>
      </c>
      <c r="X98" s="18" t="s">
        <v>323</v>
      </c>
      <c r="Y98" s="18">
        <v>6</v>
      </c>
      <c r="Z98" s="401" t="s">
        <v>43</v>
      </c>
      <c r="AA98" s="401" t="s">
        <v>684</v>
      </c>
      <c r="AB98" s="401" t="s">
        <v>170</v>
      </c>
      <c r="AC98" s="401"/>
      <c r="AD98" s="401"/>
      <c r="AE98" s="401">
        <v>1000</v>
      </c>
      <c r="AF98" s="16">
        <v>44646</v>
      </c>
      <c r="AG98" s="16"/>
      <c r="AH98" s="16"/>
      <c r="AI98" s="10"/>
      <c r="AJ98" s="219"/>
      <c r="AK98" s="219"/>
      <c r="AL98" s="219"/>
      <c r="AM98" s="219"/>
      <c r="AN98" s="219"/>
      <c r="AO98" s="219"/>
      <c r="AP98" s="219"/>
      <c r="AQ98" s="219"/>
      <c r="AR98" s="219"/>
      <c r="AS98" s="219"/>
      <c r="AT98" s="219"/>
      <c r="AU98" s="219"/>
      <c r="AV98" s="220">
        <v>44658</v>
      </c>
      <c r="AW98" s="220"/>
      <c r="AX98" s="220"/>
      <c r="AY98" s="220">
        <v>44668</v>
      </c>
      <c r="AZ98" s="220"/>
      <c r="BA98" s="220"/>
      <c r="BB98" s="220">
        <v>44694</v>
      </c>
      <c r="BC98" s="218"/>
      <c r="BD98" s="218"/>
      <c r="BE98" s="218"/>
      <c r="BF98" s="400">
        <f t="shared" si="118"/>
        <v>4</v>
      </c>
      <c r="BG98" s="10">
        <v>44646</v>
      </c>
      <c r="BH98" s="484"/>
      <c r="BI98" s="484"/>
      <c r="BJ98" s="484"/>
      <c r="BK98" s="484"/>
      <c r="BL98" s="484"/>
      <c r="BM98" s="484"/>
      <c r="BN98" s="484"/>
      <c r="BO98" s="484"/>
      <c r="BP98" s="484"/>
      <c r="BQ98" s="495"/>
      <c r="BR98" s="220">
        <v>44657</v>
      </c>
      <c r="BS98" s="495"/>
      <c r="BT98" s="495"/>
      <c r="BU98" s="220">
        <v>44668</v>
      </c>
      <c r="BV98" s="495"/>
      <c r="BW98" s="495"/>
      <c r="BX98" s="495"/>
      <c r="BY98" s="495"/>
      <c r="BZ98" s="495"/>
      <c r="CA98" s="495"/>
      <c r="CB98" s="399">
        <f t="shared" si="119"/>
        <v>3</v>
      </c>
      <c r="CC98" s="397">
        <f t="shared" si="74"/>
        <v>1</v>
      </c>
      <c r="CD98" s="13">
        <v>44694</v>
      </c>
      <c r="CE98" s="396">
        <f t="shared" si="120"/>
        <v>44700</v>
      </c>
      <c r="CF98" s="220"/>
      <c r="CG98" s="220"/>
      <c r="CH98" s="220"/>
      <c r="CI98" s="7"/>
      <c r="CJ98" s="15"/>
      <c r="CK98" s="1"/>
      <c r="CL98" s="1"/>
    </row>
    <row r="99" spans="1:90" s="2" customFormat="1" ht="26.4" customHeight="1">
      <c r="A99" s="362"/>
      <c r="B99" s="4">
        <v>1008</v>
      </c>
      <c r="C99" s="216" t="str">
        <f t="shared" ca="1" si="114"/>
        <v>Too Over Due</v>
      </c>
      <c r="D99" s="216" t="str">
        <f t="shared" ca="1" si="109"/>
        <v>Under Test</v>
      </c>
      <c r="E99" s="363">
        <f t="shared" si="117"/>
        <v>44606</v>
      </c>
      <c r="F99" s="13">
        <v>44606</v>
      </c>
      <c r="G99" s="13">
        <v>44603</v>
      </c>
      <c r="H99" s="328" t="s">
        <v>487</v>
      </c>
      <c r="I99" s="3" t="s">
        <v>40</v>
      </c>
      <c r="J99" s="9" t="s">
        <v>46</v>
      </c>
      <c r="K99" s="215">
        <v>3049</v>
      </c>
      <c r="L99" s="328" t="s">
        <v>146</v>
      </c>
      <c r="M99" s="9" t="s">
        <v>48</v>
      </c>
      <c r="N99" s="21" t="s">
        <v>18</v>
      </c>
      <c r="O99" s="480" t="s">
        <v>327</v>
      </c>
      <c r="P99" s="21" t="s">
        <v>260</v>
      </c>
      <c r="Q99" s="23" t="s">
        <v>488</v>
      </c>
      <c r="R99" s="11" t="s">
        <v>68</v>
      </c>
      <c r="S99" s="8" t="s">
        <v>27</v>
      </c>
      <c r="T99" s="13"/>
      <c r="U99" s="381" t="s">
        <v>314</v>
      </c>
      <c r="V99" s="385" t="s">
        <v>314</v>
      </c>
      <c r="W99" s="499" t="s">
        <v>368</v>
      </c>
      <c r="X99" s="18" t="s">
        <v>324</v>
      </c>
      <c r="Y99" s="18">
        <v>6</v>
      </c>
      <c r="Z99" s="401" t="s">
        <v>31</v>
      </c>
      <c r="AA99" s="401"/>
      <c r="AB99" s="401"/>
      <c r="AC99" s="401"/>
      <c r="AD99" s="401"/>
      <c r="AE99" s="401">
        <v>1000</v>
      </c>
      <c r="AF99" s="16">
        <v>44646</v>
      </c>
      <c r="AG99" s="16"/>
      <c r="AH99" s="16"/>
      <c r="AI99" s="10"/>
      <c r="AJ99" s="219"/>
      <c r="AK99" s="219"/>
      <c r="AL99" s="219"/>
      <c r="AM99" s="219"/>
      <c r="AN99" s="219"/>
      <c r="AO99" s="219"/>
      <c r="AP99" s="219"/>
      <c r="AQ99" s="219"/>
      <c r="AR99" s="219"/>
      <c r="AS99" s="219"/>
      <c r="AT99" s="219"/>
      <c r="AU99" s="219"/>
      <c r="AV99" s="220">
        <v>44658</v>
      </c>
      <c r="AW99" s="220"/>
      <c r="AX99" s="220"/>
      <c r="AY99" s="220">
        <v>44668</v>
      </c>
      <c r="AZ99" s="220"/>
      <c r="BA99" s="220"/>
      <c r="BB99" s="220">
        <v>44694</v>
      </c>
      <c r="BC99" s="218"/>
      <c r="BD99" s="218"/>
      <c r="BE99" s="218"/>
      <c r="BF99" s="400">
        <f t="shared" si="118"/>
        <v>4</v>
      </c>
      <c r="BG99" s="10">
        <v>44646</v>
      </c>
      <c r="BH99" s="484"/>
      <c r="BI99" s="484"/>
      <c r="BJ99" s="484"/>
      <c r="BK99" s="484"/>
      <c r="BL99" s="484"/>
      <c r="BM99" s="484"/>
      <c r="BN99" s="484"/>
      <c r="BO99" s="484"/>
      <c r="BP99" s="484"/>
      <c r="BQ99" s="495"/>
      <c r="BR99" s="220">
        <v>44657</v>
      </c>
      <c r="BS99" s="495"/>
      <c r="BT99" s="495"/>
      <c r="BU99" s="220">
        <v>44668</v>
      </c>
      <c r="BV99" s="495"/>
      <c r="BW99" s="495"/>
      <c r="BX99" s="495"/>
      <c r="BY99" s="495"/>
      <c r="BZ99" s="495"/>
      <c r="CA99" s="495"/>
      <c r="CB99" s="399">
        <f t="shared" si="119"/>
        <v>3</v>
      </c>
      <c r="CC99" s="397">
        <f t="shared" si="74"/>
        <v>1</v>
      </c>
      <c r="CD99" s="13">
        <v>44694</v>
      </c>
      <c r="CE99" s="396">
        <f t="shared" si="120"/>
        <v>44700</v>
      </c>
      <c r="CF99" s="220"/>
      <c r="CG99" s="220"/>
      <c r="CH99" s="220"/>
      <c r="CI99" s="7"/>
      <c r="CJ99" s="15"/>
      <c r="CK99" s="1"/>
      <c r="CL99" s="1"/>
    </row>
    <row r="100" spans="1:90" s="2" customFormat="1" ht="24.75" customHeight="1">
      <c r="A100" s="362"/>
      <c r="B100" s="4">
        <v>1009</v>
      </c>
      <c r="C100" s="216" t="str">
        <f t="shared" ca="1" si="114"/>
        <v>Closed</v>
      </c>
      <c r="D100" s="216" t="str">
        <f t="shared" ref="D100:D110" ca="1" si="121">IF(C100="Closed","Done","Under Test")</f>
        <v>Done</v>
      </c>
      <c r="E100" s="363">
        <f t="shared" ref="E100:E105" si="122">F100</f>
        <v>44607</v>
      </c>
      <c r="F100" s="13">
        <v>44607</v>
      </c>
      <c r="G100" s="13">
        <v>44606</v>
      </c>
      <c r="H100" s="328" t="s">
        <v>507</v>
      </c>
      <c r="I100" s="3" t="s">
        <v>40</v>
      </c>
      <c r="J100" s="9" t="s">
        <v>46</v>
      </c>
      <c r="K100" s="215" t="s">
        <v>394</v>
      </c>
      <c r="L100" s="328" t="s">
        <v>60</v>
      </c>
      <c r="M100" s="9" t="s">
        <v>508</v>
      </c>
      <c r="N100" s="21" t="s">
        <v>395</v>
      </c>
      <c r="O100" s="480" t="s">
        <v>327</v>
      </c>
      <c r="P100" s="21" t="s">
        <v>260</v>
      </c>
      <c r="Q100" s="23" t="s">
        <v>489</v>
      </c>
      <c r="R100" s="11" t="s">
        <v>240</v>
      </c>
      <c r="S100" s="8" t="s">
        <v>226</v>
      </c>
      <c r="T100" s="13"/>
      <c r="U100" s="15" t="s">
        <v>491</v>
      </c>
      <c r="V100" s="381" t="s">
        <v>492</v>
      </c>
      <c r="W100" s="18" t="s">
        <v>493</v>
      </c>
      <c r="X100" s="18" t="s">
        <v>324</v>
      </c>
      <c r="Y100" s="18">
        <v>10</v>
      </c>
      <c r="Z100" s="401" t="s">
        <v>241</v>
      </c>
      <c r="AA100" s="401"/>
      <c r="AB100" s="401"/>
      <c r="AC100" s="401"/>
      <c r="AD100" s="401"/>
      <c r="AE100" s="401">
        <v>240</v>
      </c>
      <c r="AF100" s="16">
        <v>44627</v>
      </c>
      <c r="AG100" s="16"/>
      <c r="AH100" s="16"/>
      <c r="AI100" s="10"/>
      <c r="AJ100" s="219"/>
      <c r="AK100" s="219"/>
      <c r="AL100" s="219"/>
      <c r="AM100" s="219"/>
      <c r="AN100" s="219"/>
      <c r="AO100" s="219"/>
      <c r="AP100" s="219"/>
      <c r="AQ100" s="219"/>
      <c r="AR100" s="219"/>
      <c r="AS100" s="219"/>
      <c r="AT100" s="219"/>
      <c r="AU100" s="219"/>
      <c r="AV100" s="220">
        <v>44641</v>
      </c>
      <c r="AW100" s="220"/>
      <c r="AX100" s="220"/>
      <c r="AY100" s="220"/>
      <c r="AZ100" s="220"/>
      <c r="BA100" s="220"/>
      <c r="BB100" s="220"/>
      <c r="BC100" s="218"/>
      <c r="BD100" s="218"/>
      <c r="BE100" s="218"/>
      <c r="BF100" s="400">
        <f t="shared" ref="BF100:BF114" si="123">COUNTA(AF100:BE100)</f>
        <v>2</v>
      </c>
      <c r="BG100" s="10">
        <v>44628</v>
      </c>
      <c r="BH100" s="484"/>
      <c r="BI100" s="484"/>
      <c r="BJ100" s="484"/>
      <c r="BK100" s="484"/>
      <c r="BL100" s="484"/>
      <c r="BM100" s="484"/>
      <c r="BN100" s="484"/>
      <c r="BO100" s="484"/>
      <c r="BP100" s="484"/>
      <c r="BQ100" s="495"/>
      <c r="BR100" s="220">
        <v>44641</v>
      </c>
      <c r="BS100" s="495"/>
      <c r="BT100" s="495"/>
      <c r="BU100" s="495"/>
      <c r="BV100" s="495"/>
      <c r="BW100" s="495"/>
      <c r="BX100" s="495"/>
      <c r="BY100" s="495"/>
      <c r="BZ100" s="495"/>
      <c r="CA100" s="495"/>
      <c r="CB100" s="399">
        <f t="shared" ref="CB100:CB114" si="124">COUNTA(BG100:CA100)</f>
        <v>2</v>
      </c>
      <c r="CC100" s="397">
        <f t="shared" si="74"/>
        <v>0</v>
      </c>
      <c r="CD100" s="13">
        <v>44641</v>
      </c>
      <c r="CE100" s="396">
        <f>CD100+6</f>
        <v>44647</v>
      </c>
      <c r="CF100" s="220">
        <v>44641</v>
      </c>
      <c r="CG100" s="220">
        <v>44656</v>
      </c>
      <c r="CH100" s="220"/>
      <c r="CI100" s="7"/>
      <c r="CJ100" s="15"/>
      <c r="CK100" s="1"/>
      <c r="CL100" s="1"/>
    </row>
    <row r="101" spans="1:90" s="2" customFormat="1" ht="26.4" customHeight="1">
      <c r="A101" s="362"/>
      <c r="B101" s="4">
        <v>1010</v>
      </c>
      <c r="C101" s="216" t="str">
        <f t="shared" ca="1" si="114"/>
        <v>Closed</v>
      </c>
      <c r="D101" s="216" t="str">
        <f t="shared" ca="1" si="121"/>
        <v>Done</v>
      </c>
      <c r="E101" s="363">
        <f t="shared" si="122"/>
        <v>44607</v>
      </c>
      <c r="F101" s="13">
        <v>44607</v>
      </c>
      <c r="G101" s="13">
        <v>44606</v>
      </c>
      <c r="H101" s="328" t="s">
        <v>507</v>
      </c>
      <c r="I101" s="3" t="s">
        <v>40</v>
      </c>
      <c r="J101" s="9" t="s">
        <v>46</v>
      </c>
      <c r="K101" s="215" t="s">
        <v>394</v>
      </c>
      <c r="L101" s="328" t="s">
        <v>60</v>
      </c>
      <c r="M101" s="9" t="s">
        <v>508</v>
      </c>
      <c r="N101" s="21" t="s">
        <v>395</v>
      </c>
      <c r="O101" s="480" t="s">
        <v>327</v>
      </c>
      <c r="P101" s="21" t="s">
        <v>260</v>
      </c>
      <c r="Q101" s="23" t="s">
        <v>489</v>
      </c>
      <c r="R101" s="11" t="s">
        <v>286</v>
      </c>
      <c r="S101" s="8" t="s">
        <v>226</v>
      </c>
      <c r="T101" s="13"/>
      <c r="U101" s="15" t="s">
        <v>490</v>
      </c>
      <c r="V101" s="492" t="s">
        <v>490</v>
      </c>
      <c r="W101" s="493" t="s">
        <v>490</v>
      </c>
      <c r="X101" s="18" t="s">
        <v>324</v>
      </c>
      <c r="Y101" s="18">
        <v>10</v>
      </c>
      <c r="Z101" s="401" t="s">
        <v>220</v>
      </c>
      <c r="AA101" s="401"/>
      <c r="AB101" s="401"/>
      <c r="AC101" s="401"/>
      <c r="AD101" s="401"/>
      <c r="AE101" s="401">
        <v>24</v>
      </c>
      <c r="AF101" s="16">
        <v>44642</v>
      </c>
      <c r="AG101" s="16"/>
      <c r="AH101" s="16"/>
      <c r="AI101" s="10"/>
      <c r="AJ101" s="219"/>
      <c r="AK101" s="219"/>
      <c r="AL101" s="219">
        <v>44650</v>
      </c>
      <c r="AM101" s="219"/>
      <c r="AN101" s="219"/>
      <c r="AO101" s="219"/>
      <c r="AP101" s="219"/>
      <c r="AQ101" s="219"/>
      <c r="AR101" s="219"/>
      <c r="AS101" s="219"/>
      <c r="AT101" s="219"/>
      <c r="AU101" s="219"/>
      <c r="AV101" s="220"/>
      <c r="AW101" s="220"/>
      <c r="AX101" s="220"/>
      <c r="AY101" s="220"/>
      <c r="AZ101" s="220"/>
      <c r="BA101" s="220"/>
      <c r="BB101" s="220"/>
      <c r="BC101" s="218"/>
      <c r="BD101" s="218"/>
      <c r="BE101" s="218"/>
      <c r="BF101" s="400">
        <f t="shared" si="123"/>
        <v>2</v>
      </c>
      <c r="BG101" s="10">
        <v>44642</v>
      </c>
      <c r="BH101" s="484"/>
      <c r="BI101" s="484"/>
      <c r="BJ101" s="484"/>
      <c r="BK101" s="484"/>
      <c r="BL101" s="484"/>
      <c r="BM101" s="484"/>
      <c r="BN101" s="484"/>
      <c r="BO101" s="484"/>
      <c r="BP101" s="484"/>
      <c r="BQ101" s="495"/>
      <c r="BR101" s="495"/>
      <c r="BS101" s="495"/>
      <c r="BT101" s="495"/>
      <c r="BU101" s="495"/>
      <c r="BV101" s="495"/>
      <c r="BW101" s="495"/>
      <c r="BX101" s="495"/>
      <c r="BY101" s="495"/>
      <c r="BZ101" s="495"/>
      <c r="CA101" s="495"/>
      <c r="CB101" s="399">
        <f t="shared" si="124"/>
        <v>1</v>
      </c>
      <c r="CC101" s="397">
        <f t="shared" si="74"/>
        <v>1</v>
      </c>
      <c r="CD101" s="13">
        <v>44650</v>
      </c>
      <c r="CE101" s="396">
        <f t="shared" ref="CE101" si="125">CD101+6</f>
        <v>44656</v>
      </c>
      <c r="CF101" s="220">
        <v>44651</v>
      </c>
      <c r="CG101" s="220">
        <v>44656</v>
      </c>
      <c r="CH101" s="220"/>
      <c r="CI101" s="7"/>
      <c r="CJ101" s="15"/>
      <c r="CK101" s="1"/>
      <c r="CL101" s="1"/>
    </row>
    <row r="102" spans="1:90" s="2" customFormat="1" ht="26.4" customHeight="1">
      <c r="A102" s="362"/>
      <c r="B102" s="4">
        <v>1011</v>
      </c>
      <c r="C102" s="216" t="str">
        <f t="shared" ca="1" si="114"/>
        <v>Too Over Due</v>
      </c>
      <c r="D102" s="216" t="s">
        <v>363</v>
      </c>
      <c r="E102" s="363">
        <f t="shared" si="122"/>
        <v>44607</v>
      </c>
      <c r="F102" s="13">
        <v>44607</v>
      </c>
      <c r="G102" s="13">
        <v>44603</v>
      </c>
      <c r="H102" s="328" t="s">
        <v>494</v>
      </c>
      <c r="I102" s="3" t="s">
        <v>40</v>
      </c>
      <c r="J102" s="9" t="s">
        <v>46</v>
      </c>
      <c r="K102" s="9">
        <v>3040</v>
      </c>
      <c r="L102" s="6" t="s">
        <v>495</v>
      </c>
      <c r="M102" s="9" t="s">
        <v>26</v>
      </c>
      <c r="N102" s="21" t="s">
        <v>37</v>
      </c>
      <c r="O102" s="480" t="s">
        <v>327</v>
      </c>
      <c r="P102" s="21" t="s">
        <v>260</v>
      </c>
      <c r="Q102" s="23" t="s">
        <v>496</v>
      </c>
      <c r="R102" s="11" t="s">
        <v>68</v>
      </c>
      <c r="S102" s="8" t="s">
        <v>27</v>
      </c>
      <c r="T102" s="13"/>
      <c r="U102" s="14" t="s">
        <v>350</v>
      </c>
      <c r="V102" s="381" t="s">
        <v>315</v>
      </c>
      <c r="W102" s="18">
        <v>85</v>
      </c>
      <c r="X102" s="18" t="s">
        <v>323</v>
      </c>
      <c r="Y102" s="18">
        <v>3</v>
      </c>
      <c r="Z102" s="401" t="s">
        <v>272</v>
      </c>
      <c r="AA102" s="401" t="s">
        <v>592</v>
      </c>
      <c r="AB102" s="401"/>
      <c r="AC102" s="401"/>
      <c r="AD102" s="401"/>
      <c r="AE102" s="401">
        <v>1000</v>
      </c>
      <c r="AF102" s="16">
        <v>44609</v>
      </c>
      <c r="AG102" s="16"/>
      <c r="AH102" s="16"/>
      <c r="AI102" s="10"/>
      <c r="AJ102" s="219"/>
      <c r="AK102" s="219"/>
      <c r="AL102" s="219"/>
      <c r="AM102" s="219"/>
      <c r="AN102" s="219"/>
      <c r="AO102" s="219"/>
      <c r="AP102" s="219"/>
      <c r="AQ102" s="219"/>
      <c r="AR102" s="219"/>
      <c r="AS102" s="219"/>
      <c r="AT102" s="219"/>
      <c r="AU102" s="219"/>
      <c r="AV102" s="220">
        <v>44620</v>
      </c>
      <c r="AW102" s="220"/>
      <c r="AX102" s="220"/>
      <c r="AY102" s="220">
        <v>44634</v>
      </c>
      <c r="AZ102" s="220"/>
      <c r="BA102" s="220"/>
      <c r="BB102" s="220"/>
      <c r="BC102" s="218"/>
      <c r="BD102" s="218"/>
      <c r="BE102" s="218"/>
      <c r="BF102" s="400">
        <f t="shared" si="123"/>
        <v>3</v>
      </c>
      <c r="BG102" s="10">
        <v>44610</v>
      </c>
      <c r="BH102" s="484"/>
      <c r="BI102" s="484"/>
      <c r="BJ102" s="484"/>
      <c r="BK102" s="484"/>
      <c r="BL102" s="484"/>
      <c r="BM102" s="484"/>
      <c r="BN102" s="484"/>
      <c r="BO102" s="484"/>
      <c r="BP102" s="484"/>
      <c r="BQ102" s="495"/>
      <c r="BR102" s="220">
        <v>44620</v>
      </c>
      <c r="BS102" s="495"/>
      <c r="BT102" s="495"/>
      <c r="BU102" s="220">
        <v>44634</v>
      </c>
      <c r="BV102" s="495"/>
      <c r="BW102" s="495"/>
      <c r="BX102" s="495"/>
      <c r="BY102" s="495"/>
      <c r="BZ102" s="495"/>
      <c r="CA102" s="495"/>
      <c r="CB102" s="399">
        <f t="shared" si="124"/>
        <v>3</v>
      </c>
      <c r="CC102" s="397">
        <f t="shared" si="74"/>
        <v>0</v>
      </c>
      <c r="CD102" s="13">
        <v>44663</v>
      </c>
      <c r="CE102" s="396">
        <f>CD102+6</f>
        <v>44669</v>
      </c>
      <c r="CF102" s="220"/>
      <c r="CG102" s="220"/>
      <c r="CH102" s="220"/>
      <c r="CI102" s="7"/>
      <c r="CJ102" s="15"/>
      <c r="CK102" s="1"/>
      <c r="CL102" s="1"/>
    </row>
    <row r="103" spans="1:90" s="2" customFormat="1" ht="26.4" customHeight="1">
      <c r="A103" s="362"/>
      <c r="B103" s="4">
        <v>1012</v>
      </c>
      <c r="C103" s="216" t="str">
        <f t="shared" ca="1" si="114"/>
        <v>Too Over Due</v>
      </c>
      <c r="D103" s="216" t="s">
        <v>363</v>
      </c>
      <c r="E103" s="363">
        <f t="shared" si="122"/>
        <v>44607</v>
      </c>
      <c r="F103" s="13">
        <v>44607</v>
      </c>
      <c r="G103" s="13">
        <v>44603</v>
      </c>
      <c r="H103" s="328" t="s">
        <v>494</v>
      </c>
      <c r="I103" s="3" t="s">
        <v>40</v>
      </c>
      <c r="J103" s="9" t="s">
        <v>46</v>
      </c>
      <c r="K103" s="9">
        <v>3040</v>
      </c>
      <c r="L103" s="6" t="s">
        <v>495</v>
      </c>
      <c r="M103" s="9" t="s">
        <v>26</v>
      </c>
      <c r="N103" s="21" t="s">
        <v>37</v>
      </c>
      <c r="O103" s="480" t="s">
        <v>327</v>
      </c>
      <c r="P103" s="21" t="s">
        <v>260</v>
      </c>
      <c r="Q103" s="23" t="s">
        <v>496</v>
      </c>
      <c r="R103" s="11" t="s">
        <v>68</v>
      </c>
      <c r="S103" s="8" t="s">
        <v>27</v>
      </c>
      <c r="T103" s="13"/>
      <c r="U103" s="14" t="s">
        <v>316</v>
      </c>
      <c r="V103" s="384" t="s">
        <v>316</v>
      </c>
      <c r="W103" s="18">
        <v>-30</v>
      </c>
      <c r="X103" s="18" t="s">
        <v>323</v>
      </c>
      <c r="Y103" s="18">
        <v>3</v>
      </c>
      <c r="Z103" s="401" t="s">
        <v>221</v>
      </c>
      <c r="AA103" s="401" t="s">
        <v>593</v>
      </c>
      <c r="AB103" s="401"/>
      <c r="AC103" s="401"/>
      <c r="AD103" s="401"/>
      <c r="AE103" s="401">
        <v>1000</v>
      </c>
      <c r="AF103" s="16">
        <v>44609</v>
      </c>
      <c r="AG103" s="16"/>
      <c r="AH103" s="16"/>
      <c r="AI103" s="10"/>
      <c r="AJ103" s="219"/>
      <c r="AK103" s="219"/>
      <c r="AL103" s="219"/>
      <c r="AM103" s="219"/>
      <c r="AN103" s="219"/>
      <c r="AO103" s="219"/>
      <c r="AP103" s="219"/>
      <c r="AQ103" s="219"/>
      <c r="AR103" s="219"/>
      <c r="AS103" s="219"/>
      <c r="AT103" s="219"/>
      <c r="AU103" s="219"/>
      <c r="AV103" s="220">
        <v>44620</v>
      </c>
      <c r="AW103" s="220"/>
      <c r="AX103" s="220"/>
      <c r="AY103" s="220">
        <v>44634</v>
      </c>
      <c r="AZ103" s="220"/>
      <c r="BA103" s="220"/>
      <c r="BB103" s="220"/>
      <c r="BC103" s="218"/>
      <c r="BD103" s="218"/>
      <c r="BE103" s="218"/>
      <c r="BF103" s="400">
        <f t="shared" si="123"/>
        <v>3</v>
      </c>
      <c r="BG103" s="10">
        <v>44610</v>
      </c>
      <c r="BH103" s="484"/>
      <c r="BI103" s="484"/>
      <c r="BJ103" s="484"/>
      <c r="BK103" s="484"/>
      <c r="BL103" s="484"/>
      <c r="BM103" s="484"/>
      <c r="BN103" s="484"/>
      <c r="BO103" s="484"/>
      <c r="BP103" s="484"/>
      <c r="BQ103" s="495"/>
      <c r="BR103" s="220">
        <v>44620</v>
      </c>
      <c r="BS103" s="495"/>
      <c r="BT103" s="495"/>
      <c r="BU103" s="220">
        <v>44634</v>
      </c>
      <c r="BV103" s="495"/>
      <c r="BW103" s="495"/>
      <c r="BX103" s="495"/>
      <c r="BY103" s="495"/>
      <c r="BZ103" s="495"/>
      <c r="CA103" s="495"/>
      <c r="CB103" s="399">
        <f t="shared" si="124"/>
        <v>3</v>
      </c>
      <c r="CC103" s="397">
        <f t="shared" si="74"/>
        <v>0</v>
      </c>
      <c r="CD103" s="13">
        <v>44663</v>
      </c>
      <c r="CE103" s="396">
        <f t="shared" ref="CE103:CE114" si="126">CD103+6</f>
        <v>44669</v>
      </c>
      <c r="CF103" s="220"/>
      <c r="CG103" s="220"/>
      <c r="CH103" s="220"/>
      <c r="CI103" s="7"/>
      <c r="CJ103" s="15"/>
      <c r="CK103" s="1"/>
      <c r="CL103" s="1"/>
    </row>
    <row r="104" spans="1:90" s="2" customFormat="1" ht="26.4" customHeight="1">
      <c r="A104" s="362"/>
      <c r="B104" s="4">
        <v>1013</v>
      </c>
      <c r="C104" s="216" t="str">
        <f t="shared" ca="1" si="114"/>
        <v>Too Over Due</v>
      </c>
      <c r="D104" s="216" t="s">
        <v>363</v>
      </c>
      <c r="E104" s="363">
        <f t="shared" si="122"/>
        <v>44607</v>
      </c>
      <c r="F104" s="13">
        <v>44607</v>
      </c>
      <c r="G104" s="13">
        <v>44603</v>
      </c>
      <c r="H104" s="328" t="s">
        <v>494</v>
      </c>
      <c r="I104" s="3" t="s">
        <v>40</v>
      </c>
      <c r="J104" s="9" t="s">
        <v>46</v>
      </c>
      <c r="K104" s="9">
        <v>3040</v>
      </c>
      <c r="L104" s="6" t="s">
        <v>495</v>
      </c>
      <c r="M104" s="9" t="s">
        <v>26</v>
      </c>
      <c r="N104" s="21" t="s">
        <v>37</v>
      </c>
      <c r="O104" s="480" t="s">
        <v>327</v>
      </c>
      <c r="P104" s="21" t="s">
        <v>260</v>
      </c>
      <c r="Q104" s="23" t="s">
        <v>496</v>
      </c>
      <c r="R104" s="11" t="s">
        <v>68</v>
      </c>
      <c r="S104" s="8" t="s">
        <v>27</v>
      </c>
      <c r="T104" s="13"/>
      <c r="U104" s="7" t="s">
        <v>349</v>
      </c>
      <c r="V104" s="285" t="s">
        <v>318</v>
      </c>
      <c r="W104" s="18" t="s">
        <v>329</v>
      </c>
      <c r="X104" s="18" t="s">
        <v>323</v>
      </c>
      <c r="Y104" s="18">
        <v>3</v>
      </c>
      <c r="Z104" s="401" t="s">
        <v>43</v>
      </c>
      <c r="AA104" s="401" t="s">
        <v>594</v>
      </c>
      <c r="AB104" s="401"/>
      <c r="AC104" s="401"/>
      <c r="AD104" s="401"/>
      <c r="AE104" s="401">
        <v>1000</v>
      </c>
      <c r="AF104" s="16">
        <v>44609</v>
      </c>
      <c r="AG104" s="16"/>
      <c r="AH104" s="16"/>
      <c r="AI104" s="10"/>
      <c r="AJ104" s="219"/>
      <c r="AK104" s="219"/>
      <c r="AL104" s="219"/>
      <c r="AM104" s="219"/>
      <c r="AN104" s="219"/>
      <c r="AO104" s="219"/>
      <c r="AP104" s="219"/>
      <c r="AQ104" s="219"/>
      <c r="AR104" s="219"/>
      <c r="AS104" s="219"/>
      <c r="AT104" s="219"/>
      <c r="AU104" s="219"/>
      <c r="AV104" s="220">
        <v>44620</v>
      </c>
      <c r="AW104" s="220"/>
      <c r="AX104" s="220"/>
      <c r="AY104" s="220">
        <v>44634</v>
      </c>
      <c r="AZ104" s="220"/>
      <c r="BA104" s="220"/>
      <c r="BB104" s="220"/>
      <c r="BC104" s="218"/>
      <c r="BD104" s="218"/>
      <c r="BE104" s="218"/>
      <c r="BF104" s="400">
        <f t="shared" si="123"/>
        <v>3</v>
      </c>
      <c r="BG104" s="10">
        <v>44610</v>
      </c>
      <c r="BH104" s="484"/>
      <c r="BI104" s="484"/>
      <c r="BJ104" s="484"/>
      <c r="BK104" s="484"/>
      <c r="BL104" s="484"/>
      <c r="BM104" s="484"/>
      <c r="BN104" s="484"/>
      <c r="BO104" s="484"/>
      <c r="BP104" s="484"/>
      <c r="BQ104" s="495"/>
      <c r="BR104" s="220">
        <v>44620</v>
      </c>
      <c r="BS104" s="495"/>
      <c r="BT104" s="495"/>
      <c r="BU104" s="220">
        <v>44634</v>
      </c>
      <c r="BV104" s="495"/>
      <c r="BW104" s="495"/>
      <c r="BX104" s="495"/>
      <c r="BY104" s="495"/>
      <c r="BZ104" s="495"/>
      <c r="CA104" s="495"/>
      <c r="CB104" s="399">
        <f t="shared" si="124"/>
        <v>3</v>
      </c>
      <c r="CC104" s="397">
        <f t="shared" si="74"/>
        <v>0</v>
      </c>
      <c r="CD104" s="13">
        <v>44663</v>
      </c>
      <c r="CE104" s="396">
        <f t="shared" si="126"/>
        <v>44669</v>
      </c>
      <c r="CF104" s="220"/>
      <c r="CG104" s="220"/>
      <c r="CH104" s="220"/>
      <c r="CI104" s="7"/>
      <c r="CJ104" s="15"/>
      <c r="CK104" s="1"/>
      <c r="CL104" s="1"/>
    </row>
    <row r="105" spans="1:90" s="2" customFormat="1" ht="26.4" customHeight="1">
      <c r="A105" s="362"/>
      <c r="B105" s="4">
        <v>1014</v>
      </c>
      <c r="C105" s="216" t="str">
        <f t="shared" ca="1" si="114"/>
        <v>Too Over Due</v>
      </c>
      <c r="D105" s="216" t="s">
        <v>363</v>
      </c>
      <c r="E105" s="363">
        <f t="shared" si="122"/>
        <v>44607</v>
      </c>
      <c r="F105" s="13">
        <v>44607</v>
      </c>
      <c r="G105" s="13">
        <v>44603</v>
      </c>
      <c r="H105" s="328" t="s">
        <v>494</v>
      </c>
      <c r="I105" s="3" t="s">
        <v>40</v>
      </c>
      <c r="J105" s="9" t="s">
        <v>46</v>
      </c>
      <c r="K105" s="9">
        <v>3040</v>
      </c>
      <c r="L105" s="6" t="s">
        <v>495</v>
      </c>
      <c r="M105" s="9" t="s">
        <v>26</v>
      </c>
      <c r="N105" s="21" t="s">
        <v>37</v>
      </c>
      <c r="O105" s="480" t="s">
        <v>327</v>
      </c>
      <c r="P105" s="21" t="s">
        <v>260</v>
      </c>
      <c r="Q105" s="23" t="s">
        <v>496</v>
      </c>
      <c r="R105" s="11" t="s">
        <v>68</v>
      </c>
      <c r="S105" s="8" t="s">
        <v>27</v>
      </c>
      <c r="T105" s="13"/>
      <c r="U105" s="381" t="s">
        <v>314</v>
      </c>
      <c r="V105" s="385" t="s">
        <v>314</v>
      </c>
      <c r="W105" s="499" t="s">
        <v>368</v>
      </c>
      <c r="X105" s="18" t="s">
        <v>324</v>
      </c>
      <c r="Y105" s="18">
        <v>3</v>
      </c>
      <c r="Z105" s="401" t="s">
        <v>31</v>
      </c>
      <c r="AA105" s="401"/>
      <c r="AB105" s="401"/>
      <c r="AC105" s="401"/>
      <c r="AD105" s="401"/>
      <c r="AE105" s="401">
        <v>1000</v>
      </c>
      <c r="AF105" s="16">
        <v>44609</v>
      </c>
      <c r="AG105" s="16"/>
      <c r="AH105" s="16"/>
      <c r="AI105" s="10"/>
      <c r="AJ105" s="219"/>
      <c r="AK105" s="219"/>
      <c r="AL105" s="219"/>
      <c r="AM105" s="219"/>
      <c r="AN105" s="219"/>
      <c r="AO105" s="219"/>
      <c r="AP105" s="219"/>
      <c r="AQ105" s="219"/>
      <c r="AR105" s="219"/>
      <c r="AS105" s="219"/>
      <c r="AT105" s="219"/>
      <c r="AU105" s="219"/>
      <c r="AV105" s="220">
        <v>44620</v>
      </c>
      <c r="AW105" s="220"/>
      <c r="AX105" s="220"/>
      <c r="AY105" s="220">
        <v>44634</v>
      </c>
      <c r="AZ105" s="220"/>
      <c r="BA105" s="220"/>
      <c r="BB105" s="220"/>
      <c r="BC105" s="218"/>
      <c r="BD105" s="218"/>
      <c r="BE105" s="218"/>
      <c r="BF105" s="400">
        <f t="shared" si="123"/>
        <v>3</v>
      </c>
      <c r="BG105" s="10">
        <v>44610</v>
      </c>
      <c r="BH105" s="484"/>
      <c r="BI105" s="484"/>
      <c r="BJ105" s="484"/>
      <c r="BK105" s="484"/>
      <c r="BL105" s="484"/>
      <c r="BM105" s="484"/>
      <c r="BN105" s="484"/>
      <c r="BO105" s="484"/>
      <c r="BP105" s="484"/>
      <c r="BQ105" s="495"/>
      <c r="BR105" s="220">
        <v>44620</v>
      </c>
      <c r="BS105" s="495"/>
      <c r="BT105" s="495"/>
      <c r="BU105" s="220">
        <v>44634</v>
      </c>
      <c r="BV105" s="495"/>
      <c r="BW105" s="495"/>
      <c r="BX105" s="495"/>
      <c r="BY105" s="495"/>
      <c r="BZ105" s="495"/>
      <c r="CA105" s="495"/>
      <c r="CB105" s="399">
        <f t="shared" si="124"/>
        <v>3</v>
      </c>
      <c r="CC105" s="397">
        <f t="shared" si="74"/>
        <v>0</v>
      </c>
      <c r="CD105" s="13">
        <v>44663</v>
      </c>
      <c r="CE105" s="396">
        <f t="shared" si="126"/>
        <v>44669</v>
      </c>
      <c r="CF105" s="220"/>
      <c r="CG105" s="220"/>
      <c r="CH105" s="220"/>
      <c r="CI105" s="7"/>
      <c r="CJ105" s="15"/>
      <c r="CK105" s="1"/>
      <c r="CL105" s="1"/>
    </row>
    <row r="106" spans="1:90" s="2" customFormat="1" ht="26.4" customHeight="1">
      <c r="A106" s="362"/>
      <c r="B106" s="4">
        <v>1015</v>
      </c>
      <c r="C106" s="216" t="str">
        <f t="shared" ca="1" si="114"/>
        <v>Closed</v>
      </c>
      <c r="D106" s="216" t="str">
        <f t="shared" ca="1" si="121"/>
        <v>Done</v>
      </c>
      <c r="E106" s="363">
        <f t="shared" ref="E106:E110" si="127">F106</f>
        <v>44607</v>
      </c>
      <c r="F106" s="13">
        <v>44607</v>
      </c>
      <c r="G106" s="13">
        <v>44603</v>
      </c>
      <c r="H106" s="329" t="s">
        <v>497</v>
      </c>
      <c r="I106" s="3" t="s">
        <v>40</v>
      </c>
      <c r="J106" s="9" t="s">
        <v>46</v>
      </c>
      <c r="K106" s="9">
        <v>3051</v>
      </c>
      <c r="L106" s="6" t="s">
        <v>499</v>
      </c>
      <c r="M106" s="3" t="s">
        <v>29</v>
      </c>
      <c r="N106" s="21" t="s">
        <v>23</v>
      </c>
      <c r="O106" s="480" t="s">
        <v>327</v>
      </c>
      <c r="P106" s="21" t="s">
        <v>260</v>
      </c>
      <c r="Q106" s="23" t="s">
        <v>498</v>
      </c>
      <c r="R106" s="11" t="s">
        <v>301</v>
      </c>
      <c r="S106" s="8" t="s">
        <v>27</v>
      </c>
      <c r="T106" s="13"/>
      <c r="U106" s="14" t="s">
        <v>350</v>
      </c>
      <c r="V106" s="381" t="s">
        <v>315</v>
      </c>
      <c r="W106" s="18">
        <v>85</v>
      </c>
      <c r="X106" s="18" t="s">
        <v>323</v>
      </c>
      <c r="Y106" s="18">
        <v>3</v>
      </c>
      <c r="Z106" s="401" t="s">
        <v>272</v>
      </c>
      <c r="AA106" s="401" t="s">
        <v>583</v>
      </c>
      <c r="AB106" s="401" t="s">
        <v>170</v>
      </c>
      <c r="AC106" s="401"/>
      <c r="AD106" s="401"/>
      <c r="AE106" s="401">
        <v>1000</v>
      </c>
      <c r="AF106" s="16">
        <v>44628</v>
      </c>
      <c r="AG106" s="16">
        <v>44646</v>
      </c>
      <c r="AH106" s="16"/>
      <c r="AI106" s="10"/>
      <c r="AJ106" s="219"/>
      <c r="AK106" s="219"/>
      <c r="AL106" s="219"/>
      <c r="AM106" s="219"/>
      <c r="AN106" s="219"/>
      <c r="AO106" s="219"/>
      <c r="AP106" s="219"/>
      <c r="AQ106" s="219"/>
      <c r="AR106" s="219"/>
      <c r="AS106" s="219"/>
      <c r="AT106" s="219"/>
      <c r="AU106" s="219"/>
      <c r="AV106" s="220">
        <v>44657</v>
      </c>
      <c r="AW106" s="220"/>
      <c r="AX106" s="220"/>
      <c r="AY106" s="220">
        <v>44671</v>
      </c>
      <c r="AZ106" s="220"/>
      <c r="BA106" s="220"/>
      <c r="BB106" s="220"/>
      <c r="BC106" s="218"/>
      <c r="BD106" s="218"/>
      <c r="BE106" s="218"/>
      <c r="BF106" s="400">
        <f t="shared" si="123"/>
        <v>4</v>
      </c>
      <c r="BG106" s="10">
        <v>44646</v>
      </c>
      <c r="BH106" s="484"/>
      <c r="BI106" s="484"/>
      <c r="BJ106" s="484"/>
      <c r="BK106" s="484"/>
      <c r="BL106" s="484"/>
      <c r="BM106" s="484"/>
      <c r="BN106" s="484"/>
      <c r="BO106" s="484"/>
      <c r="BP106" s="484"/>
      <c r="BQ106" s="495"/>
      <c r="BR106" s="220">
        <v>44657</v>
      </c>
      <c r="BS106" s="220"/>
      <c r="BT106" s="220"/>
      <c r="BU106" s="220">
        <v>44671</v>
      </c>
      <c r="BV106" s="495"/>
      <c r="BW106" s="495"/>
      <c r="BX106" s="495"/>
      <c r="BY106" s="495"/>
      <c r="BZ106" s="495"/>
      <c r="CA106" s="495"/>
      <c r="CB106" s="399">
        <f t="shared" si="124"/>
        <v>3</v>
      </c>
      <c r="CC106" s="397">
        <f t="shared" si="74"/>
        <v>1</v>
      </c>
      <c r="CD106" s="13">
        <v>44673</v>
      </c>
      <c r="CE106" s="396">
        <f t="shared" si="126"/>
        <v>44679</v>
      </c>
      <c r="CF106" s="220">
        <v>44673</v>
      </c>
      <c r="CG106" s="220">
        <v>44674</v>
      </c>
      <c r="CH106" s="220">
        <v>44674</v>
      </c>
      <c r="CI106" s="7"/>
      <c r="CJ106" s="15"/>
      <c r="CK106" s="1"/>
      <c r="CL106" s="1"/>
    </row>
    <row r="107" spans="1:90" s="2" customFormat="1" ht="26.4" customHeight="1">
      <c r="A107" s="362"/>
      <c r="B107" s="4">
        <v>1016</v>
      </c>
      <c r="C107" s="216" t="str">
        <f t="shared" ca="1" si="114"/>
        <v>Closed</v>
      </c>
      <c r="D107" s="216" t="str">
        <f t="shared" ca="1" si="121"/>
        <v>Done</v>
      </c>
      <c r="E107" s="363">
        <f t="shared" si="127"/>
        <v>44607</v>
      </c>
      <c r="F107" s="13">
        <v>44607</v>
      </c>
      <c r="G107" s="13">
        <v>44603</v>
      </c>
      <c r="H107" s="329" t="s">
        <v>497</v>
      </c>
      <c r="I107" s="3" t="s">
        <v>40</v>
      </c>
      <c r="J107" s="9" t="s">
        <v>46</v>
      </c>
      <c r="K107" s="9">
        <v>3051</v>
      </c>
      <c r="L107" s="6" t="s">
        <v>499</v>
      </c>
      <c r="M107" s="3" t="s">
        <v>29</v>
      </c>
      <c r="N107" s="21" t="s">
        <v>23</v>
      </c>
      <c r="O107" s="480" t="s">
        <v>327</v>
      </c>
      <c r="P107" s="21" t="s">
        <v>260</v>
      </c>
      <c r="Q107" s="23" t="s">
        <v>498</v>
      </c>
      <c r="R107" s="11" t="s">
        <v>301</v>
      </c>
      <c r="S107" s="8" t="s">
        <v>27</v>
      </c>
      <c r="T107" s="13"/>
      <c r="U107" s="14" t="s">
        <v>316</v>
      </c>
      <c r="V107" s="384" t="s">
        <v>316</v>
      </c>
      <c r="W107" s="18">
        <v>-30</v>
      </c>
      <c r="X107" s="18" t="s">
        <v>323</v>
      </c>
      <c r="Y107" s="18">
        <v>3</v>
      </c>
      <c r="Z107" s="401" t="s">
        <v>222</v>
      </c>
      <c r="AA107" s="401" t="s">
        <v>681</v>
      </c>
      <c r="AB107" s="401" t="s">
        <v>170</v>
      </c>
      <c r="AC107" s="401"/>
      <c r="AD107" s="401"/>
      <c r="AE107" s="401">
        <v>1000</v>
      </c>
      <c r="AF107" s="16">
        <v>44628</v>
      </c>
      <c r="AG107" s="16">
        <v>44646</v>
      </c>
      <c r="AH107" s="16"/>
      <c r="AI107" s="10"/>
      <c r="AJ107" s="219"/>
      <c r="AK107" s="219"/>
      <c r="AL107" s="219"/>
      <c r="AM107" s="219"/>
      <c r="AN107" s="219"/>
      <c r="AO107" s="219"/>
      <c r="AP107" s="219"/>
      <c r="AQ107" s="219"/>
      <c r="AR107" s="219"/>
      <c r="AS107" s="219"/>
      <c r="AT107" s="219"/>
      <c r="AU107" s="219"/>
      <c r="AV107" s="220">
        <v>44657</v>
      </c>
      <c r="AW107" s="220"/>
      <c r="AX107" s="220"/>
      <c r="AY107" s="220">
        <v>44671</v>
      </c>
      <c r="AZ107" s="220"/>
      <c r="BA107" s="220"/>
      <c r="BB107" s="220"/>
      <c r="BC107" s="218"/>
      <c r="BD107" s="218"/>
      <c r="BE107" s="218"/>
      <c r="BF107" s="400">
        <f t="shared" si="123"/>
        <v>4</v>
      </c>
      <c r="BG107" s="10">
        <v>44646</v>
      </c>
      <c r="BH107" s="484"/>
      <c r="BI107" s="484"/>
      <c r="BJ107" s="484"/>
      <c r="BK107" s="484"/>
      <c r="BL107" s="484"/>
      <c r="BM107" s="484"/>
      <c r="BN107" s="484"/>
      <c r="BO107" s="484"/>
      <c r="BP107" s="484"/>
      <c r="BQ107" s="495"/>
      <c r="BR107" s="220">
        <v>44657</v>
      </c>
      <c r="BS107" s="220"/>
      <c r="BT107" s="220"/>
      <c r="BU107" s="220">
        <v>44671</v>
      </c>
      <c r="BV107" s="495"/>
      <c r="BW107" s="495"/>
      <c r="BX107" s="495"/>
      <c r="BY107" s="495"/>
      <c r="BZ107" s="495"/>
      <c r="CA107" s="495"/>
      <c r="CB107" s="399">
        <f t="shared" si="124"/>
        <v>3</v>
      </c>
      <c r="CC107" s="397">
        <f t="shared" si="74"/>
        <v>1</v>
      </c>
      <c r="CD107" s="13">
        <v>44673</v>
      </c>
      <c r="CE107" s="396">
        <f t="shared" si="126"/>
        <v>44679</v>
      </c>
      <c r="CF107" s="220">
        <v>44673</v>
      </c>
      <c r="CG107" s="220">
        <v>44674</v>
      </c>
      <c r="CH107" s="220">
        <v>44674</v>
      </c>
      <c r="CI107" s="7"/>
      <c r="CJ107" s="15"/>
      <c r="CK107" s="1"/>
      <c r="CL107" s="1"/>
    </row>
    <row r="108" spans="1:90" s="2" customFormat="1" ht="26.4" customHeight="1">
      <c r="A108" s="362"/>
      <c r="B108" s="4">
        <v>1017</v>
      </c>
      <c r="C108" s="216" t="str">
        <f t="shared" ca="1" si="114"/>
        <v>Closed</v>
      </c>
      <c r="D108" s="216" t="str">
        <f t="shared" ca="1" si="121"/>
        <v>Done</v>
      </c>
      <c r="E108" s="363">
        <f t="shared" si="127"/>
        <v>44607</v>
      </c>
      <c r="F108" s="13">
        <v>44607</v>
      </c>
      <c r="G108" s="13">
        <v>44603</v>
      </c>
      <c r="H108" s="329" t="s">
        <v>497</v>
      </c>
      <c r="I108" s="3" t="s">
        <v>40</v>
      </c>
      <c r="J108" s="9" t="s">
        <v>46</v>
      </c>
      <c r="K108" s="9">
        <v>3051</v>
      </c>
      <c r="L108" s="6" t="s">
        <v>499</v>
      </c>
      <c r="M108" s="3" t="s">
        <v>29</v>
      </c>
      <c r="N108" s="21" t="s">
        <v>23</v>
      </c>
      <c r="O108" s="480" t="s">
        <v>327</v>
      </c>
      <c r="P108" s="21" t="s">
        <v>260</v>
      </c>
      <c r="Q108" s="23" t="s">
        <v>498</v>
      </c>
      <c r="R108" s="11" t="s">
        <v>301</v>
      </c>
      <c r="S108" s="8" t="s">
        <v>27</v>
      </c>
      <c r="T108" s="13"/>
      <c r="U108" s="7" t="s">
        <v>349</v>
      </c>
      <c r="V108" s="285" t="s">
        <v>318</v>
      </c>
      <c r="W108" s="18" t="s">
        <v>329</v>
      </c>
      <c r="X108" s="18" t="s">
        <v>323</v>
      </c>
      <c r="Y108" s="18">
        <v>3</v>
      </c>
      <c r="Z108" s="401" t="s">
        <v>43</v>
      </c>
      <c r="AA108" s="401" t="s">
        <v>582</v>
      </c>
      <c r="AB108" s="401" t="s">
        <v>170</v>
      </c>
      <c r="AC108" s="401"/>
      <c r="AD108" s="401"/>
      <c r="AE108" s="401">
        <v>1000</v>
      </c>
      <c r="AF108" s="16">
        <v>44628</v>
      </c>
      <c r="AG108" s="16">
        <v>44637</v>
      </c>
      <c r="AH108" s="16"/>
      <c r="AI108" s="10"/>
      <c r="AJ108" s="219"/>
      <c r="AK108" s="219"/>
      <c r="AL108" s="219"/>
      <c r="AM108" s="219"/>
      <c r="AN108" s="219"/>
      <c r="AO108" s="219"/>
      <c r="AP108" s="219"/>
      <c r="AQ108" s="219"/>
      <c r="AR108" s="219"/>
      <c r="AS108" s="219"/>
      <c r="AT108" s="219"/>
      <c r="AU108" s="219"/>
      <c r="AV108" s="220">
        <v>44647</v>
      </c>
      <c r="AW108" s="220"/>
      <c r="AX108" s="220"/>
      <c r="AY108" s="220">
        <v>44659</v>
      </c>
      <c r="AZ108" s="220"/>
      <c r="BA108" s="220"/>
      <c r="BB108" s="220"/>
      <c r="BC108" s="218"/>
      <c r="BD108" s="218"/>
      <c r="BE108" s="218"/>
      <c r="BF108" s="400">
        <f t="shared" si="123"/>
        <v>4</v>
      </c>
      <c r="BG108" s="10">
        <v>44643</v>
      </c>
      <c r="BH108" s="484"/>
      <c r="BI108" s="484"/>
      <c r="BJ108" s="484"/>
      <c r="BK108" s="484"/>
      <c r="BL108" s="484"/>
      <c r="BM108" s="484"/>
      <c r="BN108" s="484"/>
      <c r="BO108" s="484"/>
      <c r="BP108" s="484"/>
      <c r="BQ108" s="495"/>
      <c r="BR108" s="220">
        <v>44654</v>
      </c>
      <c r="BS108" s="220"/>
      <c r="BT108" s="220"/>
      <c r="BU108" s="220">
        <v>44671</v>
      </c>
      <c r="BV108" s="495"/>
      <c r="BW108" s="495"/>
      <c r="BX108" s="495"/>
      <c r="BY108" s="495"/>
      <c r="BZ108" s="495"/>
      <c r="CA108" s="495"/>
      <c r="CB108" s="399">
        <f t="shared" si="124"/>
        <v>3</v>
      </c>
      <c r="CC108" s="397">
        <f t="shared" si="74"/>
        <v>1</v>
      </c>
      <c r="CD108" s="13">
        <v>44673</v>
      </c>
      <c r="CE108" s="396">
        <f t="shared" si="126"/>
        <v>44679</v>
      </c>
      <c r="CF108" s="220">
        <v>44673</v>
      </c>
      <c r="CG108" s="220">
        <v>44674</v>
      </c>
      <c r="CH108" s="220">
        <v>44674</v>
      </c>
      <c r="CI108" s="7"/>
      <c r="CJ108" s="15"/>
      <c r="CK108" s="1"/>
      <c r="CL108" s="1"/>
    </row>
    <row r="109" spans="1:90" s="2" customFormat="1" ht="26.4" customHeight="1">
      <c r="A109" s="362"/>
      <c r="B109" s="4">
        <v>1018</v>
      </c>
      <c r="C109" s="216" t="str">
        <f t="shared" ca="1" si="114"/>
        <v>Closed</v>
      </c>
      <c r="D109" s="216" t="str">
        <f t="shared" ca="1" si="121"/>
        <v>Done</v>
      </c>
      <c r="E109" s="363">
        <f t="shared" si="127"/>
        <v>44607</v>
      </c>
      <c r="F109" s="13">
        <v>44607</v>
      </c>
      <c r="G109" s="13">
        <v>44603</v>
      </c>
      <c r="H109" s="329" t="s">
        <v>497</v>
      </c>
      <c r="I109" s="3" t="s">
        <v>40</v>
      </c>
      <c r="J109" s="9" t="s">
        <v>46</v>
      </c>
      <c r="K109" s="9">
        <v>3051</v>
      </c>
      <c r="L109" s="6" t="s">
        <v>499</v>
      </c>
      <c r="M109" s="3" t="s">
        <v>29</v>
      </c>
      <c r="N109" s="21" t="s">
        <v>23</v>
      </c>
      <c r="O109" s="480" t="s">
        <v>327</v>
      </c>
      <c r="P109" s="21" t="s">
        <v>260</v>
      </c>
      <c r="Q109" s="23" t="s">
        <v>498</v>
      </c>
      <c r="R109" s="11" t="s">
        <v>301</v>
      </c>
      <c r="S109" s="8" t="s">
        <v>27</v>
      </c>
      <c r="T109" s="13"/>
      <c r="U109" s="381" t="s">
        <v>314</v>
      </c>
      <c r="V109" s="385" t="s">
        <v>314</v>
      </c>
      <c r="W109" s="499" t="s">
        <v>368</v>
      </c>
      <c r="X109" s="18" t="s">
        <v>324</v>
      </c>
      <c r="Y109" s="18">
        <v>3</v>
      </c>
      <c r="Z109" s="401" t="s">
        <v>31</v>
      </c>
      <c r="AA109" s="401"/>
      <c r="AB109" s="401"/>
      <c r="AC109" s="401"/>
      <c r="AD109" s="401"/>
      <c r="AE109" s="401">
        <v>1000</v>
      </c>
      <c r="AF109" s="16">
        <v>44628</v>
      </c>
      <c r="AG109" s="16">
        <v>44628</v>
      </c>
      <c r="AH109" s="16"/>
      <c r="AI109" s="10"/>
      <c r="AJ109" s="219"/>
      <c r="AK109" s="219"/>
      <c r="AL109" s="219"/>
      <c r="AM109" s="219"/>
      <c r="AN109" s="219"/>
      <c r="AO109" s="219"/>
      <c r="AP109" s="219"/>
      <c r="AQ109" s="219"/>
      <c r="AR109" s="219"/>
      <c r="AS109" s="219"/>
      <c r="AT109" s="219"/>
      <c r="AU109" s="219"/>
      <c r="AV109" s="220">
        <v>44638</v>
      </c>
      <c r="AW109" s="220"/>
      <c r="AX109" s="220"/>
      <c r="AY109" s="220">
        <v>44651</v>
      </c>
      <c r="AZ109" s="220"/>
      <c r="BA109" s="220"/>
      <c r="BB109" s="220"/>
      <c r="BC109" s="218"/>
      <c r="BD109" s="218"/>
      <c r="BE109" s="218"/>
      <c r="BF109" s="400">
        <f t="shared" si="123"/>
        <v>4</v>
      </c>
      <c r="BG109" s="10">
        <v>44628</v>
      </c>
      <c r="BH109" s="484"/>
      <c r="BI109" s="484"/>
      <c r="BJ109" s="484"/>
      <c r="BK109" s="484"/>
      <c r="BL109" s="484"/>
      <c r="BM109" s="484"/>
      <c r="BN109" s="484"/>
      <c r="BO109" s="484"/>
      <c r="BP109" s="484"/>
      <c r="BQ109" s="495"/>
      <c r="BR109" s="220">
        <v>44638</v>
      </c>
      <c r="BS109" s="220"/>
      <c r="BT109" s="220"/>
      <c r="BU109" s="220">
        <v>44651</v>
      </c>
      <c r="BV109" s="495"/>
      <c r="BW109" s="495"/>
      <c r="BX109" s="495"/>
      <c r="BY109" s="495"/>
      <c r="BZ109" s="495"/>
      <c r="CA109" s="495"/>
      <c r="CB109" s="399">
        <f t="shared" si="124"/>
        <v>3</v>
      </c>
      <c r="CC109" s="397">
        <f t="shared" si="74"/>
        <v>1</v>
      </c>
      <c r="CD109" s="13">
        <v>44673</v>
      </c>
      <c r="CE109" s="396">
        <f t="shared" si="126"/>
        <v>44679</v>
      </c>
      <c r="CF109" s="220">
        <v>44673</v>
      </c>
      <c r="CG109" s="220">
        <v>44674</v>
      </c>
      <c r="CH109" s="220">
        <v>44674</v>
      </c>
      <c r="CI109" s="7"/>
      <c r="CJ109" s="15"/>
      <c r="CK109" s="1"/>
      <c r="CL109" s="1"/>
    </row>
    <row r="110" spans="1:90" s="2" customFormat="1" ht="26.4" customHeight="1">
      <c r="A110" s="362"/>
      <c r="B110" s="4">
        <v>1019</v>
      </c>
      <c r="C110" s="216" t="str">
        <f t="shared" ca="1" si="114"/>
        <v>Closed</v>
      </c>
      <c r="D110" s="216" t="str">
        <f t="shared" ca="1" si="121"/>
        <v>Done</v>
      </c>
      <c r="E110" s="363">
        <f t="shared" si="127"/>
        <v>44607</v>
      </c>
      <c r="F110" s="13">
        <v>44607</v>
      </c>
      <c r="G110" s="13">
        <v>44603</v>
      </c>
      <c r="H110" s="329" t="s">
        <v>497</v>
      </c>
      <c r="I110" s="3" t="s">
        <v>40</v>
      </c>
      <c r="J110" s="9" t="s">
        <v>46</v>
      </c>
      <c r="K110" s="9">
        <v>3051</v>
      </c>
      <c r="L110" s="6" t="s">
        <v>499</v>
      </c>
      <c r="M110" s="3" t="s">
        <v>29</v>
      </c>
      <c r="N110" s="21" t="s">
        <v>23</v>
      </c>
      <c r="O110" s="480" t="s">
        <v>327</v>
      </c>
      <c r="P110" s="21" t="s">
        <v>260</v>
      </c>
      <c r="Q110" s="23" t="s">
        <v>498</v>
      </c>
      <c r="R110" s="11" t="s">
        <v>301</v>
      </c>
      <c r="S110" s="8" t="s">
        <v>27</v>
      </c>
      <c r="T110" s="13"/>
      <c r="U110" s="7" t="s">
        <v>308</v>
      </c>
      <c r="V110" s="18" t="s">
        <v>308</v>
      </c>
      <c r="W110" s="18" t="s">
        <v>308</v>
      </c>
      <c r="X110" s="18" t="s">
        <v>323</v>
      </c>
      <c r="Y110" s="18">
        <v>10</v>
      </c>
      <c r="Z110" s="18" t="s">
        <v>227</v>
      </c>
      <c r="AA110" s="18"/>
      <c r="AB110" s="18"/>
      <c r="AC110" s="18"/>
      <c r="AD110" s="18"/>
      <c r="AE110" s="18">
        <v>2</v>
      </c>
      <c r="AF110" s="16">
        <v>44628</v>
      </c>
      <c r="AG110" s="16"/>
      <c r="AH110" s="16">
        <v>44629</v>
      </c>
      <c r="AI110" s="10"/>
      <c r="AJ110" s="219"/>
      <c r="AK110" s="219"/>
      <c r="AL110" s="219"/>
      <c r="AM110" s="219"/>
      <c r="AN110" s="219"/>
      <c r="AO110" s="219"/>
      <c r="AP110" s="219"/>
      <c r="AQ110" s="219"/>
      <c r="AR110" s="219"/>
      <c r="AS110" s="219"/>
      <c r="AT110" s="219"/>
      <c r="AU110" s="219"/>
      <c r="AV110" s="220"/>
      <c r="AW110" s="220"/>
      <c r="AX110" s="220"/>
      <c r="AY110" s="220"/>
      <c r="AZ110" s="220"/>
      <c r="BA110" s="220"/>
      <c r="BB110" s="220"/>
      <c r="BC110" s="218"/>
      <c r="BD110" s="218"/>
      <c r="BE110" s="218"/>
      <c r="BF110" s="400">
        <f t="shared" si="123"/>
        <v>2</v>
      </c>
      <c r="BG110" s="10"/>
      <c r="BH110" s="484"/>
      <c r="BI110" s="484"/>
      <c r="BJ110" s="484"/>
      <c r="BK110" s="484"/>
      <c r="BL110" s="484"/>
      <c r="BM110" s="484"/>
      <c r="BN110" s="484"/>
      <c r="BO110" s="484"/>
      <c r="BP110" s="484"/>
      <c r="BQ110" s="495"/>
      <c r="BR110" s="495"/>
      <c r="BS110" s="495"/>
      <c r="BT110" s="495"/>
      <c r="BU110" s="495"/>
      <c r="BV110" s="495"/>
      <c r="BW110" s="495"/>
      <c r="BX110" s="495"/>
      <c r="BY110" s="495"/>
      <c r="BZ110" s="495"/>
      <c r="CA110" s="495"/>
      <c r="CB110" s="399">
        <f t="shared" si="124"/>
        <v>0</v>
      </c>
      <c r="CC110" s="397">
        <f t="shared" si="74"/>
        <v>2</v>
      </c>
      <c r="CD110" s="13">
        <v>44673</v>
      </c>
      <c r="CE110" s="396">
        <f t="shared" si="126"/>
        <v>44679</v>
      </c>
      <c r="CF110" s="220">
        <v>44673</v>
      </c>
      <c r="CG110" s="220">
        <v>44674</v>
      </c>
      <c r="CH110" s="220">
        <v>44674</v>
      </c>
      <c r="CI110" s="7"/>
      <c r="CJ110" s="15"/>
      <c r="CK110" s="1"/>
      <c r="CL110" s="1"/>
    </row>
    <row r="111" spans="1:90" s="2" customFormat="1" ht="26.4" customHeight="1">
      <c r="A111" s="362"/>
      <c r="B111" s="4">
        <v>1020</v>
      </c>
      <c r="C111" s="216" t="str">
        <f ca="1">IF(CD111="","",(IF(CF111&lt;&gt;"","Closed",(IF(CD111=TODAY()+1,"Near Due",(IF(CD111=TODAY(),"Today is due date",(IF(CD111&gt;TODAY(),"On Due",(IF(E1786&lt;TODAY()-7,"Too Over Due",(IF(CD111&lt;TODAY(),"Over due")))))))))))))</f>
        <v>Closed</v>
      </c>
      <c r="D111" s="216" t="str">
        <f t="shared" ref="D111" ca="1" si="128">IF(C111="Closed","Done","Under Test")</f>
        <v>Done</v>
      </c>
      <c r="E111" s="363">
        <v>44594</v>
      </c>
      <c r="F111" s="13">
        <v>44607</v>
      </c>
      <c r="G111" s="13">
        <v>44607</v>
      </c>
      <c r="H111" s="328" t="s">
        <v>500</v>
      </c>
      <c r="I111" s="3" t="s">
        <v>284</v>
      </c>
      <c r="J111" s="3" t="s">
        <v>61</v>
      </c>
      <c r="K111" s="215">
        <v>3061</v>
      </c>
      <c r="L111" s="328" t="s">
        <v>25</v>
      </c>
      <c r="M111" s="9" t="s">
        <v>26</v>
      </c>
      <c r="N111" s="21" t="s">
        <v>18</v>
      </c>
      <c r="O111" s="480" t="s">
        <v>327</v>
      </c>
      <c r="P111" s="21" t="s">
        <v>256</v>
      </c>
      <c r="Q111" s="23" t="s">
        <v>501</v>
      </c>
      <c r="R111" s="8" t="s">
        <v>62</v>
      </c>
      <c r="S111" s="8" t="s">
        <v>27</v>
      </c>
      <c r="T111" s="13"/>
      <c r="U111" s="14" t="s">
        <v>350</v>
      </c>
      <c r="V111" s="381" t="s">
        <v>315</v>
      </c>
      <c r="W111" s="18">
        <v>75</v>
      </c>
      <c r="X111" s="18" t="s">
        <v>324</v>
      </c>
      <c r="Y111" s="18">
        <v>10</v>
      </c>
      <c r="Z111" s="401" t="s">
        <v>57</v>
      </c>
      <c r="AA111" s="401"/>
      <c r="AB111" s="401"/>
      <c r="AC111" s="401"/>
      <c r="AD111" s="401"/>
      <c r="AE111" s="401">
        <v>100</v>
      </c>
      <c r="AF111" s="16">
        <v>44609</v>
      </c>
      <c r="AG111" s="16"/>
      <c r="AH111" s="16"/>
      <c r="AI111" s="10"/>
      <c r="AJ111" s="219"/>
      <c r="AK111" s="219"/>
      <c r="AL111" s="219"/>
      <c r="AM111" s="219"/>
      <c r="AN111" s="219"/>
      <c r="AO111" s="219"/>
      <c r="AP111" s="219">
        <v>44618</v>
      </c>
      <c r="AQ111" s="219"/>
      <c r="AR111" s="219"/>
      <c r="AS111" s="219"/>
      <c r="AT111" s="219"/>
      <c r="AU111" s="219"/>
      <c r="AV111" s="220"/>
      <c r="AW111" s="220"/>
      <c r="AX111" s="220"/>
      <c r="AY111" s="220"/>
      <c r="AZ111" s="220"/>
      <c r="BA111" s="220"/>
      <c r="BB111" s="220"/>
      <c r="BC111" s="218"/>
      <c r="BD111" s="218"/>
      <c r="BE111" s="218"/>
      <c r="BF111" s="400">
        <f t="shared" si="123"/>
        <v>2</v>
      </c>
      <c r="BG111" s="10">
        <v>44609</v>
      </c>
      <c r="BH111" s="219"/>
      <c r="BI111" s="219"/>
      <c r="BJ111" s="219"/>
      <c r="BK111" s="219"/>
      <c r="BL111" s="219"/>
      <c r="BM111" s="219"/>
      <c r="BN111" s="219"/>
      <c r="BO111" s="219"/>
      <c r="BP111" s="219">
        <v>44618</v>
      </c>
      <c r="BQ111" s="220"/>
      <c r="BR111" s="220"/>
      <c r="BS111" s="220"/>
      <c r="BT111" s="220"/>
      <c r="BU111" s="220"/>
      <c r="BV111" s="220"/>
      <c r="BW111" s="220"/>
      <c r="BX111" s="220"/>
      <c r="BY111" s="220"/>
      <c r="BZ111" s="220"/>
      <c r="CA111" s="220"/>
      <c r="CB111" s="399">
        <f t="shared" si="124"/>
        <v>2</v>
      </c>
      <c r="CC111" s="397">
        <f t="shared" si="74"/>
        <v>0</v>
      </c>
      <c r="CD111" s="13">
        <v>44618</v>
      </c>
      <c r="CE111" s="396">
        <f t="shared" si="126"/>
        <v>44624</v>
      </c>
      <c r="CF111" s="219">
        <v>44618</v>
      </c>
      <c r="CG111" s="13"/>
      <c r="CH111" s="13"/>
      <c r="CI111" s="7"/>
      <c r="CJ111" s="7"/>
      <c r="CK111" s="1"/>
      <c r="CL111" s="1"/>
    </row>
    <row r="112" spans="1:90" s="2" customFormat="1" ht="26.25" customHeight="1">
      <c r="A112" s="362"/>
      <c r="B112" s="4">
        <v>1021</v>
      </c>
      <c r="C112" s="216" t="str">
        <f ca="1">IF(CD112="","",(IF(CF112&lt;&gt;"","Closed",(IF(CD112=TODAY()+1,"Near Due",(IF(CD112=TODAY(),"Today is due date",(IF(CD112&gt;TODAY(),"On Due",(IF(E1786&lt;TODAY()-7,"Too Over Due",(IF(CD112&lt;TODAY(),"Over due")))))))))))))</f>
        <v>Closed</v>
      </c>
      <c r="D112" s="216" t="str">
        <f ca="1">IF(C112="Closed","Done","Under Test")</f>
        <v>Done</v>
      </c>
      <c r="E112" s="363">
        <v>44594</v>
      </c>
      <c r="F112" s="13">
        <v>44607</v>
      </c>
      <c r="G112" s="13">
        <v>44607</v>
      </c>
      <c r="H112" s="328" t="s">
        <v>500</v>
      </c>
      <c r="I112" s="3" t="s">
        <v>284</v>
      </c>
      <c r="J112" s="3" t="s">
        <v>61</v>
      </c>
      <c r="K112" s="215">
        <v>3061</v>
      </c>
      <c r="L112" s="328" t="s">
        <v>25</v>
      </c>
      <c r="M112" s="9" t="s">
        <v>26</v>
      </c>
      <c r="N112" s="21" t="s">
        <v>18</v>
      </c>
      <c r="O112" s="480" t="s">
        <v>327</v>
      </c>
      <c r="P112" s="21" t="s">
        <v>256</v>
      </c>
      <c r="Q112" s="23" t="s">
        <v>501</v>
      </c>
      <c r="R112" s="8" t="s">
        <v>62</v>
      </c>
      <c r="S112" s="8" t="s">
        <v>27</v>
      </c>
      <c r="T112" s="13"/>
      <c r="U112" s="14" t="s">
        <v>316</v>
      </c>
      <c r="V112" s="384" t="s">
        <v>316</v>
      </c>
      <c r="W112" s="18">
        <v>-20</v>
      </c>
      <c r="X112" s="18" t="s">
        <v>324</v>
      </c>
      <c r="Y112" s="18">
        <v>10</v>
      </c>
      <c r="Z112" s="401" t="s">
        <v>36</v>
      </c>
      <c r="AA112" s="401"/>
      <c r="AB112" s="401"/>
      <c r="AC112" s="401"/>
      <c r="AD112" s="401"/>
      <c r="AE112" s="401">
        <v>100</v>
      </c>
      <c r="AF112" s="16">
        <v>44609</v>
      </c>
      <c r="AG112" s="16"/>
      <c r="AH112" s="16"/>
      <c r="AI112" s="10"/>
      <c r="AJ112" s="219"/>
      <c r="AK112" s="219"/>
      <c r="AL112" s="219"/>
      <c r="AM112" s="219"/>
      <c r="AN112" s="219"/>
      <c r="AO112" s="219"/>
      <c r="AP112" s="219">
        <v>44614</v>
      </c>
      <c r="AQ112" s="219"/>
      <c r="AR112" s="219"/>
      <c r="AS112" s="219"/>
      <c r="AT112" s="219"/>
      <c r="AU112" s="219"/>
      <c r="AV112" s="220"/>
      <c r="AW112" s="220"/>
      <c r="AX112" s="220"/>
      <c r="AY112" s="220"/>
      <c r="AZ112" s="220"/>
      <c r="BA112" s="220"/>
      <c r="BB112" s="220"/>
      <c r="BC112" s="218"/>
      <c r="BD112" s="218"/>
      <c r="BE112" s="218"/>
      <c r="BF112" s="400">
        <f t="shared" si="123"/>
        <v>2</v>
      </c>
      <c r="BG112" s="10">
        <v>44609</v>
      </c>
      <c r="BH112" s="219"/>
      <c r="BI112" s="219"/>
      <c r="BJ112" s="219"/>
      <c r="BK112" s="219"/>
      <c r="BL112" s="219"/>
      <c r="BM112" s="219"/>
      <c r="BN112" s="219"/>
      <c r="BO112" s="219"/>
      <c r="BP112" s="219">
        <v>44613</v>
      </c>
      <c r="BQ112" s="220"/>
      <c r="BR112" s="220"/>
      <c r="BS112" s="220"/>
      <c r="BT112" s="220"/>
      <c r="BU112" s="220"/>
      <c r="BV112" s="220"/>
      <c r="BW112" s="220"/>
      <c r="BX112" s="220"/>
      <c r="BY112" s="220"/>
      <c r="BZ112" s="220"/>
      <c r="CA112" s="220"/>
      <c r="CB112" s="399">
        <f t="shared" si="124"/>
        <v>2</v>
      </c>
      <c r="CC112" s="397">
        <f t="shared" si="74"/>
        <v>0</v>
      </c>
      <c r="CD112" s="13">
        <v>44614</v>
      </c>
      <c r="CE112" s="396">
        <f t="shared" si="126"/>
        <v>44620</v>
      </c>
      <c r="CF112" s="219">
        <v>44614</v>
      </c>
      <c r="CG112" s="13"/>
      <c r="CH112" s="13"/>
      <c r="CI112" s="7"/>
      <c r="CJ112" s="7"/>
      <c r="CK112" s="1"/>
      <c r="CL112" s="1"/>
    </row>
    <row r="113" spans="1:90" s="2" customFormat="1" ht="26.4" customHeight="1">
      <c r="A113" s="362"/>
      <c r="B113" s="4">
        <v>1022</v>
      </c>
      <c r="C113" s="216" t="str">
        <f ca="1">IF(CD113="","",(IF(CF113&lt;&gt;"","Closed",(IF(CD113=TODAY()+1,"Near Due",(IF(CD113=TODAY(),"Today is due date",(IF(CD113&gt;TODAY(),"On Due",(IF(E1784&lt;TODAY()-7,"Too Over Due",(IF(CD113&lt;TODAY(),"Over due")))))))))))))</f>
        <v>Closed</v>
      </c>
      <c r="D113" s="216" t="str">
        <f t="shared" ref="D113:D115" ca="1" si="129">IF(C113="Closed","Done","Under Test")</f>
        <v>Done</v>
      </c>
      <c r="E113" s="363">
        <v>44594</v>
      </c>
      <c r="F113" s="13">
        <v>44607</v>
      </c>
      <c r="G113" s="13">
        <v>44607</v>
      </c>
      <c r="H113" s="328" t="s">
        <v>500</v>
      </c>
      <c r="I113" s="3" t="s">
        <v>284</v>
      </c>
      <c r="J113" s="3" t="s">
        <v>61</v>
      </c>
      <c r="K113" s="215">
        <v>3061</v>
      </c>
      <c r="L113" s="328" t="s">
        <v>25</v>
      </c>
      <c r="M113" s="9" t="s">
        <v>26</v>
      </c>
      <c r="N113" s="21" t="s">
        <v>18</v>
      </c>
      <c r="O113" s="480" t="s">
        <v>327</v>
      </c>
      <c r="P113" s="21" t="s">
        <v>256</v>
      </c>
      <c r="Q113" s="23" t="s">
        <v>501</v>
      </c>
      <c r="R113" s="8" t="s">
        <v>62</v>
      </c>
      <c r="S113" s="8" t="s">
        <v>27</v>
      </c>
      <c r="T113" s="13"/>
      <c r="U113" s="381" t="s">
        <v>314</v>
      </c>
      <c r="V113" s="385" t="s">
        <v>314</v>
      </c>
      <c r="W113" s="380" t="s">
        <v>365</v>
      </c>
      <c r="X113" s="18" t="s">
        <v>324</v>
      </c>
      <c r="Y113" s="18">
        <v>10</v>
      </c>
      <c r="Z113" s="401" t="s">
        <v>44</v>
      </c>
      <c r="AA113" s="401"/>
      <c r="AB113" s="401"/>
      <c r="AC113" s="401"/>
      <c r="AD113" s="401"/>
      <c r="AE113" s="401">
        <v>100</v>
      </c>
      <c r="AF113" s="16">
        <v>44609</v>
      </c>
      <c r="AG113" s="16"/>
      <c r="AH113" s="16"/>
      <c r="AI113" s="10"/>
      <c r="AJ113" s="219"/>
      <c r="AK113" s="219"/>
      <c r="AL113" s="219"/>
      <c r="AM113" s="219"/>
      <c r="AN113" s="219"/>
      <c r="AO113" s="219"/>
      <c r="AP113" s="219">
        <v>44618</v>
      </c>
      <c r="AQ113" s="219"/>
      <c r="AR113" s="219"/>
      <c r="AS113" s="219"/>
      <c r="AT113" s="219"/>
      <c r="AU113" s="219"/>
      <c r="AV113" s="220"/>
      <c r="AW113" s="220"/>
      <c r="AX113" s="220"/>
      <c r="AY113" s="220"/>
      <c r="AZ113" s="220"/>
      <c r="BA113" s="220"/>
      <c r="BB113" s="220"/>
      <c r="BC113" s="218"/>
      <c r="BD113" s="218"/>
      <c r="BE113" s="218"/>
      <c r="BF113" s="400">
        <f t="shared" si="123"/>
        <v>2</v>
      </c>
      <c r="BG113" s="10">
        <v>44609</v>
      </c>
      <c r="BH113" s="219"/>
      <c r="BI113" s="219"/>
      <c r="BJ113" s="219"/>
      <c r="BK113" s="219"/>
      <c r="BL113" s="219"/>
      <c r="BM113" s="219"/>
      <c r="BN113" s="219"/>
      <c r="BO113" s="219"/>
      <c r="BP113" s="219">
        <v>44618</v>
      </c>
      <c r="BQ113" s="220"/>
      <c r="BR113" s="220"/>
      <c r="BS113" s="220"/>
      <c r="BT113" s="220"/>
      <c r="BU113" s="220"/>
      <c r="BV113" s="220"/>
      <c r="BW113" s="220"/>
      <c r="BX113" s="220"/>
      <c r="BY113" s="220"/>
      <c r="BZ113" s="220"/>
      <c r="CA113" s="220"/>
      <c r="CB113" s="399">
        <f t="shared" si="124"/>
        <v>2</v>
      </c>
      <c r="CC113" s="397">
        <f t="shared" si="74"/>
        <v>0</v>
      </c>
      <c r="CD113" s="13">
        <v>44618</v>
      </c>
      <c r="CE113" s="396">
        <f t="shared" si="126"/>
        <v>44624</v>
      </c>
      <c r="CF113" s="219">
        <v>44618</v>
      </c>
      <c r="CG113" s="13"/>
      <c r="CH113" s="13"/>
      <c r="CI113" s="7"/>
      <c r="CJ113" s="7"/>
      <c r="CK113" s="1"/>
      <c r="CL113" s="1"/>
    </row>
    <row r="114" spans="1:90" s="2" customFormat="1" ht="26.25" customHeight="1">
      <c r="A114" s="362"/>
      <c r="B114" s="4">
        <v>1023</v>
      </c>
      <c r="C114" s="216" t="str">
        <f ca="1">IF(CD114="","",(IF(CF114&lt;&gt;"","Closed",(IF(CD114=TODAY()+1,"Near Due",(IF(CD114=TODAY(),"Today is due date",(IF(CD114&gt;TODAY(),"On Due",(IF(E1787&lt;TODAY()-7,"Too Over Due",(IF(CD114&lt;TODAY(),"Over due")))))))))))))</f>
        <v>Closed</v>
      </c>
      <c r="D114" s="216" t="str">
        <f t="shared" ca="1" si="129"/>
        <v>Done</v>
      </c>
      <c r="E114" s="363">
        <v>44594</v>
      </c>
      <c r="F114" s="13">
        <v>44607</v>
      </c>
      <c r="G114" s="13">
        <v>44607</v>
      </c>
      <c r="H114" s="328" t="s">
        <v>500</v>
      </c>
      <c r="I114" s="3" t="s">
        <v>284</v>
      </c>
      <c r="J114" s="3" t="s">
        <v>61</v>
      </c>
      <c r="K114" s="215">
        <v>3061</v>
      </c>
      <c r="L114" s="328" t="s">
        <v>25</v>
      </c>
      <c r="M114" s="9" t="s">
        <v>26</v>
      </c>
      <c r="N114" s="21" t="s">
        <v>18</v>
      </c>
      <c r="O114" s="480" t="s">
        <v>327</v>
      </c>
      <c r="P114" s="21" t="s">
        <v>256</v>
      </c>
      <c r="Q114" s="23" t="s">
        <v>501</v>
      </c>
      <c r="R114" s="8" t="s">
        <v>62</v>
      </c>
      <c r="S114" s="8" t="s">
        <v>27</v>
      </c>
      <c r="T114" s="13"/>
      <c r="U114" s="7" t="s">
        <v>349</v>
      </c>
      <c r="V114" s="285" t="s">
        <v>318</v>
      </c>
      <c r="W114" s="18" t="s">
        <v>329</v>
      </c>
      <c r="X114" s="18" t="s">
        <v>324</v>
      </c>
      <c r="Y114" s="18">
        <v>10</v>
      </c>
      <c r="Z114" s="401" t="s">
        <v>43</v>
      </c>
      <c r="AA114" s="401"/>
      <c r="AB114" s="401"/>
      <c r="AC114" s="401"/>
      <c r="AD114" s="401"/>
      <c r="AE114" s="401">
        <v>100</v>
      </c>
      <c r="AF114" s="16">
        <v>44609</v>
      </c>
      <c r="AG114" s="16"/>
      <c r="AH114" s="16"/>
      <c r="AI114" s="10"/>
      <c r="AJ114" s="219"/>
      <c r="AK114" s="219"/>
      <c r="AL114" s="219"/>
      <c r="AM114" s="219"/>
      <c r="AN114" s="219"/>
      <c r="AO114" s="219"/>
      <c r="AP114" s="219">
        <v>44614</v>
      </c>
      <c r="AQ114" s="219"/>
      <c r="AR114" s="219"/>
      <c r="AS114" s="219"/>
      <c r="AT114" s="219"/>
      <c r="AU114" s="219"/>
      <c r="AV114" s="220"/>
      <c r="AW114" s="220"/>
      <c r="AX114" s="220"/>
      <c r="AY114" s="220"/>
      <c r="AZ114" s="220"/>
      <c r="BA114" s="220"/>
      <c r="BB114" s="220"/>
      <c r="BC114" s="218"/>
      <c r="BD114" s="218"/>
      <c r="BE114" s="218"/>
      <c r="BF114" s="400">
        <f t="shared" si="123"/>
        <v>2</v>
      </c>
      <c r="BG114" s="10">
        <v>44609</v>
      </c>
      <c r="BH114" s="219"/>
      <c r="BI114" s="219"/>
      <c r="BJ114" s="219"/>
      <c r="BK114" s="219"/>
      <c r="BL114" s="219"/>
      <c r="BM114" s="219"/>
      <c r="BN114" s="219"/>
      <c r="BO114" s="219"/>
      <c r="BP114" s="219">
        <v>44613</v>
      </c>
      <c r="BQ114" s="220"/>
      <c r="BR114" s="220"/>
      <c r="BS114" s="220"/>
      <c r="BT114" s="220"/>
      <c r="BU114" s="220"/>
      <c r="BV114" s="220"/>
      <c r="BW114" s="220"/>
      <c r="BX114" s="220"/>
      <c r="BY114" s="220"/>
      <c r="BZ114" s="220"/>
      <c r="CA114" s="220"/>
      <c r="CB114" s="399">
        <f t="shared" si="124"/>
        <v>2</v>
      </c>
      <c r="CC114" s="397">
        <f t="shared" si="74"/>
        <v>0</v>
      </c>
      <c r="CD114" s="13">
        <v>44614</v>
      </c>
      <c r="CE114" s="396">
        <f t="shared" si="126"/>
        <v>44620</v>
      </c>
      <c r="CF114" s="219">
        <v>44614</v>
      </c>
      <c r="CG114" s="13"/>
      <c r="CH114" s="13"/>
      <c r="CI114" s="7"/>
      <c r="CJ114" s="7"/>
      <c r="CK114" s="1"/>
      <c r="CL114" s="1"/>
    </row>
    <row r="115" spans="1:90" s="2" customFormat="1" ht="26.4" customHeight="1">
      <c r="A115" s="362"/>
      <c r="B115" s="4">
        <v>1024</v>
      </c>
      <c r="C115" s="216" t="str">
        <f ca="1">IF(CD115="","",(IF(CF115&lt;&gt;"","Closed",(IF(CD115=TODAY()+1,"Near Due",(IF(CD115=TODAY(),"Today is due date",(IF(CD115&gt;TODAY(),"On Due",(IF(E1790&lt;TODAY()-7,"Too Over Due",(IF(CD115&lt;TODAY(),"Over due")))))))))))))</f>
        <v>Closed</v>
      </c>
      <c r="D115" s="216" t="str">
        <f t="shared" ca="1" si="129"/>
        <v>Done</v>
      </c>
      <c r="E115" s="363">
        <v>44594</v>
      </c>
      <c r="F115" s="13">
        <v>44607</v>
      </c>
      <c r="G115" s="13">
        <v>44607</v>
      </c>
      <c r="H115" s="328" t="s">
        <v>502</v>
      </c>
      <c r="I115" s="3" t="s">
        <v>284</v>
      </c>
      <c r="J115" s="3" t="s">
        <v>61</v>
      </c>
      <c r="K115" s="215">
        <v>3084</v>
      </c>
      <c r="L115" s="328" t="s">
        <v>503</v>
      </c>
      <c r="M115" s="9" t="s">
        <v>26</v>
      </c>
      <c r="N115" s="21" t="s">
        <v>18</v>
      </c>
      <c r="O115" s="480" t="s">
        <v>327</v>
      </c>
      <c r="P115" s="21" t="s">
        <v>256</v>
      </c>
      <c r="Q115" s="23" t="s">
        <v>504</v>
      </c>
      <c r="R115" s="8" t="s">
        <v>62</v>
      </c>
      <c r="S115" s="8" t="s">
        <v>27</v>
      </c>
      <c r="T115" s="13"/>
      <c r="U115" s="14" t="s">
        <v>350</v>
      </c>
      <c r="V115" s="381" t="s">
        <v>315</v>
      </c>
      <c r="W115" s="18">
        <v>75</v>
      </c>
      <c r="X115" s="18" t="s">
        <v>324</v>
      </c>
      <c r="Y115" s="18">
        <v>10</v>
      </c>
      <c r="Z115" s="401" t="s">
        <v>57</v>
      </c>
      <c r="AA115" s="401"/>
      <c r="AB115" s="401"/>
      <c r="AC115" s="401"/>
      <c r="AD115" s="401"/>
      <c r="AE115" s="401">
        <v>100</v>
      </c>
      <c r="AF115" s="16">
        <v>44609</v>
      </c>
      <c r="AG115" s="16"/>
      <c r="AH115" s="16"/>
      <c r="AI115" s="10"/>
      <c r="AJ115" s="219"/>
      <c r="AK115" s="219"/>
      <c r="AL115" s="219"/>
      <c r="AM115" s="219"/>
      <c r="AN115" s="219"/>
      <c r="AO115" s="219"/>
      <c r="AP115" s="219">
        <v>44614</v>
      </c>
      <c r="AQ115" s="219"/>
      <c r="AR115" s="219"/>
      <c r="AS115" s="219"/>
      <c r="AT115" s="219"/>
      <c r="AU115" s="219"/>
      <c r="AV115" s="220"/>
      <c r="AW115" s="220"/>
      <c r="AX115" s="220"/>
      <c r="AY115" s="220"/>
      <c r="AZ115" s="220"/>
      <c r="BA115" s="220"/>
      <c r="BB115" s="220"/>
      <c r="BC115" s="218"/>
      <c r="BD115" s="218"/>
      <c r="BE115" s="218"/>
      <c r="BF115" s="400">
        <f t="shared" ref="BF115:BF118" si="130">COUNTA(AF115:BE115)</f>
        <v>2</v>
      </c>
      <c r="BG115" s="10">
        <v>44609</v>
      </c>
      <c r="BH115" s="219"/>
      <c r="BI115" s="219"/>
      <c r="BJ115" s="219"/>
      <c r="BK115" s="219"/>
      <c r="BL115" s="219"/>
      <c r="BM115" s="219"/>
      <c r="BN115" s="219"/>
      <c r="BO115" s="219"/>
      <c r="BP115" s="219">
        <v>44618</v>
      </c>
      <c r="BQ115" s="220"/>
      <c r="BR115" s="220"/>
      <c r="BS115" s="220"/>
      <c r="BT115" s="220"/>
      <c r="BU115" s="220"/>
      <c r="BV115" s="220"/>
      <c r="BW115" s="220"/>
      <c r="BX115" s="220"/>
      <c r="BY115" s="220"/>
      <c r="BZ115" s="220"/>
      <c r="CA115" s="220"/>
      <c r="CB115" s="399">
        <f t="shared" ref="CB115:CB118" si="131">COUNTA(BG115:CA115)</f>
        <v>2</v>
      </c>
      <c r="CC115" s="397">
        <f t="shared" si="74"/>
        <v>0</v>
      </c>
      <c r="CD115" s="13">
        <v>44618</v>
      </c>
      <c r="CE115" s="396">
        <f t="shared" ref="CE115:CE118" si="132">CD115+6</f>
        <v>44624</v>
      </c>
      <c r="CF115" s="219">
        <v>44618</v>
      </c>
      <c r="CG115" s="13"/>
      <c r="CH115" s="13"/>
      <c r="CI115" s="7"/>
      <c r="CJ115" s="7"/>
      <c r="CK115" s="1"/>
      <c r="CL115" s="1"/>
    </row>
    <row r="116" spans="1:90" s="2" customFormat="1" ht="26.25" customHeight="1">
      <c r="A116" s="362"/>
      <c r="B116" s="4">
        <v>1025</v>
      </c>
      <c r="C116" s="216" t="str">
        <f ca="1">IF(CD116="","",(IF(CF116&lt;&gt;"","Closed",(IF(CD116=TODAY()+1,"Near Due",(IF(CD116=TODAY(),"Today is due date",(IF(CD116&gt;TODAY(),"On Due",(IF(E1790&lt;TODAY()-7,"Too Over Due",(IF(CD116&lt;TODAY(),"Over due")))))))))))))</f>
        <v>Closed</v>
      </c>
      <c r="D116" s="216" t="str">
        <f ca="1">IF(C116="Closed","Done","Under Test")</f>
        <v>Done</v>
      </c>
      <c r="E116" s="363">
        <v>44594</v>
      </c>
      <c r="F116" s="13">
        <v>44607</v>
      </c>
      <c r="G116" s="13">
        <v>44607</v>
      </c>
      <c r="H116" s="328" t="s">
        <v>502</v>
      </c>
      <c r="I116" s="3" t="s">
        <v>284</v>
      </c>
      <c r="J116" s="3" t="s">
        <v>61</v>
      </c>
      <c r="K116" s="215">
        <v>3084</v>
      </c>
      <c r="L116" s="328" t="s">
        <v>503</v>
      </c>
      <c r="M116" s="9" t="s">
        <v>26</v>
      </c>
      <c r="N116" s="21" t="s">
        <v>18</v>
      </c>
      <c r="O116" s="480" t="s">
        <v>327</v>
      </c>
      <c r="P116" s="21" t="s">
        <v>256</v>
      </c>
      <c r="Q116" s="23" t="s">
        <v>504</v>
      </c>
      <c r="R116" s="8" t="s">
        <v>62</v>
      </c>
      <c r="S116" s="8" t="s">
        <v>27</v>
      </c>
      <c r="T116" s="13"/>
      <c r="U116" s="14" t="s">
        <v>316</v>
      </c>
      <c r="V116" s="384" t="s">
        <v>316</v>
      </c>
      <c r="W116" s="18">
        <v>-20</v>
      </c>
      <c r="X116" s="18" t="s">
        <v>324</v>
      </c>
      <c r="Y116" s="18">
        <v>10</v>
      </c>
      <c r="Z116" s="401" t="s">
        <v>36</v>
      </c>
      <c r="AA116" s="401"/>
      <c r="AB116" s="401"/>
      <c r="AC116" s="401"/>
      <c r="AD116" s="401"/>
      <c r="AE116" s="401">
        <v>100</v>
      </c>
      <c r="AF116" s="16">
        <v>44609</v>
      </c>
      <c r="AG116" s="16"/>
      <c r="AH116" s="16"/>
      <c r="AI116" s="10"/>
      <c r="AJ116" s="219"/>
      <c r="AK116" s="219"/>
      <c r="AL116" s="219"/>
      <c r="AM116" s="219"/>
      <c r="AN116" s="219"/>
      <c r="AO116" s="219"/>
      <c r="AP116" s="219">
        <v>44614</v>
      </c>
      <c r="AQ116" s="219"/>
      <c r="AR116" s="219"/>
      <c r="AS116" s="219"/>
      <c r="AT116" s="219"/>
      <c r="AU116" s="219"/>
      <c r="AV116" s="220"/>
      <c r="AW116" s="220"/>
      <c r="AX116" s="220"/>
      <c r="AY116" s="220"/>
      <c r="AZ116" s="220"/>
      <c r="BA116" s="220"/>
      <c r="BB116" s="220"/>
      <c r="BC116" s="218"/>
      <c r="BD116" s="218"/>
      <c r="BE116" s="218"/>
      <c r="BF116" s="400">
        <f t="shared" si="130"/>
        <v>2</v>
      </c>
      <c r="BG116" s="10">
        <v>44609</v>
      </c>
      <c r="BH116" s="219"/>
      <c r="BI116" s="219"/>
      <c r="BJ116" s="219"/>
      <c r="BK116" s="219"/>
      <c r="BL116" s="219"/>
      <c r="BM116" s="219"/>
      <c r="BN116" s="219"/>
      <c r="BO116" s="219"/>
      <c r="BP116" s="219"/>
      <c r="BQ116" s="220"/>
      <c r="BR116" s="220"/>
      <c r="BS116" s="220"/>
      <c r="BT116" s="220"/>
      <c r="BU116" s="220"/>
      <c r="BV116" s="220"/>
      <c r="BW116" s="220"/>
      <c r="BX116" s="220"/>
      <c r="BY116" s="220"/>
      <c r="BZ116" s="220"/>
      <c r="CA116" s="220"/>
      <c r="CB116" s="399">
        <f t="shared" si="131"/>
        <v>1</v>
      </c>
      <c r="CC116" s="397">
        <f t="shared" si="74"/>
        <v>1</v>
      </c>
      <c r="CD116" s="13">
        <v>44614</v>
      </c>
      <c r="CE116" s="396">
        <f t="shared" si="132"/>
        <v>44620</v>
      </c>
      <c r="CF116" s="219">
        <v>44614</v>
      </c>
      <c r="CG116" s="13"/>
      <c r="CH116" s="13"/>
      <c r="CI116" s="7"/>
      <c r="CJ116" s="7"/>
      <c r="CK116" s="1"/>
      <c r="CL116" s="1"/>
    </row>
    <row r="117" spans="1:90" s="2" customFormat="1" ht="26.4" customHeight="1">
      <c r="A117" s="362"/>
      <c r="B117" s="4">
        <v>1026</v>
      </c>
      <c r="C117" s="216" t="str">
        <f ca="1">IF(CD117="","",(IF(CF117&lt;&gt;"","Closed",(IF(CD117=TODAY()+1,"Near Due",(IF(CD117=TODAY(),"Today is due date",(IF(CD117&gt;TODAY(),"On Due",(IF(E1788&lt;TODAY()-7,"Too Over Due",(IF(CD117&lt;TODAY(),"Over due")))))))))))))</f>
        <v>Closed</v>
      </c>
      <c r="D117" s="216" t="str">
        <f t="shared" ref="D117:D119" ca="1" si="133">IF(C117="Closed","Done","Under Test")</f>
        <v>Done</v>
      </c>
      <c r="E117" s="363">
        <v>44594</v>
      </c>
      <c r="F117" s="13">
        <v>44607</v>
      </c>
      <c r="G117" s="13">
        <v>44607</v>
      </c>
      <c r="H117" s="328" t="s">
        <v>502</v>
      </c>
      <c r="I117" s="3" t="s">
        <v>284</v>
      </c>
      <c r="J117" s="3" t="s">
        <v>61</v>
      </c>
      <c r="K117" s="215">
        <v>3084</v>
      </c>
      <c r="L117" s="328" t="s">
        <v>503</v>
      </c>
      <c r="M117" s="9" t="s">
        <v>26</v>
      </c>
      <c r="N117" s="21" t="s">
        <v>18</v>
      </c>
      <c r="O117" s="480" t="s">
        <v>327</v>
      </c>
      <c r="P117" s="21" t="s">
        <v>256</v>
      </c>
      <c r="Q117" s="23" t="s">
        <v>504</v>
      </c>
      <c r="R117" s="8" t="s">
        <v>62</v>
      </c>
      <c r="S117" s="8" t="s">
        <v>27</v>
      </c>
      <c r="T117" s="13"/>
      <c r="U117" s="381" t="s">
        <v>314</v>
      </c>
      <c r="V117" s="385" t="s">
        <v>314</v>
      </c>
      <c r="W117" s="380" t="s">
        <v>365</v>
      </c>
      <c r="X117" s="18" t="s">
        <v>324</v>
      </c>
      <c r="Y117" s="18">
        <v>10</v>
      </c>
      <c r="Z117" s="401" t="s">
        <v>44</v>
      </c>
      <c r="AA117" s="401"/>
      <c r="AB117" s="401"/>
      <c r="AC117" s="401"/>
      <c r="AD117" s="401"/>
      <c r="AE117" s="401">
        <v>100</v>
      </c>
      <c r="AF117" s="16">
        <v>44609</v>
      </c>
      <c r="AG117" s="16"/>
      <c r="AH117" s="16"/>
      <c r="AI117" s="10"/>
      <c r="AJ117" s="219"/>
      <c r="AK117" s="219"/>
      <c r="AL117" s="219"/>
      <c r="AM117" s="219"/>
      <c r="AN117" s="219"/>
      <c r="AO117" s="219"/>
      <c r="AP117" s="219">
        <v>44614</v>
      </c>
      <c r="AQ117" s="219"/>
      <c r="AR117" s="219"/>
      <c r="AS117" s="219"/>
      <c r="AT117" s="219"/>
      <c r="AU117" s="219"/>
      <c r="AV117" s="220"/>
      <c r="AW117" s="220"/>
      <c r="AX117" s="220"/>
      <c r="AY117" s="220"/>
      <c r="AZ117" s="220"/>
      <c r="BA117" s="220"/>
      <c r="BB117" s="220"/>
      <c r="BC117" s="218"/>
      <c r="BD117" s="218"/>
      <c r="BE117" s="218"/>
      <c r="BF117" s="400">
        <f t="shared" si="130"/>
        <v>2</v>
      </c>
      <c r="BG117" s="10">
        <v>44609</v>
      </c>
      <c r="BH117" s="219"/>
      <c r="BI117" s="219"/>
      <c r="BJ117" s="219"/>
      <c r="BK117" s="219"/>
      <c r="BL117" s="219"/>
      <c r="BM117" s="219"/>
      <c r="BN117" s="219"/>
      <c r="BO117" s="219"/>
      <c r="BP117" s="219">
        <v>44618</v>
      </c>
      <c r="BQ117" s="220"/>
      <c r="BR117" s="220"/>
      <c r="BS117" s="220"/>
      <c r="BT117" s="220"/>
      <c r="BU117" s="220"/>
      <c r="BV117" s="220"/>
      <c r="BW117" s="220"/>
      <c r="BX117" s="220"/>
      <c r="BY117" s="220"/>
      <c r="BZ117" s="220"/>
      <c r="CA117" s="220"/>
      <c r="CB117" s="399">
        <f t="shared" si="131"/>
        <v>2</v>
      </c>
      <c r="CC117" s="397">
        <f t="shared" si="74"/>
        <v>0</v>
      </c>
      <c r="CD117" s="13">
        <v>44618</v>
      </c>
      <c r="CE117" s="396">
        <f t="shared" si="132"/>
        <v>44624</v>
      </c>
      <c r="CF117" s="219">
        <v>44618</v>
      </c>
      <c r="CG117" s="13"/>
      <c r="CH117" s="13"/>
      <c r="CI117" s="7"/>
      <c r="CJ117" s="7"/>
      <c r="CK117" s="1"/>
      <c r="CL117" s="1"/>
    </row>
    <row r="118" spans="1:90" s="2" customFormat="1" ht="26.25" customHeight="1">
      <c r="A118" s="362"/>
      <c r="B118" s="4">
        <v>1027</v>
      </c>
      <c r="C118" s="216" t="str">
        <f ca="1">IF(CD118="","",(IF(CF118&lt;&gt;"","Closed",(IF(CD118=TODAY()+1,"Near Due",(IF(CD118=TODAY(),"Today is due date",(IF(CD118&gt;TODAY(),"On Due",(IF(E1791&lt;TODAY()-7,"Too Over Due",(IF(CD118&lt;TODAY(),"Over due")))))))))))))</f>
        <v>Closed</v>
      </c>
      <c r="D118" s="216" t="str">
        <f t="shared" ca="1" si="133"/>
        <v>Done</v>
      </c>
      <c r="E118" s="363">
        <v>44594</v>
      </c>
      <c r="F118" s="13">
        <v>44607</v>
      </c>
      <c r="G118" s="13">
        <v>44607</v>
      </c>
      <c r="H118" s="328" t="s">
        <v>502</v>
      </c>
      <c r="I118" s="3" t="s">
        <v>284</v>
      </c>
      <c r="J118" s="3" t="s">
        <v>61</v>
      </c>
      <c r="K118" s="215">
        <v>3084</v>
      </c>
      <c r="L118" s="328" t="s">
        <v>503</v>
      </c>
      <c r="M118" s="9" t="s">
        <v>26</v>
      </c>
      <c r="N118" s="21" t="s">
        <v>18</v>
      </c>
      <c r="O118" s="480" t="s">
        <v>327</v>
      </c>
      <c r="P118" s="21" t="s">
        <v>256</v>
      </c>
      <c r="Q118" s="23" t="s">
        <v>504</v>
      </c>
      <c r="R118" s="8" t="s">
        <v>62</v>
      </c>
      <c r="S118" s="8" t="s">
        <v>27</v>
      </c>
      <c r="T118" s="13"/>
      <c r="U118" s="7" t="s">
        <v>349</v>
      </c>
      <c r="V118" s="285" t="s">
        <v>318</v>
      </c>
      <c r="W118" s="18" t="s">
        <v>329</v>
      </c>
      <c r="X118" s="18" t="s">
        <v>324</v>
      </c>
      <c r="Y118" s="18">
        <v>10</v>
      </c>
      <c r="Z118" s="401" t="s">
        <v>43</v>
      </c>
      <c r="AA118" s="401"/>
      <c r="AB118" s="401"/>
      <c r="AC118" s="401"/>
      <c r="AD118" s="401"/>
      <c r="AE118" s="401">
        <v>100</v>
      </c>
      <c r="AF118" s="16">
        <v>44609</v>
      </c>
      <c r="AG118" s="16"/>
      <c r="AH118" s="16"/>
      <c r="AI118" s="10"/>
      <c r="AJ118" s="219"/>
      <c r="AK118" s="219"/>
      <c r="AL118" s="219"/>
      <c r="AM118" s="219"/>
      <c r="AN118" s="219"/>
      <c r="AO118" s="219"/>
      <c r="AP118" s="219">
        <v>44614</v>
      </c>
      <c r="AQ118" s="219"/>
      <c r="AR118" s="219"/>
      <c r="AS118" s="219"/>
      <c r="AT118" s="219"/>
      <c r="AU118" s="219"/>
      <c r="AV118" s="220"/>
      <c r="AW118" s="220"/>
      <c r="AX118" s="220"/>
      <c r="AY118" s="220"/>
      <c r="AZ118" s="220"/>
      <c r="BA118" s="220"/>
      <c r="BB118" s="220"/>
      <c r="BC118" s="218"/>
      <c r="BD118" s="218"/>
      <c r="BE118" s="218"/>
      <c r="BF118" s="400">
        <f t="shared" si="130"/>
        <v>2</v>
      </c>
      <c r="BG118" s="10">
        <v>44609</v>
      </c>
      <c r="BH118" s="219"/>
      <c r="BI118" s="219"/>
      <c r="BJ118" s="219"/>
      <c r="BK118" s="219"/>
      <c r="BL118" s="219"/>
      <c r="BM118" s="219"/>
      <c r="BN118" s="219"/>
      <c r="BO118" s="219"/>
      <c r="BP118" s="219"/>
      <c r="BQ118" s="220"/>
      <c r="BR118" s="220"/>
      <c r="BS118" s="220"/>
      <c r="BT118" s="220"/>
      <c r="BU118" s="220"/>
      <c r="BV118" s="220"/>
      <c r="BW118" s="220"/>
      <c r="BX118" s="220"/>
      <c r="BY118" s="220"/>
      <c r="BZ118" s="220"/>
      <c r="CA118" s="220"/>
      <c r="CB118" s="399">
        <f t="shared" si="131"/>
        <v>1</v>
      </c>
      <c r="CC118" s="397">
        <f t="shared" si="74"/>
        <v>1</v>
      </c>
      <c r="CD118" s="13">
        <v>44614</v>
      </c>
      <c r="CE118" s="396">
        <f t="shared" si="132"/>
        <v>44620</v>
      </c>
      <c r="CF118" s="219">
        <v>44614</v>
      </c>
      <c r="CG118" s="13"/>
      <c r="CH118" s="13"/>
      <c r="CI118" s="7"/>
      <c r="CJ118" s="7"/>
      <c r="CK118" s="1"/>
      <c r="CL118" s="1"/>
    </row>
    <row r="119" spans="1:90" s="2" customFormat="1" ht="26.4" customHeight="1">
      <c r="A119" s="362"/>
      <c r="B119" s="4">
        <v>1028</v>
      </c>
      <c r="C119" s="216" t="str">
        <f ca="1">IF(CD119="","",(IF(CF119&lt;&gt;"","Closed",(IF(CD119=TODAY()+1,"Near Due",(IF(CD119=TODAY(),"Today is due date",(IF(CD119&gt;TODAY(),"On Due",(IF(E1794&lt;TODAY()-7,"Too Over Due",(IF(CD119&lt;TODAY(),"Over due")))))))))))))</f>
        <v>Closed</v>
      </c>
      <c r="D119" s="216" t="str">
        <f t="shared" ca="1" si="133"/>
        <v>Done</v>
      </c>
      <c r="E119" s="363">
        <v>44594</v>
      </c>
      <c r="F119" s="13">
        <v>44607</v>
      </c>
      <c r="G119" s="13">
        <v>44607</v>
      </c>
      <c r="H119" s="328" t="s">
        <v>505</v>
      </c>
      <c r="I119" s="3" t="s">
        <v>284</v>
      </c>
      <c r="J119" s="3" t="s">
        <v>61</v>
      </c>
      <c r="K119" s="215">
        <v>3084</v>
      </c>
      <c r="L119" s="328" t="s">
        <v>503</v>
      </c>
      <c r="M119" s="9" t="s">
        <v>26</v>
      </c>
      <c r="N119" s="21" t="s">
        <v>18</v>
      </c>
      <c r="O119" s="480" t="s">
        <v>327</v>
      </c>
      <c r="P119" s="21" t="s">
        <v>256</v>
      </c>
      <c r="Q119" s="23" t="s">
        <v>506</v>
      </c>
      <c r="R119" s="8" t="s">
        <v>62</v>
      </c>
      <c r="S119" s="8" t="s">
        <v>27</v>
      </c>
      <c r="T119" s="13"/>
      <c r="U119" s="14" t="s">
        <v>350</v>
      </c>
      <c r="V119" s="381" t="s">
        <v>315</v>
      </c>
      <c r="W119" s="18">
        <v>75</v>
      </c>
      <c r="X119" s="18" t="s">
        <v>324</v>
      </c>
      <c r="Y119" s="18">
        <v>10</v>
      </c>
      <c r="Z119" s="401" t="s">
        <v>57</v>
      </c>
      <c r="AA119" s="401"/>
      <c r="AB119" s="401"/>
      <c r="AC119" s="401"/>
      <c r="AD119" s="401"/>
      <c r="AE119" s="401">
        <v>100</v>
      </c>
      <c r="AF119" s="16">
        <v>44609</v>
      </c>
      <c r="AG119" s="16"/>
      <c r="AH119" s="16"/>
      <c r="AI119" s="10"/>
      <c r="AJ119" s="219"/>
      <c r="AK119" s="219"/>
      <c r="AL119" s="219"/>
      <c r="AM119" s="219"/>
      <c r="AN119" s="219"/>
      <c r="AO119" s="219"/>
      <c r="AP119" s="219">
        <v>44614</v>
      </c>
      <c r="AQ119" s="219"/>
      <c r="AR119" s="219"/>
      <c r="AS119" s="219"/>
      <c r="AT119" s="219"/>
      <c r="AU119" s="219"/>
      <c r="AV119" s="220"/>
      <c r="AW119" s="220"/>
      <c r="AX119" s="220"/>
      <c r="AY119" s="220"/>
      <c r="AZ119" s="220"/>
      <c r="BA119" s="220"/>
      <c r="BB119" s="220"/>
      <c r="BC119" s="218"/>
      <c r="BD119" s="218"/>
      <c r="BE119" s="218"/>
      <c r="BF119" s="400">
        <f t="shared" ref="BF119:BF123" si="134">COUNTA(AF119:BE119)</f>
        <v>2</v>
      </c>
      <c r="BG119" s="10">
        <v>44609</v>
      </c>
      <c r="BH119" s="219"/>
      <c r="BI119" s="219"/>
      <c r="BJ119" s="219"/>
      <c r="BK119" s="219"/>
      <c r="BL119" s="219"/>
      <c r="BM119" s="219"/>
      <c r="BN119" s="219"/>
      <c r="BO119" s="219"/>
      <c r="BP119" s="219">
        <v>44618</v>
      </c>
      <c r="BQ119" s="220"/>
      <c r="BR119" s="220"/>
      <c r="BS119" s="220"/>
      <c r="BT119" s="220"/>
      <c r="BU119" s="220"/>
      <c r="BV119" s="220"/>
      <c r="BW119" s="220"/>
      <c r="BX119" s="220"/>
      <c r="BY119" s="220"/>
      <c r="BZ119" s="220"/>
      <c r="CA119" s="220"/>
      <c r="CB119" s="399">
        <f t="shared" ref="CB119:CB123" si="135">COUNTA(BG119:CA119)</f>
        <v>2</v>
      </c>
      <c r="CC119" s="397">
        <f t="shared" si="74"/>
        <v>0</v>
      </c>
      <c r="CD119" s="13">
        <v>44618</v>
      </c>
      <c r="CE119" s="396">
        <f t="shared" ref="CE119:CE123" si="136">CD119+6</f>
        <v>44624</v>
      </c>
      <c r="CF119" s="219">
        <v>44618</v>
      </c>
      <c r="CG119" s="13"/>
      <c r="CH119" s="13"/>
      <c r="CI119" s="7"/>
      <c r="CJ119" s="7"/>
      <c r="CK119" s="1"/>
      <c r="CL119" s="1"/>
    </row>
    <row r="120" spans="1:90" s="2" customFormat="1" ht="26.25" customHeight="1">
      <c r="A120" s="362"/>
      <c r="B120" s="4">
        <v>1029</v>
      </c>
      <c r="C120" s="216" t="str">
        <f ca="1">IF(CD120="","",(IF(CF120&lt;&gt;"","Closed",(IF(CD120=TODAY()+1,"Near Due",(IF(CD120=TODAY(),"Today is due date",(IF(CD120&gt;TODAY(),"On Due",(IF(E1794&lt;TODAY()-7,"Too Over Due",(IF(CD120&lt;TODAY(),"Over due")))))))))))))</f>
        <v>Closed</v>
      </c>
      <c r="D120" s="216" t="str">
        <f ca="1">IF(C120="Closed","Done","Under Test")</f>
        <v>Done</v>
      </c>
      <c r="E120" s="363">
        <v>44594</v>
      </c>
      <c r="F120" s="13">
        <v>44607</v>
      </c>
      <c r="G120" s="13">
        <v>44607</v>
      </c>
      <c r="H120" s="328" t="s">
        <v>505</v>
      </c>
      <c r="I120" s="3" t="s">
        <v>284</v>
      </c>
      <c r="J120" s="3" t="s">
        <v>61</v>
      </c>
      <c r="K120" s="215">
        <v>3084</v>
      </c>
      <c r="L120" s="328" t="s">
        <v>503</v>
      </c>
      <c r="M120" s="9" t="s">
        <v>26</v>
      </c>
      <c r="N120" s="21" t="s">
        <v>18</v>
      </c>
      <c r="O120" s="480" t="s">
        <v>327</v>
      </c>
      <c r="P120" s="21" t="s">
        <v>256</v>
      </c>
      <c r="Q120" s="23" t="s">
        <v>506</v>
      </c>
      <c r="R120" s="8" t="s">
        <v>62</v>
      </c>
      <c r="S120" s="8" t="s">
        <v>27</v>
      </c>
      <c r="T120" s="13"/>
      <c r="U120" s="14" t="s">
        <v>316</v>
      </c>
      <c r="V120" s="384" t="s">
        <v>316</v>
      </c>
      <c r="W120" s="18">
        <v>-20</v>
      </c>
      <c r="X120" s="18" t="s">
        <v>324</v>
      </c>
      <c r="Y120" s="18">
        <v>10</v>
      </c>
      <c r="Z120" s="401" t="s">
        <v>36</v>
      </c>
      <c r="AA120" s="401"/>
      <c r="AB120" s="401"/>
      <c r="AC120" s="401"/>
      <c r="AD120" s="401"/>
      <c r="AE120" s="401">
        <v>100</v>
      </c>
      <c r="AF120" s="16">
        <v>44609</v>
      </c>
      <c r="AG120" s="16"/>
      <c r="AH120" s="16"/>
      <c r="AI120" s="10"/>
      <c r="AJ120" s="219"/>
      <c r="AK120" s="219"/>
      <c r="AL120" s="219"/>
      <c r="AM120" s="219"/>
      <c r="AN120" s="219"/>
      <c r="AO120" s="219"/>
      <c r="AP120" s="219">
        <v>44614</v>
      </c>
      <c r="AQ120" s="219"/>
      <c r="AR120" s="219"/>
      <c r="AS120" s="219"/>
      <c r="AT120" s="219"/>
      <c r="AU120" s="219"/>
      <c r="AV120" s="220"/>
      <c r="AW120" s="220"/>
      <c r="AX120" s="220"/>
      <c r="AY120" s="220"/>
      <c r="AZ120" s="220"/>
      <c r="BA120" s="220"/>
      <c r="BB120" s="220"/>
      <c r="BC120" s="218"/>
      <c r="BD120" s="218"/>
      <c r="BE120" s="218"/>
      <c r="BF120" s="400">
        <f t="shared" si="134"/>
        <v>2</v>
      </c>
      <c r="BG120" s="10">
        <v>44609</v>
      </c>
      <c r="BH120" s="219"/>
      <c r="BI120" s="219"/>
      <c r="BJ120" s="219"/>
      <c r="BK120" s="219"/>
      <c r="BL120" s="219"/>
      <c r="BM120" s="219"/>
      <c r="BN120" s="219"/>
      <c r="BO120" s="219"/>
      <c r="BP120" s="219"/>
      <c r="BQ120" s="220"/>
      <c r="BR120" s="220"/>
      <c r="BS120" s="220"/>
      <c r="BT120" s="220"/>
      <c r="BU120" s="220"/>
      <c r="BV120" s="220"/>
      <c r="BW120" s="220"/>
      <c r="BX120" s="220"/>
      <c r="BY120" s="220"/>
      <c r="BZ120" s="220"/>
      <c r="CA120" s="220"/>
      <c r="CB120" s="399">
        <f t="shared" si="135"/>
        <v>1</v>
      </c>
      <c r="CC120" s="397">
        <f t="shared" si="74"/>
        <v>1</v>
      </c>
      <c r="CD120" s="13">
        <v>44614</v>
      </c>
      <c r="CE120" s="396">
        <f t="shared" si="136"/>
        <v>44620</v>
      </c>
      <c r="CF120" s="219">
        <v>44614</v>
      </c>
      <c r="CG120" s="13"/>
      <c r="CH120" s="13"/>
      <c r="CI120" s="7"/>
      <c r="CJ120" s="7"/>
      <c r="CK120" s="1"/>
      <c r="CL120" s="1"/>
    </row>
    <row r="121" spans="1:90" s="2" customFormat="1" ht="26.4" customHeight="1">
      <c r="A121" s="362"/>
      <c r="B121" s="4">
        <v>1030</v>
      </c>
      <c r="C121" s="216" t="str">
        <f ca="1">IF(CD121="","",(IF(CF121&lt;&gt;"","Closed",(IF(CD121=TODAY()+1,"Near Due",(IF(CD121=TODAY(),"Today is due date",(IF(CD121&gt;TODAY(),"On Due",(IF(E1792&lt;TODAY()-7,"Too Over Due",(IF(CD121&lt;TODAY(),"Over due")))))))))))))</f>
        <v>Closed</v>
      </c>
      <c r="D121" s="216" t="str">
        <f t="shared" ref="D121:D123" ca="1" si="137">IF(C121="Closed","Done","Under Test")</f>
        <v>Done</v>
      </c>
      <c r="E121" s="363">
        <v>44594</v>
      </c>
      <c r="F121" s="13">
        <v>44607</v>
      </c>
      <c r="G121" s="13">
        <v>44607</v>
      </c>
      <c r="H121" s="328" t="s">
        <v>505</v>
      </c>
      <c r="I121" s="3" t="s">
        <v>284</v>
      </c>
      <c r="J121" s="3" t="s">
        <v>61</v>
      </c>
      <c r="K121" s="215">
        <v>3084</v>
      </c>
      <c r="L121" s="328" t="s">
        <v>503</v>
      </c>
      <c r="M121" s="9" t="s">
        <v>26</v>
      </c>
      <c r="N121" s="21" t="s">
        <v>18</v>
      </c>
      <c r="O121" s="480" t="s">
        <v>327</v>
      </c>
      <c r="P121" s="21" t="s">
        <v>256</v>
      </c>
      <c r="Q121" s="23" t="s">
        <v>506</v>
      </c>
      <c r="R121" s="8" t="s">
        <v>62</v>
      </c>
      <c r="S121" s="8" t="s">
        <v>27</v>
      </c>
      <c r="T121" s="13"/>
      <c r="U121" s="381" t="s">
        <v>314</v>
      </c>
      <c r="V121" s="385" t="s">
        <v>314</v>
      </c>
      <c r="W121" s="380" t="s">
        <v>365</v>
      </c>
      <c r="X121" s="18" t="s">
        <v>324</v>
      </c>
      <c r="Y121" s="18">
        <v>10</v>
      </c>
      <c r="Z121" s="401" t="s">
        <v>44</v>
      </c>
      <c r="AA121" s="401"/>
      <c r="AB121" s="401"/>
      <c r="AC121" s="401"/>
      <c r="AD121" s="401"/>
      <c r="AE121" s="401">
        <v>100</v>
      </c>
      <c r="AF121" s="16">
        <v>44609</v>
      </c>
      <c r="AG121" s="16"/>
      <c r="AH121" s="16"/>
      <c r="AI121" s="10"/>
      <c r="AJ121" s="219"/>
      <c r="AK121" s="219"/>
      <c r="AL121" s="219"/>
      <c r="AM121" s="219"/>
      <c r="AN121" s="219"/>
      <c r="AO121" s="219"/>
      <c r="AP121" s="219">
        <v>44614</v>
      </c>
      <c r="AQ121" s="219"/>
      <c r="AR121" s="219"/>
      <c r="AS121" s="219"/>
      <c r="AT121" s="219"/>
      <c r="AU121" s="219"/>
      <c r="AV121" s="220"/>
      <c r="AW121" s="220"/>
      <c r="AX121" s="220"/>
      <c r="AY121" s="220"/>
      <c r="AZ121" s="220"/>
      <c r="BA121" s="220"/>
      <c r="BB121" s="220"/>
      <c r="BC121" s="218"/>
      <c r="BD121" s="218"/>
      <c r="BE121" s="218"/>
      <c r="BF121" s="400">
        <f t="shared" si="134"/>
        <v>2</v>
      </c>
      <c r="BG121" s="10">
        <v>44609</v>
      </c>
      <c r="BH121" s="219"/>
      <c r="BI121" s="219"/>
      <c r="BJ121" s="219"/>
      <c r="BK121" s="219"/>
      <c r="BL121" s="219"/>
      <c r="BM121" s="219"/>
      <c r="BN121" s="219"/>
      <c r="BO121" s="219"/>
      <c r="BP121" s="219">
        <v>44618</v>
      </c>
      <c r="BQ121" s="220"/>
      <c r="BR121" s="220"/>
      <c r="BS121" s="220"/>
      <c r="BT121" s="220"/>
      <c r="BU121" s="220"/>
      <c r="BV121" s="220"/>
      <c r="BW121" s="220"/>
      <c r="BX121" s="220"/>
      <c r="BY121" s="220"/>
      <c r="BZ121" s="220"/>
      <c r="CA121" s="220"/>
      <c r="CB121" s="399">
        <f t="shared" si="135"/>
        <v>2</v>
      </c>
      <c r="CC121" s="397">
        <f t="shared" si="74"/>
        <v>0</v>
      </c>
      <c r="CD121" s="13">
        <v>44618</v>
      </c>
      <c r="CE121" s="396">
        <f t="shared" si="136"/>
        <v>44624</v>
      </c>
      <c r="CF121" s="219">
        <v>44618</v>
      </c>
      <c r="CG121" s="13"/>
      <c r="CH121" s="13"/>
      <c r="CI121" s="7"/>
      <c r="CJ121" s="7"/>
      <c r="CK121" s="1"/>
      <c r="CL121" s="1"/>
    </row>
    <row r="122" spans="1:90" s="2" customFormat="1" ht="26.25" customHeight="1">
      <c r="A122" s="362"/>
      <c r="B122" s="4">
        <v>1031</v>
      </c>
      <c r="C122" s="216" t="str">
        <f ca="1">IF(CD122="","",(IF(CF122&lt;&gt;"","Closed",(IF(CD122=TODAY()+1,"Near Due",(IF(CD122=TODAY(),"Today is due date",(IF(CD122&gt;TODAY(),"On Due",(IF(E1795&lt;TODAY()-7,"Too Over Due",(IF(CD122&lt;TODAY(),"Over due")))))))))))))</f>
        <v>Closed</v>
      </c>
      <c r="D122" s="216" t="str">
        <f t="shared" ca="1" si="137"/>
        <v>Done</v>
      </c>
      <c r="E122" s="363">
        <v>44594</v>
      </c>
      <c r="F122" s="13">
        <v>44607</v>
      </c>
      <c r="G122" s="13">
        <v>44607</v>
      </c>
      <c r="H122" s="328" t="s">
        <v>505</v>
      </c>
      <c r="I122" s="3" t="s">
        <v>284</v>
      </c>
      <c r="J122" s="3" t="s">
        <v>61</v>
      </c>
      <c r="K122" s="215">
        <v>3084</v>
      </c>
      <c r="L122" s="328" t="s">
        <v>503</v>
      </c>
      <c r="M122" s="9" t="s">
        <v>26</v>
      </c>
      <c r="N122" s="21" t="s">
        <v>18</v>
      </c>
      <c r="O122" s="480" t="s">
        <v>327</v>
      </c>
      <c r="P122" s="21" t="s">
        <v>256</v>
      </c>
      <c r="Q122" s="23" t="s">
        <v>506</v>
      </c>
      <c r="R122" s="8" t="s">
        <v>62</v>
      </c>
      <c r="S122" s="8" t="s">
        <v>27</v>
      </c>
      <c r="T122" s="13"/>
      <c r="U122" s="7" t="s">
        <v>349</v>
      </c>
      <c r="V122" s="285" t="s">
        <v>318</v>
      </c>
      <c r="W122" s="18" t="s">
        <v>329</v>
      </c>
      <c r="X122" s="18" t="s">
        <v>324</v>
      </c>
      <c r="Y122" s="18">
        <v>10</v>
      </c>
      <c r="Z122" s="401" t="s">
        <v>43</v>
      </c>
      <c r="AA122" s="401"/>
      <c r="AB122" s="401"/>
      <c r="AC122" s="401"/>
      <c r="AD122" s="401"/>
      <c r="AE122" s="401">
        <v>100</v>
      </c>
      <c r="AF122" s="16">
        <v>44609</v>
      </c>
      <c r="AG122" s="16"/>
      <c r="AH122" s="16"/>
      <c r="AI122" s="10"/>
      <c r="AJ122" s="219"/>
      <c r="AK122" s="219"/>
      <c r="AL122" s="219"/>
      <c r="AM122" s="219"/>
      <c r="AN122" s="219"/>
      <c r="AO122" s="219"/>
      <c r="AP122" s="219">
        <v>44614</v>
      </c>
      <c r="AQ122" s="219"/>
      <c r="AR122" s="219"/>
      <c r="AS122" s="219"/>
      <c r="AT122" s="219"/>
      <c r="AU122" s="219"/>
      <c r="AV122" s="220"/>
      <c r="AW122" s="220"/>
      <c r="AX122" s="220"/>
      <c r="AY122" s="220"/>
      <c r="AZ122" s="220"/>
      <c r="BA122" s="220"/>
      <c r="BB122" s="220"/>
      <c r="BC122" s="218"/>
      <c r="BD122" s="218"/>
      <c r="BE122" s="218"/>
      <c r="BF122" s="400">
        <f t="shared" si="134"/>
        <v>2</v>
      </c>
      <c r="BG122" s="10">
        <v>44609</v>
      </c>
      <c r="BH122" s="219"/>
      <c r="BI122" s="219"/>
      <c r="BJ122" s="219"/>
      <c r="BK122" s="219"/>
      <c r="BL122" s="219"/>
      <c r="BM122" s="219"/>
      <c r="BN122" s="219"/>
      <c r="BO122" s="219"/>
      <c r="BP122" s="219"/>
      <c r="BQ122" s="220"/>
      <c r="BR122" s="220"/>
      <c r="BS122" s="220"/>
      <c r="BT122" s="220"/>
      <c r="BU122" s="220"/>
      <c r="BV122" s="220"/>
      <c r="BW122" s="220"/>
      <c r="BX122" s="220"/>
      <c r="BY122" s="220"/>
      <c r="BZ122" s="220"/>
      <c r="CA122" s="220"/>
      <c r="CB122" s="399">
        <f t="shared" si="135"/>
        <v>1</v>
      </c>
      <c r="CC122" s="397">
        <f t="shared" si="74"/>
        <v>1</v>
      </c>
      <c r="CD122" s="13">
        <v>44614</v>
      </c>
      <c r="CE122" s="396">
        <f t="shared" si="136"/>
        <v>44620</v>
      </c>
      <c r="CF122" s="219">
        <v>44614</v>
      </c>
      <c r="CG122" s="13"/>
      <c r="CH122" s="13"/>
      <c r="CI122" s="7"/>
      <c r="CJ122" s="7"/>
      <c r="CK122" s="1"/>
      <c r="CL122" s="1"/>
    </row>
    <row r="123" spans="1:90" s="2" customFormat="1" ht="26.4" customHeight="1">
      <c r="A123" s="362"/>
      <c r="B123" s="4">
        <v>1032</v>
      </c>
      <c r="C123" s="216" t="str">
        <f t="shared" ref="C123:C132" ca="1" si="138">IF(CD123="","",(IF(CF123&lt;&gt;"","Closed",(IF(CD123=TODAY()+1,"Near Due",(IF(CD123=TODAY(),"Today is due date",(IF(CD123&gt;TODAY(),"On Due",(IF(E1812&lt;TODAY()-7,"Too Over Due",(IF(CD123&lt;TODAY(),"Over due")))))))))))))</f>
        <v>Closed</v>
      </c>
      <c r="D123" s="216" t="str">
        <f t="shared" ca="1" si="137"/>
        <v>Done</v>
      </c>
      <c r="E123" s="363">
        <f t="shared" ref="E123" si="139">F123</f>
        <v>44609</v>
      </c>
      <c r="F123" s="13">
        <v>44609</v>
      </c>
      <c r="G123" s="13">
        <v>44593</v>
      </c>
      <c r="H123" s="328" t="s">
        <v>523</v>
      </c>
      <c r="I123" s="3" t="s">
        <v>64</v>
      </c>
      <c r="J123" s="3" t="s">
        <v>67</v>
      </c>
      <c r="K123" s="215">
        <v>3005</v>
      </c>
      <c r="L123" s="328" t="s">
        <v>244</v>
      </c>
      <c r="M123" s="9" t="s">
        <v>29</v>
      </c>
      <c r="N123" s="21" t="s">
        <v>23</v>
      </c>
      <c r="O123" s="480" t="s">
        <v>253</v>
      </c>
      <c r="P123" s="21" t="s">
        <v>255</v>
      </c>
      <c r="Q123" s="284" t="s">
        <v>66</v>
      </c>
      <c r="R123" s="11" t="s">
        <v>68</v>
      </c>
      <c r="S123" s="8" t="s">
        <v>27</v>
      </c>
      <c r="T123" s="13"/>
      <c r="U123" s="7" t="s">
        <v>59</v>
      </c>
      <c r="V123" s="7" t="s">
        <v>59</v>
      </c>
      <c r="W123" s="7" t="s">
        <v>59</v>
      </c>
      <c r="X123" s="18" t="s">
        <v>323</v>
      </c>
      <c r="Y123" s="18">
        <v>2</v>
      </c>
      <c r="Z123" s="18" t="s">
        <v>147</v>
      </c>
      <c r="AA123" s="18" t="s">
        <v>522</v>
      </c>
      <c r="AB123" s="18" t="s">
        <v>402</v>
      </c>
      <c r="AC123" s="18" t="s">
        <v>60</v>
      </c>
      <c r="AD123" s="18"/>
      <c r="AE123" s="18">
        <v>2</v>
      </c>
      <c r="AF123" s="16">
        <v>44604</v>
      </c>
      <c r="AG123" s="16"/>
      <c r="AH123" s="16"/>
      <c r="AI123" s="10">
        <v>44604</v>
      </c>
      <c r="AJ123" s="219"/>
      <c r="AK123" s="219"/>
      <c r="AL123" s="219"/>
      <c r="AM123" s="219"/>
      <c r="AN123" s="219"/>
      <c r="AO123" s="219"/>
      <c r="AP123" s="219"/>
      <c r="AQ123" s="219"/>
      <c r="AR123" s="219"/>
      <c r="AS123" s="219"/>
      <c r="AT123" s="219"/>
      <c r="AU123" s="219"/>
      <c r="AV123" s="220"/>
      <c r="AW123" s="220"/>
      <c r="AX123" s="220"/>
      <c r="AY123" s="220"/>
      <c r="AZ123" s="220"/>
      <c r="BA123" s="220"/>
      <c r="BB123" s="220"/>
      <c r="BC123" s="218"/>
      <c r="BD123" s="218"/>
      <c r="BE123" s="218"/>
      <c r="BF123" s="400">
        <f t="shared" si="134"/>
        <v>2</v>
      </c>
      <c r="BG123" s="10">
        <v>44604</v>
      </c>
      <c r="BH123" s="484"/>
      <c r="BI123" s="10">
        <v>44604</v>
      </c>
      <c r="BJ123" s="484"/>
      <c r="BK123" s="484"/>
      <c r="BL123" s="484"/>
      <c r="BM123" s="484"/>
      <c r="BN123" s="484"/>
      <c r="BO123" s="484"/>
      <c r="BP123" s="484"/>
      <c r="BQ123" s="495"/>
      <c r="BR123" s="495"/>
      <c r="BS123" s="495"/>
      <c r="BT123" s="495"/>
      <c r="BU123" s="495"/>
      <c r="BV123" s="495"/>
      <c r="BW123" s="495"/>
      <c r="BX123" s="495"/>
      <c r="BY123" s="495"/>
      <c r="BZ123" s="495"/>
      <c r="CA123" s="495"/>
      <c r="CB123" s="399">
        <f t="shared" si="135"/>
        <v>2</v>
      </c>
      <c r="CC123" s="397">
        <f t="shared" si="74"/>
        <v>0</v>
      </c>
      <c r="CD123" s="13">
        <v>44604</v>
      </c>
      <c r="CE123" s="396">
        <f t="shared" si="136"/>
        <v>44610</v>
      </c>
      <c r="CF123" s="220">
        <v>44604</v>
      </c>
      <c r="CG123" s="220">
        <v>44609</v>
      </c>
      <c r="CH123" s="220"/>
      <c r="CI123" s="7"/>
      <c r="CJ123" s="7"/>
      <c r="CK123" s="1"/>
      <c r="CL123" s="1"/>
    </row>
    <row r="124" spans="1:90" s="2" customFormat="1" ht="26.4" customHeight="1">
      <c r="A124" s="362"/>
      <c r="B124" s="4">
        <v>1033</v>
      </c>
      <c r="C124" s="216" t="str">
        <f t="shared" ca="1" si="138"/>
        <v>Closed</v>
      </c>
      <c r="D124" s="216" t="str">
        <f t="shared" ref="D124" ca="1" si="140">IF(C124="Closed","Done","Under Test")</f>
        <v>Done</v>
      </c>
      <c r="E124" s="363">
        <f t="shared" ref="E124" si="141">F124</f>
        <v>44609</v>
      </c>
      <c r="F124" s="13">
        <v>44609</v>
      </c>
      <c r="G124" s="13">
        <v>44593</v>
      </c>
      <c r="H124" s="328" t="s">
        <v>525</v>
      </c>
      <c r="I124" s="3" t="s">
        <v>64</v>
      </c>
      <c r="J124" s="3" t="s">
        <v>67</v>
      </c>
      <c r="K124" s="215">
        <v>3037</v>
      </c>
      <c r="L124" s="328" t="s">
        <v>281</v>
      </c>
      <c r="M124" s="9" t="s">
        <v>29</v>
      </c>
      <c r="N124" s="21" t="s">
        <v>23</v>
      </c>
      <c r="O124" s="480" t="s">
        <v>253</v>
      </c>
      <c r="P124" s="21" t="s">
        <v>255</v>
      </c>
      <c r="Q124" s="284" t="s">
        <v>66</v>
      </c>
      <c r="R124" s="11" t="s">
        <v>68</v>
      </c>
      <c r="S124" s="8" t="s">
        <v>27</v>
      </c>
      <c r="T124" s="13"/>
      <c r="U124" s="7" t="s">
        <v>59</v>
      </c>
      <c r="V124" s="7" t="s">
        <v>59</v>
      </c>
      <c r="W124" s="7" t="s">
        <v>59</v>
      </c>
      <c r="X124" s="18" t="s">
        <v>323</v>
      </c>
      <c r="Y124" s="18">
        <v>4</v>
      </c>
      <c r="Z124" s="18" t="s">
        <v>527</v>
      </c>
      <c r="AA124" s="18" t="s">
        <v>522</v>
      </c>
      <c r="AB124" s="18" t="s">
        <v>402</v>
      </c>
      <c r="AC124" s="18" t="s">
        <v>60</v>
      </c>
      <c r="AD124" s="18"/>
      <c r="AE124" s="18">
        <v>2</v>
      </c>
      <c r="AF124" s="16">
        <v>44604</v>
      </c>
      <c r="AG124" s="16"/>
      <c r="AH124" s="16"/>
      <c r="AI124" s="10">
        <v>44604</v>
      </c>
      <c r="AJ124" s="219"/>
      <c r="AK124" s="219"/>
      <c r="AL124" s="219"/>
      <c r="AM124" s="219"/>
      <c r="AN124" s="219"/>
      <c r="AO124" s="219"/>
      <c r="AP124" s="219"/>
      <c r="AQ124" s="219"/>
      <c r="AR124" s="219"/>
      <c r="AS124" s="219"/>
      <c r="AT124" s="219"/>
      <c r="AU124" s="219"/>
      <c r="AV124" s="220"/>
      <c r="AW124" s="220"/>
      <c r="AX124" s="220"/>
      <c r="AY124" s="220"/>
      <c r="AZ124" s="220"/>
      <c r="BA124" s="220"/>
      <c r="BB124" s="220"/>
      <c r="BC124" s="218"/>
      <c r="BD124" s="218"/>
      <c r="BE124" s="218"/>
      <c r="BF124" s="400">
        <f t="shared" ref="BF124" si="142">COUNTA(AF124:BE124)</f>
        <v>2</v>
      </c>
      <c r="BG124" s="10">
        <v>44604</v>
      </c>
      <c r="BH124" s="484"/>
      <c r="BI124" s="10">
        <v>44604</v>
      </c>
      <c r="BJ124" s="484"/>
      <c r="BK124" s="484"/>
      <c r="BL124" s="484"/>
      <c r="BM124" s="484"/>
      <c r="BN124" s="484"/>
      <c r="BO124" s="484"/>
      <c r="BP124" s="484"/>
      <c r="BQ124" s="495"/>
      <c r="BR124" s="495"/>
      <c r="BS124" s="495"/>
      <c r="BT124" s="495"/>
      <c r="BU124" s="495"/>
      <c r="BV124" s="495"/>
      <c r="BW124" s="495"/>
      <c r="BX124" s="495"/>
      <c r="BY124" s="495"/>
      <c r="BZ124" s="495"/>
      <c r="CA124" s="495"/>
      <c r="CB124" s="399">
        <f t="shared" ref="CB124" si="143">COUNTA(BG124:CA124)</f>
        <v>2</v>
      </c>
      <c r="CC124" s="397">
        <f t="shared" si="74"/>
        <v>0</v>
      </c>
      <c r="CD124" s="13">
        <v>44604</v>
      </c>
      <c r="CE124" s="396">
        <f t="shared" ref="CE124" si="144">CD124+6</f>
        <v>44610</v>
      </c>
      <c r="CF124" s="220">
        <v>44604</v>
      </c>
      <c r="CG124" s="220">
        <v>44609</v>
      </c>
      <c r="CH124" s="220"/>
      <c r="CI124" s="7"/>
      <c r="CJ124" s="7"/>
      <c r="CK124" s="1"/>
      <c r="CL124" s="1"/>
    </row>
    <row r="125" spans="1:90" s="2" customFormat="1" ht="26.4" customHeight="1">
      <c r="A125" s="362"/>
      <c r="B125" s="4">
        <v>1034</v>
      </c>
      <c r="C125" s="216" t="str">
        <f t="shared" ca="1" si="138"/>
        <v>Closed</v>
      </c>
      <c r="D125" s="216" t="str">
        <f t="shared" ref="D125" ca="1" si="145">IF(C125="Closed","Done","Under Test")</f>
        <v>Done</v>
      </c>
      <c r="E125" s="363">
        <f t="shared" ref="E125" si="146">F125</f>
        <v>44609</v>
      </c>
      <c r="F125" s="13">
        <v>44609</v>
      </c>
      <c r="G125" s="13">
        <v>44593</v>
      </c>
      <c r="H125" s="328" t="s">
        <v>526</v>
      </c>
      <c r="I125" s="3" t="s">
        <v>64</v>
      </c>
      <c r="J125" s="3" t="s">
        <v>67</v>
      </c>
      <c r="K125" s="215">
        <v>3039</v>
      </c>
      <c r="L125" s="6" t="s">
        <v>28</v>
      </c>
      <c r="M125" s="9" t="s">
        <v>29</v>
      </c>
      <c r="N125" s="21" t="s">
        <v>23</v>
      </c>
      <c r="O125" s="480" t="s">
        <v>253</v>
      </c>
      <c r="P125" s="21" t="s">
        <v>255</v>
      </c>
      <c r="Q125" s="284" t="s">
        <v>66</v>
      </c>
      <c r="R125" s="11" t="s">
        <v>68</v>
      </c>
      <c r="S125" s="8" t="s">
        <v>27</v>
      </c>
      <c r="T125" s="13"/>
      <c r="U125" s="7" t="s">
        <v>59</v>
      </c>
      <c r="V125" s="7" t="s">
        <v>59</v>
      </c>
      <c r="W125" s="7" t="s">
        <v>59</v>
      </c>
      <c r="X125" s="18" t="s">
        <v>323</v>
      </c>
      <c r="Y125" s="18">
        <v>1</v>
      </c>
      <c r="Z125" s="18" t="s">
        <v>527</v>
      </c>
      <c r="AA125" s="18" t="s">
        <v>522</v>
      </c>
      <c r="AB125" s="18" t="s">
        <v>402</v>
      </c>
      <c r="AC125" s="18" t="s">
        <v>60</v>
      </c>
      <c r="AD125" s="18"/>
      <c r="AE125" s="18">
        <v>2</v>
      </c>
      <c r="AF125" s="16">
        <v>44604</v>
      </c>
      <c r="AG125" s="16"/>
      <c r="AH125" s="16"/>
      <c r="AI125" s="10">
        <v>44604</v>
      </c>
      <c r="AJ125" s="219"/>
      <c r="AK125" s="219"/>
      <c r="AL125" s="219"/>
      <c r="AM125" s="219"/>
      <c r="AN125" s="219"/>
      <c r="AO125" s="219"/>
      <c r="AP125" s="219"/>
      <c r="AQ125" s="219"/>
      <c r="AR125" s="219"/>
      <c r="AS125" s="219"/>
      <c r="AT125" s="219"/>
      <c r="AU125" s="219"/>
      <c r="AV125" s="220"/>
      <c r="AW125" s="220"/>
      <c r="AX125" s="220"/>
      <c r="AY125" s="220"/>
      <c r="AZ125" s="220"/>
      <c r="BA125" s="220"/>
      <c r="BB125" s="220"/>
      <c r="BC125" s="218"/>
      <c r="BD125" s="218"/>
      <c r="BE125" s="218"/>
      <c r="BF125" s="400">
        <f t="shared" ref="BF125" si="147">COUNTA(AF125:BE125)</f>
        <v>2</v>
      </c>
      <c r="BG125" s="10">
        <v>44604</v>
      </c>
      <c r="BH125" s="484"/>
      <c r="BI125" s="10">
        <v>44604</v>
      </c>
      <c r="BJ125" s="484"/>
      <c r="BK125" s="484"/>
      <c r="BL125" s="484"/>
      <c r="BM125" s="484"/>
      <c r="BN125" s="484"/>
      <c r="BO125" s="484"/>
      <c r="BP125" s="484"/>
      <c r="BQ125" s="495"/>
      <c r="BR125" s="495"/>
      <c r="BS125" s="495"/>
      <c r="BT125" s="495"/>
      <c r="BU125" s="495"/>
      <c r="BV125" s="495"/>
      <c r="BW125" s="495"/>
      <c r="BX125" s="495"/>
      <c r="BY125" s="495"/>
      <c r="BZ125" s="495"/>
      <c r="CA125" s="495"/>
      <c r="CB125" s="399">
        <f t="shared" ref="CB125" si="148">COUNTA(BG125:CA125)</f>
        <v>2</v>
      </c>
      <c r="CC125" s="397">
        <f t="shared" si="74"/>
        <v>0</v>
      </c>
      <c r="CD125" s="13">
        <v>44604</v>
      </c>
      <c r="CE125" s="396">
        <f t="shared" ref="CE125" si="149">CD125+6</f>
        <v>44610</v>
      </c>
      <c r="CF125" s="220">
        <v>44604</v>
      </c>
      <c r="CG125" s="220">
        <v>44609</v>
      </c>
      <c r="CH125" s="220"/>
      <c r="CI125" s="7"/>
      <c r="CJ125" s="7"/>
      <c r="CK125" s="1"/>
      <c r="CL125" s="1"/>
    </row>
    <row r="126" spans="1:90" s="2" customFormat="1" ht="26.4" customHeight="1">
      <c r="A126" s="362"/>
      <c r="B126" s="4">
        <v>1035</v>
      </c>
      <c r="C126" s="216" t="str">
        <f t="shared" ca="1" si="138"/>
        <v>Closed</v>
      </c>
      <c r="D126" s="216" t="str">
        <f t="shared" ref="D126" ca="1" si="150">IF(C126="Closed","Done","Under Test")</f>
        <v>Done</v>
      </c>
      <c r="E126" s="363">
        <f t="shared" ref="E126" si="151">F126</f>
        <v>44609</v>
      </c>
      <c r="F126" s="13">
        <v>44609</v>
      </c>
      <c r="G126" s="13">
        <v>44593</v>
      </c>
      <c r="H126" s="328" t="s">
        <v>528</v>
      </c>
      <c r="I126" s="3" t="s">
        <v>64</v>
      </c>
      <c r="J126" s="3" t="s">
        <v>67</v>
      </c>
      <c r="K126" s="215">
        <v>3039</v>
      </c>
      <c r="L126" s="6" t="s">
        <v>28</v>
      </c>
      <c r="M126" s="9" t="s">
        <v>29</v>
      </c>
      <c r="N126" s="21" t="s">
        <v>23</v>
      </c>
      <c r="O126" s="480" t="s">
        <v>253</v>
      </c>
      <c r="P126" s="21" t="s">
        <v>255</v>
      </c>
      <c r="Q126" s="284" t="s">
        <v>66</v>
      </c>
      <c r="R126" s="11" t="s">
        <v>68</v>
      </c>
      <c r="S126" s="8" t="s">
        <v>27</v>
      </c>
      <c r="T126" s="13"/>
      <c r="U126" s="7" t="s">
        <v>59</v>
      </c>
      <c r="V126" s="7" t="s">
        <v>59</v>
      </c>
      <c r="W126" s="7" t="s">
        <v>59</v>
      </c>
      <c r="X126" s="18" t="s">
        <v>323</v>
      </c>
      <c r="Y126" s="18">
        <v>1</v>
      </c>
      <c r="Z126" s="18" t="s">
        <v>527</v>
      </c>
      <c r="AA126" s="18" t="s">
        <v>522</v>
      </c>
      <c r="AB126" s="18" t="s">
        <v>402</v>
      </c>
      <c r="AC126" s="18" t="s">
        <v>60</v>
      </c>
      <c r="AD126" s="18"/>
      <c r="AE126" s="18">
        <v>2</v>
      </c>
      <c r="AF126" s="16">
        <v>44604</v>
      </c>
      <c r="AG126" s="16"/>
      <c r="AH126" s="16"/>
      <c r="AI126" s="10">
        <v>44604</v>
      </c>
      <c r="AJ126" s="219"/>
      <c r="AK126" s="219"/>
      <c r="AL126" s="219"/>
      <c r="AM126" s="219"/>
      <c r="AN126" s="219"/>
      <c r="AO126" s="219"/>
      <c r="AP126" s="219"/>
      <c r="AQ126" s="219"/>
      <c r="AR126" s="219"/>
      <c r="AS126" s="219"/>
      <c r="AT126" s="219"/>
      <c r="AU126" s="219"/>
      <c r="AV126" s="220"/>
      <c r="AW126" s="220"/>
      <c r="AX126" s="220"/>
      <c r="AY126" s="220"/>
      <c r="AZ126" s="220"/>
      <c r="BA126" s="220"/>
      <c r="BB126" s="220"/>
      <c r="BC126" s="218"/>
      <c r="BD126" s="218"/>
      <c r="BE126" s="218"/>
      <c r="BF126" s="400">
        <f t="shared" ref="BF126" si="152">COUNTA(AF126:BE126)</f>
        <v>2</v>
      </c>
      <c r="BG126" s="10">
        <v>44604</v>
      </c>
      <c r="BH126" s="484"/>
      <c r="BI126" s="10">
        <v>44604</v>
      </c>
      <c r="BJ126" s="484"/>
      <c r="BK126" s="484"/>
      <c r="BL126" s="484"/>
      <c r="BM126" s="484"/>
      <c r="BN126" s="484"/>
      <c r="BO126" s="484"/>
      <c r="BP126" s="484"/>
      <c r="BQ126" s="495"/>
      <c r="BR126" s="495"/>
      <c r="BS126" s="495"/>
      <c r="BT126" s="495"/>
      <c r="BU126" s="495"/>
      <c r="BV126" s="495"/>
      <c r="BW126" s="495"/>
      <c r="BX126" s="495"/>
      <c r="BY126" s="495"/>
      <c r="BZ126" s="495"/>
      <c r="CA126" s="495"/>
      <c r="CB126" s="399">
        <f t="shared" ref="CB126" si="153">COUNTA(BG126:CA126)</f>
        <v>2</v>
      </c>
      <c r="CC126" s="397">
        <f t="shared" si="74"/>
        <v>0</v>
      </c>
      <c r="CD126" s="13">
        <v>44604</v>
      </c>
      <c r="CE126" s="396">
        <f t="shared" ref="CE126" si="154">CD126+6</f>
        <v>44610</v>
      </c>
      <c r="CF126" s="220">
        <v>44604</v>
      </c>
      <c r="CG126" s="220">
        <v>44609</v>
      </c>
      <c r="CH126" s="220"/>
      <c r="CI126" s="7"/>
      <c r="CJ126" s="7"/>
      <c r="CK126" s="1"/>
      <c r="CL126" s="1"/>
    </row>
    <row r="127" spans="1:90" s="2" customFormat="1" ht="26.4" customHeight="1">
      <c r="A127" s="362"/>
      <c r="B127" s="4">
        <v>1036</v>
      </c>
      <c r="C127" s="216" t="str">
        <f t="shared" ca="1" si="138"/>
        <v>Closed</v>
      </c>
      <c r="D127" s="216" t="str">
        <f t="shared" ref="D127" ca="1" si="155">IF(C127="Closed","Done","Under Test")</f>
        <v>Done</v>
      </c>
      <c r="E127" s="363">
        <f t="shared" ref="E127" si="156">F127</f>
        <v>44609</v>
      </c>
      <c r="F127" s="13">
        <v>44609</v>
      </c>
      <c r="G127" s="13">
        <v>44593</v>
      </c>
      <c r="H127" s="328" t="s">
        <v>529</v>
      </c>
      <c r="I127" s="3" t="s">
        <v>64</v>
      </c>
      <c r="J127" s="3" t="s">
        <v>67</v>
      </c>
      <c r="K127" s="215">
        <v>3088</v>
      </c>
      <c r="L127" s="6" t="s">
        <v>371</v>
      </c>
      <c r="M127" s="9" t="s">
        <v>34</v>
      </c>
      <c r="N127" s="21" t="s">
        <v>18</v>
      </c>
      <c r="O127" s="480" t="s">
        <v>253</v>
      </c>
      <c r="P127" s="21" t="s">
        <v>255</v>
      </c>
      <c r="Q127" s="284" t="s">
        <v>66</v>
      </c>
      <c r="R127" s="11" t="s">
        <v>68</v>
      </c>
      <c r="S127" s="8" t="s">
        <v>27</v>
      </c>
      <c r="T127" s="13"/>
      <c r="U127" s="7" t="s">
        <v>59</v>
      </c>
      <c r="V127" s="7" t="s">
        <v>59</v>
      </c>
      <c r="W127" s="7" t="s">
        <v>59</v>
      </c>
      <c r="X127" s="18" t="s">
        <v>323</v>
      </c>
      <c r="Y127" s="18">
        <v>1</v>
      </c>
      <c r="Z127" s="18" t="s">
        <v>622</v>
      </c>
      <c r="AA127" s="18" t="s">
        <v>522</v>
      </c>
      <c r="AB127" s="18" t="s">
        <v>402</v>
      </c>
      <c r="AC127" s="18" t="s">
        <v>60</v>
      </c>
      <c r="AD127" s="18"/>
      <c r="AE127" s="18">
        <v>2</v>
      </c>
      <c r="AF127" s="16">
        <v>44593</v>
      </c>
      <c r="AG127" s="16"/>
      <c r="AH127" s="16"/>
      <c r="AI127" s="10">
        <v>44593</v>
      </c>
      <c r="AJ127" s="219"/>
      <c r="AK127" s="219"/>
      <c r="AL127" s="219"/>
      <c r="AM127" s="219"/>
      <c r="AN127" s="219"/>
      <c r="AO127" s="219"/>
      <c r="AP127" s="219"/>
      <c r="AQ127" s="219"/>
      <c r="AR127" s="219"/>
      <c r="AS127" s="219"/>
      <c r="AT127" s="219"/>
      <c r="AU127" s="219"/>
      <c r="AV127" s="220"/>
      <c r="AW127" s="220"/>
      <c r="AX127" s="220"/>
      <c r="AY127" s="220"/>
      <c r="AZ127" s="220"/>
      <c r="BA127" s="220"/>
      <c r="BB127" s="220"/>
      <c r="BC127" s="218"/>
      <c r="BD127" s="218"/>
      <c r="BE127" s="218"/>
      <c r="BF127" s="400">
        <f t="shared" ref="BF127" si="157">COUNTA(AF127:BE127)</f>
        <v>2</v>
      </c>
      <c r="BG127" s="10">
        <v>44593</v>
      </c>
      <c r="BH127" s="484"/>
      <c r="BI127" s="10">
        <v>44593</v>
      </c>
      <c r="BJ127" s="484"/>
      <c r="BK127" s="484"/>
      <c r="BL127" s="484"/>
      <c r="BM127" s="484"/>
      <c r="BN127" s="484"/>
      <c r="BO127" s="484"/>
      <c r="BP127" s="484"/>
      <c r="BQ127" s="495"/>
      <c r="BR127" s="495"/>
      <c r="BS127" s="495"/>
      <c r="BT127" s="495"/>
      <c r="BU127" s="495"/>
      <c r="BV127" s="495"/>
      <c r="BW127" s="495"/>
      <c r="BX127" s="495"/>
      <c r="BY127" s="495"/>
      <c r="BZ127" s="495"/>
      <c r="CA127" s="495"/>
      <c r="CB127" s="399">
        <f t="shared" ref="CB127" si="158">COUNTA(BG127:CA127)</f>
        <v>2</v>
      </c>
      <c r="CC127" s="397">
        <f t="shared" si="74"/>
        <v>0</v>
      </c>
      <c r="CD127" s="13">
        <v>44593</v>
      </c>
      <c r="CE127" s="396">
        <f t="shared" ref="CE127" si="159">CD127+6</f>
        <v>44599</v>
      </c>
      <c r="CF127" s="220">
        <v>44593</v>
      </c>
      <c r="CG127" s="220"/>
      <c r="CH127" s="220"/>
      <c r="CI127" s="7"/>
      <c r="CJ127" s="7"/>
      <c r="CK127" s="1"/>
      <c r="CL127" s="1"/>
    </row>
    <row r="128" spans="1:90" s="2" customFormat="1" ht="26.4" customHeight="1">
      <c r="A128" s="362"/>
      <c r="B128" s="4">
        <v>1037</v>
      </c>
      <c r="C128" s="216" t="str">
        <f t="shared" ca="1" si="138"/>
        <v/>
      </c>
      <c r="D128" s="216" t="str">
        <f t="shared" ref="D128:D129" ca="1" si="160">IF(C128="Closed","Done","Under Test")</f>
        <v>Under Test</v>
      </c>
      <c r="E128" s="363">
        <f t="shared" ref="E128" si="161">F128</f>
        <v>44609</v>
      </c>
      <c r="F128" s="13">
        <v>44609</v>
      </c>
      <c r="G128" s="13">
        <v>44593</v>
      </c>
      <c r="H128" s="328" t="s">
        <v>530</v>
      </c>
      <c r="I128" s="3" t="s">
        <v>64</v>
      </c>
      <c r="J128" s="3" t="s">
        <v>67</v>
      </c>
      <c r="K128" s="215">
        <v>3065</v>
      </c>
      <c r="L128" s="6"/>
      <c r="M128" s="9" t="s">
        <v>34</v>
      </c>
      <c r="N128" s="21" t="s">
        <v>49</v>
      </c>
      <c r="O128" s="480" t="s">
        <v>253</v>
      </c>
      <c r="P128" s="21" t="s">
        <v>255</v>
      </c>
      <c r="Q128" s="284" t="s">
        <v>66</v>
      </c>
      <c r="R128" s="11" t="s">
        <v>68</v>
      </c>
      <c r="S128" s="8" t="s">
        <v>27</v>
      </c>
      <c r="T128" s="13"/>
      <c r="U128" s="7" t="s">
        <v>59</v>
      </c>
      <c r="V128" s="7" t="s">
        <v>59</v>
      </c>
      <c r="W128" s="7" t="s">
        <v>59</v>
      </c>
      <c r="X128" s="18" t="s">
        <v>323</v>
      </c>
      <c r="Y128" s="18">
        <v>1</v>
      </c>
      <c r="Z128" s="18" t="s">
        <v>527</v>
      </c>
      <c r="AA128" s="18" t="s">
        <v>522</v>
      </c>
      <c r="AB128" s="18" t="s">
        <v>402</v>
      </c>
      <c r="AC128" s="18" t="s">
        <v>60</v>
      </c>
      <c r="AD128" s="18"/>
      <c r="AE128" s="18">
        <v>2</v>
      </c>
      <c r="AF128" s="16"/>
      <c r="AG128" s="16"/>
      <c r="AH128" s="16"/>
      <c r="AI128" s="10"/>
      <c r="AJ128" s="219"/>
      <c r="AK128" s="219"/>
      <c r="AL128" s="219"/>
      <c r="AM128" s="219"/>
      <c r="AN128" s="219"/>
      <c r="AO128" s="219"/>
      <c r="AP128" s="219"/>
      <c r="AQ128" s="219"/>
      <c r="AR128" s="219"/>
      <c r="AS128" s="219"/>
      <c r="AT128" s="219"/>
      <c r="AU128" s="219"/>
      <c r="AV128" s="220"/>
      <c r="AW128" s="220"/>
      <c r="AX128" s="220"/>
      <c r="AY128" s="220"/>
      <c r="AZ128" s="220"/>
      <c r="BA128" s="220"/>
      <c r="BB128" s="220"/>
      <c r="BC128" s="218"/>
      <c r="BD128" s="218"/>
      <c r="BE128" s="218"/>
      <c r="BF128" s="400">
        <f t="shared" ref="BF128" si="162">COUNTA(AF128:BE128)</f>
        <v>0</v>
      </c>
      <c r="BG128" s="10"/>
      <c r="BH128" s="484"/>
      <c r="BI128" s="484"/>
      <c r="BJ128" s="484"/>
      <c r="BK128" s="484"/>
      <c r="BL128" s="484"/>
      <c r="BM128" s="484"/>
      <c r="BN128" s="484"/>
      <c r="BO128" s="484"/>
      <c r="BP128" s="484"/>
      <c r="BQ128" s="495"/>
      <c r="BR128" s="495"/>
      <c r="BS128" s="495"/>
      <c r="BT128" s="495"/>
      <c r="BU128" s="495"/>
      <c r="BV128" s="495"/>
      <c r="BW128" s="495"/>
      <c r="BX128" s="495"/>
      <c r="BY128" s="495"/>
      <c r="BZ128" s="495"/>
      <c r="CA128" s="495"/>
      <c r="CB128" s="399">
        <f t="shared" ref="CB128" si="163">COUNTA(BG128:CA128)</f>
        <v>0</v>
      </c>
      <c r="CC128" s="397">
        <f t="shared" si="74"/>
        <v>0</v>
      </c>
      <c r="CD128" s="13"/>
      <c r="CE128" s="396">
        <f t="shared" ref="CE128" si="164">CD128+6</f>
        <v>6</v>
      </c>
      <c r="CF128" s="220"/>
      <c r="CG128" s="220"/>
      <c r="CH128" s="220"/>
      <c r="CI128" s="7"/>
      <c r="CJ128" s="7"/>
      <c r="CK128" s="1"/>
      <c r="CL128" s="1"/>
    </row>
    <row r="129" spans="1:90" s="2" customFormat="1" ht="26.4" customHeight="1">
      <c r="A129" s="362"/>
      <c r="B129" s="4">
        <v>1038</v>
      </c>
      <c r="C129" s="216" t="str">
        <f t="shared" ca="1" si="138"/>
        <v>Closed</v>
      </c>
      <c r="D129" s="216" t="str">
        <f t="shared" ca="1" si="160"/>
        <v>Done</v>
      </c>
      <c r="E129" s="363">
        <f t="shared" ref="E129" si="165">F129</f>
        <v>44609</v>
      </c>
      <c r="F129" s="13">
        <v>44609</v>
      </c>
      <c r="G129" s="13">
        <v>44573</v>
      </c>
      <c r="H129" s="328" t="s">
        <v>531</v>
      </c>
      <c r="I129" s="3" t="s">
        <v>64</v>
      </c>
      <c r="J129" s="3" t="s">
        <v>67</v>
      </c>
      <c r="K129" s="376" t="s">
        <v>442</v>
      </c>
      <c r="L129" s="375" t="s">
        <v>297</v>
      </c>
      <c r="M129" s="9" t="s">
        <v>34</v>
      </c>
      <c r="N129" s="21" t="s">
        <v>18</v>
      </c>
      <c r="O129" s="480" t="s">
        <v>253</v>
      </c>
      <c r="P129" s="21" t="s">
        <v>255</v>
      </c>
      <c r="Q129" s="284" t="s">
        <v>66</v>
      </c>
      <c r="R129" s="11" t="s">
        <v>68</v>
      </c>
      <c r="S129" s="8" t="s">
        <v>27</v>
      </c>
      <c r="T129" s="13"/>
      <c r="U129" s="7" t="s">
        <v>59</v>
      </c>
      <c r="V129" s="7" t="s">
        <v>59</v>
      </c>
      <c r="W129" s="7" t="s">
        <v>59</v>
      </c>
      <c r="X129" s="18" t="s">
        <v>323</v>
      </c>
      <c r="Y129" s="18">
        <v>1</v>
      </c>
      <c r="Z129" s="18" t="s">
        <v>622</v>
      </c>
      <c r="AA129" s="18" t="s">
        <v>522</v>
      </c>
      <c r="AB129" s="18" t="s">
        <v>402</v>
      </c>
      <c r="AC129" s="18" t="s">
        <v>60</v>
      </c>
      <c r="AD129" s="18"/>
      <c r="AE129" s="18">
        <v>2</v>
      </c>
      <c r="AF129" s="16">
        <v>44576</v>
      </c>
      <c r="AG129" s="16"/>
      <c r="AH129" s="16"/>
      <c r="AI129" s="10">
        <v>44576</v>
      </c>
      <c r="AJ129" s="219"/>
      <c r="AK129" s="219"/>
      <c r="AL129" s="219"/>
      <c r="AM129" s="219"/>
      <c r="AN129" s="219"/>
      <c r="AO129" s="219"/>
      <c r="AP129" s="219"/>
      <c r="AQ129" s="219"/>
      <c r="AR129" s="219"/>
      <c r="AS129" s="219"/>
      <c r="AT129" s="219"/>
      <c r="AU129" s="219"/>
      <c r="AV129" s="220"/>
      <c r="AW129" s="220"/>
      <c r="AX129" s="220"/>
      <c r="AY129" s="220"/>
      <c r="AZ129" s="220"/>
      <c r="BA129" s="220"/>
      <c r="BB129" s="220"/>
      <c r="BC129" s="218"/>
      <c r="BD129" s="218"/>
      <c r="BE129" s="218"/>
      <c r="BF129" s="400">
        <f t="shared" ref="BF129" si="166">COUNTA(AF129:BE129)</f>
        <v>2</v>
      </c>
      <c r="BG129" s="10">
        <v>44576</v>
      </c>
      <c r="BH129" s="484"/>
      <c r="BI129" s="10">
        <v>44576</v>
      </c>
      <c r="BJ129" s="484"/>
      <c r="BK129" s="484"/>
      <c r="BL129" s="484"/>
      <c r="BM129" s="484"/>
      <c r="BN129" s="484"/>
      <c r="BO129" s="484"/>
      <c r="BP129" s="484"/>
      <c r="BQ129" s="495"/>
      <c r="BR129" s="495"/>
      <c r="BS129" s="495"/>
      <c r="BT129" s="495"/>
      <c r="BU129" s="495"/>
      <c r="BV129" s="495"/>
      <c r="BW129" s="495"/>
      <c r="BX129" s="495"/>
      <c r="BY129" s="495"/>
      <c r="BZ129" s="495"/>
      <c r="CA129" s="495"/>
      <c r="CB129" s="399">
        <f t="shared" ref="CB129" si="167">COUNTA(BG129:CA129)</f>
        <v>2</v>
      </c>
      <c r="CC129" s="397">
        <f t="shared" si="74"/>
        <v>0</v>
      </c>
      <c r="CD129" s="13">
        <v>44576</v>
      </c>
      <c r="CE129" s="396">
        <f t="shared" ref="CE129" si="168">CD129+6</f>
        <v>44582</v>
      </c>
      <c r="CF129" s="220">
        <v>44576</v>
      </c>
      <c r="CG129" s="220"/>
      <c r="CH129" s="220"/>
      <c r="CI129" s="7"/>
      <c r="CJ129" s="7"/>
      <c r="CK129" s="1"/>
      <c r="CL129" s="1"/>
    </row>
    <row r="130" spans="1:90" s="2" customFormat="1" ht="26.4" customHeight="1">
      <c r="A130" s="362"/>
      <c r="B130" s="4">
        <v>1039</v>
      </c>
      <c r="C130" s="216" t="str">
        <f t="shared" ca="1" si="138"/>
        <v/>
      </c>
      <c r="D130" s="216" t="str">
        <f t="shared" ref="D130" ca="1" si="169">IF(C130="Closed","Done","Under Test")</f>
        <v>Under Test</v>
      </c>
      <c r="E130" s="363">
        <f t="shared" ref="E130" si="170">F130</f>
        <v>44609</v>
      </c>
      <c r="F130" s="13">
        <v>44609</v>
      </c>
      <c r="G130" s="13">
        <v>44593</v>
      </c>
      <c r="H130" s="328" t="s">
        <v>532</v>
      </c>
      <c r="I130" s="3" t="s">
        <v>64</v>
      </c>
      <c r="J130" s="3" t="s">
        <v>67</v>
      </c>
      <c r="K130" s="215">
        <v>3053</v>
      </c>
      <c r="L130" s="6"/>
      <c r="M130" s="9" t="s">
        <v>54</v>
      </c>
      <c r="N130" s="21" t="s">
        <v>53</v>
      </c>
      <c r="O130" s="480" t="s">
        <v>253</v>
      </c>
      <c r="P130" s="21" t="s">
        <v>255</v>
      </c>
      <c r="Q130" s="284" t="s">
        <v>66</v>
      </c>
      <c r="R130" s="11" t="s">
        <v>68</v>
      </c>
      <c r="S130" s="8" t="s">
        <v>27</v>
      </c>
      <c r="T130" s="13"/>
      <c r="U130" s="7" t="s">
        <v>59</v>
      </c>
      <c r="V130" s="7" t="s">
        <v>59</v>
      </c>
      <c r="W130" s="7" t="s">
        <v>59</v>
      </c>
      <c r="X130" s="18" t="s">
        <v>323</v>
      </c>
      <c r="Y130" s="18">
        <v>1</v>
      </c>
      <c r="Z130" s="18" t="s">
        <v>527</v>
      </c>
      <c r="AA130" s="18" t="s">
        <v>522</v>
      </c>
      <c r="AB130" s="18" t="s">
        <v>402</v>
      </c>
      <c r="AC130" s="18" t="s">
        <v>60</v>
      </c>
      <c r="AD130" s="18"/>
      <c r="AE130" s="18">
        <v>2</v>
      </c>
      <c r="AF130" s="16"/>
      <c r="AG130" s="16"/>
      <c r="AH130" s="16"/>
      <c r="AI130" s="10"/>
      <c r="AJ130" s="219"/>
      <c r="AK130" s="219"/>
      <c r="AL130" s="219"/>
      <c r="AM130" s="219"/>
      <c r="AN130" s="219"/>
      <c r="AO130" s="219"/>
      <c r="AP130" s="219"/>
      <c r="AQ130" s="219"/>
      <c r="AR130" s="219"/>
      <c r="AS130" s="219"/>
      <c r="AT130" s="219"/>
      <c r="AU130" s="219"/>
      <c r="AV130" s="220"/>
      <c r="AW130" s="220"/>
      <c r="AX130" s="220"/>
      <c r="AY130" s="220"/>
      <c r="AZ130" s="220"/>
      <c r="BA130" s="220"/>
      <c r="BB130" s="220"/>
      <c r="BC130" s="218"/>
      <c r="BD130" s="218"/>
      <c r="BE130" s="218"/>
      <c r="BF130" s="400">
        <f t="shared" ref="BF130" si="171">COUNTA(AF130:BE130)</f>
        <v>0</v>
      </c>
      <c r="BG130" s="10"/>
      <c r="BH130" s="484"/>
      <c r="BI130" s="484"/>
      <c r="BJ130" s="484"/>
      <c r="BK130" s="484"/>
      <c r="BL130" s="484"/>
      <c r="BM130" s="484"/>
      <c r="BN130" s="484"/>
      <c r="BO130" s="484"/>
      <c r="BP130" s="484"/>
      <c r="BQ130" s="495"/>
      <c r="BR130" s="495"/>
      <c r="BS130" s="495"/>
      <c r="BT130" s="495"/>
      <c r="BU130" s="495"/>
      <c r="BV130" s="495"/>
      <c r="BW130" s="495"/>
      <c r="BX130" s="495"/>
      <c r="BY130" s="495"/>
      <c r="BZ130" s="495"/>
      <c r="CA130" s="495"/>
      <c r="CB130" s="399">
        <f t="shared" ref="CB130" si="172">COUNTA(BG130:CA130)</f>
        <v>0</v>
      </c>
      <c r="CC130" s="397">
        <f t="shared" si="74"/>
        <v>0</v>
      </c>
      <c r="CD130" s="13"/>
      <c r="CE130" s="396">
        <f t="shared" ref="CE130" si="173">CD130+6</f>
        <v>6</v>
      </c>
      <c r="CF130" s="220"/>
      <c r="CG130" s="220"/>
      <c r="CH130" s="220"/>
      <c r="CI130" s="7"/>
      <c r="CJ130" s="7"/>
      <c r="CK130" s="1"/>
      <c r="CL130" s="1"/>
    </row>
    <row r="131" spans="1:90" s="2" customFormat="1" ht="26.4" customHeight="1">
      <c r="A131" s="362"/>
      <c r="B131" s="4">
        <v>1040</v>
      </c>
      <c r="C131" s="216" t="str">
        <f t="shared" ca="1" si="138"/>
        <v/>
      </c>
      <c r="D131" s="216" t="str">
        <f t="shared" ref="D131" ca="1" si="174">IF(C131="Closed","Done","Under Test")</f>
        <v>Under Test</v>
      </c>
      <c r="E131" s="363">
        <f t="shared" ref="E131" si="175">F131</f>
        <v>44609</v>
      </c>
      <c r="F131" s="13">
        <v>44609</v>
      </c>
      <c r="G131" s="13">
        <v>44593</v>
      </c>
      <c r="H131" s="328" t="s">
        <v>533</v>
      </c>
      <c r="I131" s="3" t="s">
        <v>64</v>
      </c>
      <c r="J131" s="3" t="s">
        <v>67</v>
      </c>
      <c r="K131" s="215">
        <v>3053</v>
      </c>
      <c r="L131" s="6"/>
      <c r="M131" s="9" t="s">
        <v>54</v>
      </c>
      <c r="N131" s="21" t="s">
        <v>53</v>
      </c>
      <c r="O131" s="480" t="s">
        <v>253</v>
      </c>
      <c r="P131" s="21" t="s">
        <v>255</v>
      </c>
      <c r="Q131" s="284" t="s">
        <v>66</v>
      </c>
      <c r="R131" s="11" t="s">
        <v>68</v>
      </c>
      <c r="S131" s="8" t="s">
        <v>27</v>
      </c>
      <c r="T131" s="13"/>
      <c r="U131" s="7" t="s">
        <v>59</v>
      </c>
      <c r="V131" s="7" t="s">
        <v>59</v>
      </c>
      <c r="W131" s="7" t="s">
        <v>59</v>
      </c>
      <c r="X131" s="18" t="s">
        <v>323</v>
      </c>
      <c r="Y131" s="18">
        <v>1</v>
      </c>
      <c r="Z131" s="18" t="s">
        <v>527</v>
      </c>
      <c r="AA131" s="18" t="s">
        <v>522</v>
      </c>
      <c r="AB131" s="18" t="s">
        <v>402</v>
      </c>
      <c r="AC131" s="18" t="s">
        <v>60</v>
      </c>
      <c r="AD131" s="18"/>
      <c r="AE131" s="18">
        <v>2</v>
      </c>
      <c r="AF131" s="16"/>
      <c r="AG131" s="16"/>
      <c r="AH131" s="16"/>
      <c r="AI131" s="10"/>
      <c r="AJ131" s="219"/>
      <c r="AK131" s="219"/>
      <c r="AL131" s="219"/>
      <c r="AM131" s="219"/>
      <c r="AN131" s="219"/>
      <c r="AO131" s="219"/>
      <c r="AP131" s="219"/>
      <c r="AQ131" s="219"/>
      <c r="AR131" s="219"/>
      <c r="AS131" s="219"/>
      <c r="AT131" s="219"/>
      <c r="AU131" s="219"/>
      <c r="AV131" s="220"/>
      <c r="AW131" s="220"/>
      <c r="AX131" s="220"/>
      <c r="AY131" s="220"/>
      <c r="AZ131" s="220"/>
      <c r="BA131" s="220"/>
      <c r="BB131" s="220"/>
      <c r="BC131" s="218"/>
      <c r="BD131" s="218"/>
      <c r="BE131" s="218"/>
      <c r="BF131" s="400">
        <f t="shared" ref="BF131" si="176">COUNTA(AF131:BE131)</f>
        <v>0</v>
      </c>
      <c r="BG131" s="10"/>
      <c r="BH131" s="484"/>
      <c r="BI131" s="484"/>
      <c r="BJ131" s="484"/>
      <c r="BK131" s="484"/>
      <c r="BL131" s="484"/>
      <c r="BM131" s="484"/>
      <c r="BN131" s="484"/>
      <c r="BO131" s="484"/>
      <c r="BP131" s="484"/>
      <c r="BQ131" s="495"/>
      <c r="BR131" s="495"/>
      <c r="BS131" s="495"/>
      <c r="BT131" s="495"/>
      <c r="BU131" s="495"/>
      <c r="BV131" s="495"/>
      <c r="BW131" s="495"/>
      <c r="BX131" s="495"/>
      <c r="BY131" s="495"/>
      <c r="BZ131" s="495"/>
      <c r="CA131" s="495"/>
      <c r="CB131" s="399">
        <f t="shared" ref="CB131" si="177">COUNTA(BG131:CA131)</f>
        <v>0</v>
      </c>
      <c r="CC131" s="397">
        <f t="shared" si="74"/>
        <v>0</v>
      </c>
      <c r="CD131" s="13"/>
      <c r="CE131" s="396">
        <f t="shared" ref="CE131" si="178">CD131+6</f>
        <v>6</v>
      </c>
      <c r="CF131" s="220"/>
      <c r="CG131" s="220"/>
      <c r="CH131" s="220"/>
      <c r="CI131" s="7"/>
      <c r="CJ131" s="7"/>
      <c r="CK131" s="1"/>
      <c r="CL131" s="1"/>
    </row>
    <row r="132" spans="1:90" s="2" customFormat="1" ht="26.4" customHeight="1">
      <c r="A132" s="362"/>
      <c r="B132" s="4">
        <v>1041</v>
      </c>
      <c r="C132" s="216" t="str">
        <f t="shared" ca="1" si="138"/>
        <v/>
      </c>
      <c r="D132" s="216" t="str">
        <f t="shared" ref="D132" ca="1" si="179">IF(C132="Closed","Done","Under Test")</f>
        <v>Under Test</v>
      </c>
      <c r="E132" s="363">
        <f t="shared" ref="E132" si="180">F132</f>
        <v>44609</v>
      </c>
      <c r="F132" s="13">
        <v>44609</v>
      </c>
      <c r="G132" s="13">
        <v>44593</v>
      </c>
      <c r="H132" s="328" t="s">
        <v>534</v>
      </c>
      <c r="I132" s="3" t="s">
        <v>64</v>
      </c>
      <c r="J132" s="3" t="s">
        <v>67</v>
      </c>
      <c r="K132" s="215">
        <v>3084</v>
      </c>
      <c r="L132" s="328" t="s">
        <v>503</v>
      </c>
      <c r="M132" s="9" t="s">
        <v>34</v>
      </c>
      <c r="N132" s="21" t="s">
        <v>18</v>
      </c>
      <c r="O132" s="480" t="s">
        <v>253</v>
      </c>
      <c r="P132" s="21" t="s">
        <v>255</v>
      </c>
      <c r="Q132" s="284" t="s">
        <v>66</v>
      </c>
      <c r="R132" s="11" t="s">
        <v>68</v>
      </c>
      <c r="S132" s="8" t="s">
        <v>27</v>
      </c>
      <c r="T132" s="13"/>
      <c r="U132" s="7" t="s">
        <v>59</v>
      </c>
      <c r="V132" s="7" t="s">
        <v>59</v>
      </c>
      <c r="W132" s="7" t="s">
        <v>59</v>
      </c>
      <c r="X132" s="18" t="s">
        <v>323</v>
      </c>
      <c r="Y132" s="18">
        <v>1</v>
      </c>
      <c r="Z132" s="18" t="s">
        <v>527</v>
      </c>
      <c r="AA132" s="18" t="s">
        <v>522</v>
      </c>
      <c r="AB132" s="18" t="s">
        <v>402</v>
      </c>
      <c r="AC132" s="18" t="s">
        <v>60</v>
      </c>
      <c r="AD132" s="18"/>
      <c r="AE132" s="18">
        <v>2</v>
      </c>
      <c r="AF132" s="16"/>
      <c r="AG132" s="16"/>
      <c r="AH132" s="16"/>
      <c r="AI132" s="10"/>
      <c r="AJ132" s="219"/>
      <c r="AK132" s="219"/>
      <c r="AL132" s="219"/>
      <c r="AM132" s="219"/>
      <c r="AN132" s="219"/>
      <c r="AO132" s="219"/>
      <c r="AP132" s="219"/>
      <c r="AQ132" s="219"/>
      <c r="AR132" s="219"/>
      <c r="AS132" s="219"/>
      <c r="AT132" s="219"/>
      <c r="AU132" s="219"/>
      <c r="AV132" s="220"/>
      <c r="AW132" s="220"/>
      <c r="AX132" s="220"/>
      <c r="AY132" s="220"/>
      <c r="AZ132" s="220"/>
      <c r="BA132" s="220"/>
      <c r="BB132" s="220"/>
      <c r="BC132" s="218"/>
      <c r="BD132" s="218"/>
      <c r="BE132" s="218"/>
      <c r="BF132" s="400">
        <f t="shared" ref="BF132" si="181">COUNTA(AF132:BE132)</f>
        <v>0</v>
      </c>
      <c r="BG132" s="10"/>
      <c r="BH132" s="484"/>
      <c r="BI132" s="484"/>
      <c r="BJ132" s="484"/>
      <c r="BK132" s="484"/>
      <c r="BL132" s="484"/>
      <c r="BM132" s="484"/>
      <c r="BN132" s="484"/>
      <c r="BO132" s="484"/>
      <c r="BP132" s="484"/>
      <c r="BQ132" s="495"/>
      <c r="BR132" s="495"/>
      <c r="BS132" s="495"/>
      <c r="BT132" s="495"/>
      <c r="BU132" s="495"/>
      <c r="BV132" s="495"/>
      <c r="BW132" s="495"/>
      <c r="BX132" s="495"/>
      <c r="BY132" s="495"/>
      <c r="BZ132" s="495"/>
      <c r="CA132" s="495"/>
      <c r="CB132" s="399">
        <f t="shared" ref="CB132" si="182">COUNTA(BG132:CA132)</f>
        <v>0</v>
      </c>
      <c r="CC132" s="397">
        <f t="shared" si="74"/>
        <v>0</v>
      </c>
      <c r="CD132" s="13"/>
      <c r="CE132" s="396">
        <f t="shared" ref="CE132" si="183">CD132+6</f>
        <v>6</v>
      </c>
      <c r="CF132" s="220"/>
      <c r="CG132" s="220"/>
      <c r="CH132" s="220"/>
      <c r="CI132" s="7"/>
      <c r="CJ132" s="7"/>
      <c r="CK132" s="1"/>
      <c r="CL132" s="1"/>
    </row>
    <row r="133" spans="1:90" s="2" customFormat="1" ht="26.4" customHeight="1">
      <c r="A133" s="362"/>
      <c r="B133" s="4">
        <v>1042</v>
      </c>
      <c r="C133" s="216" t="str">
        <f ca="1">IF(CD133="","",(IF(CF133&lt;&gt;"","Closed",(IF(CD133=TODAY()+1,"Near Due",(IF(CD133=TODAY(),"Today is due date",(IF(CD133&gt;TODAY(),"On Due",(IF(E1810&lt;TODAY()-7,"Too Over Due",(IF(CD133&lt;TODAY(),"Over due")))))))))))))</f>
        <v>Closed</v>
      </c>
      <c r="D133" s="216" t="str">
        <f t="shared" ref="D133" ca="1" si="184">IF(C133="Closed","Done","Under Test")</f>
        <v>Done</v>
      </c>
      <c r="E133" s="363">
        <f t="shared" ref="E133" si="185">F133</f>
        <v>44609</v>
      </c>
      <c r="F133" s="13">
        <v>44609</v>
      </c>
      <c r="G133" s="13">
        <v>44593</v>
      </c>
      <c r="H133" s="328" t="s">
        <v>535</v>
      </c>
      <c r="I133" s="3" t="s">
        <v>64</v>
      </c>
      <c r="J133" s="3" t="s">
        <v>67</v>
      </c>
      <c r="K133" s="376" t="s">
        <v>370</v>
      </c>
      <c r="L133" s="375" t="s">
        <v>245</v>
      </c>
      <c r="M133" s="9" t="s">
        <v>29</v>
      </c>
      <c r="N133" s="21" t="s">
        <v>18</v>
      </c>
      <c r="O133" s="480" t="s">
        <v>253</v>
      </c>
      <c r="P133" s="21" t="s">
        <v>255</v>
      </c>
      <c r="Q133" s="284" t="s">
        <v>66</v>
      </c>
      <c r="R133" s="11" t="s">
        <v>68</v>
      </c>
      <c r="S133" s="8" t="s">
        <v>27</v>
      </c>
      <c r="T133" s="13"/>
      <c r="U133" s="7" t="s">
        <v>59</v>
      </c>
      <c r="V133" s="7" t="s">
        <v>59</v>
      </c>
      <c r="W133" s="7" t="s">
        <v>59</v>
      </c>
      <c r="X133" s="18" t="s">
        <v>323</v>
      </c>
      <c r="Y133" s="18">
        <v>6</v>
      </c>
      <c r="Z133" s="18" t="s">
        <v>147</v>
      </c>
      <c r="AA133" s="18" t="s">
        <v>401</v>
      </c>
      <c r="AB133" s="18" t="s">
        <v>170</v>
      </c>
      <c r="AC133" s="18" t="s">
        <v>60</v>
      </c>
      <c r="AD133" s="18"/>
      <c r="AE133" s="18">
        <v>2</v>
      </c>
      <c r="AF133" s="16">
        <v>44602</v>
      </c>
      <c r="AG133" s="16"/>
      <c r="AH133" s="16"/>
      <c r="AI133" s="10">
        <v>44602</v>
      </c>
      <c r="AJ133" s="219"/>
      <c r="AK133" s="219"/>
      <c r="AL133" s="219"/>
      <c r="AM133" s="219"/>
      <c r="AN133" s="219"/>
      <c r="AO133" s="219"/>
      <c r="AP133" s="219"/>
      <c r="AQ133" s="219"/>
      <c r="AR133" s="219"/>
      <c r="AS133" s="219"/>
      <c r="AT133" s="219"/>
      <c r="AU133" s="219"/>
      <c r="AV133" s="220"/>
      <c r="AW133" s="220"/>
      <c r="AX133" s="220"/>
      <c r="AY133" s="220"/>
      <c r="AZ133" s="220"/>
      <c r="BA133" s="220"/>
      <c r="BB133" s="220"/>
      <c r="BC133" s="218"/>
      <c r="BD133" s="218"/>
      <c r="BE133" s="218"/>
      <c r="BF133" s="400">
        <f t="shared" ref="BF133" si="186">COUNTA(AF133:BE133)</f>
        <v>2</v>
      </c>
      <c r="BG133" s="10">
        <v>44602</v>
      </c>
      <c r="BH133" s="484"/>
      <c r="BI133" s="219">
        <v>44602</v>
      </c>
      <c r="BJ133" s="484"/>
      <c r="BK133" s="484"/>
      <c r="BL133" s="484"/>
      <c r="BM133" s="484"/>
      <c r="BN133" s="484"/>
      <c r="BO133" s="484"/>
      <c r="BP133" s="484"/>
      <c r="BQ133" s="495"/>
      <c r="BR133" s="495"/>
      <c r="BS133" s="495"/>
      <c r="BT133" s="495"/>
      <c r="BU133" s="495"/>
      <c r="BV133" s="495"/>
      <c r="BW133" s="495"/>
      <c r="BX133" s="495"/>
      <c r="BY133" s="495"/>
      <c r="BZ133" s="495"/>
      <c r="CA133" s="495"/>
      <c r="CB133" s="399">
        <f t="shared" ref="CB133" si="187">COUNTA(BG133:CA133)</f>
        <v>2</v>
      </c>
      <c r="CC133" s="397">
        <f t="shared" ref="CC133:CC196" si="188">BF133-CB133</f>
        <v>0</v>
      </c>
      <c r="CD133" s="13">
        <v>44602</v>
      </c>
      <c r="CE133" s="396">
        <f t="shared" ref="CE133" si="189">CD133+6</f>
        <v>44608</v>
      </c>
      <c r="CF133" s="220">
        <v>44616</v>
      </c>
      <c r="CG133" s="220">
        <v>44616</v>
      </c>
      <c r="CH133" s="220"/>
      <c r="CI133" s="7"/>
      <c r="CJ133" s="7"/>
      <c r="CK133" s="1"/>
      <c r="CL133" s="1"/>
    </row>
    <row r="134" spans="1:90" s="2" customFormat="1" ht="26.4" customHeight="1">
      <c r="A134" s="362"/>
      <c r="B134" s="4">
        <v>1043</v>
      </c>
      <c r="C134" s="216" t="str">
        <f t="shared" ref="C134:C139" ca="1" si="190">IF(CD134="","",(IF(CF134&lt;&gt;"","Closed",(IF(CD134=TODAY()+1,"Near Due",(IF(CD134=TODAY(),"Today is due date",(IF(CD134&gt;TODAY(),"On Due",(IF(E1823&lt;TODAY()-7,"Too Over Due",(IF(CD134&lt;TODAY(),"Over due")))))))))))))</f>
        <v/>
      </c>
      <c r="D134" s="216" t="str">
        <f t="shared" ref="D134" ca="1" si="191">IF(C134="Closed","Done","Under Test")</f>
        <v>Under Test</v>
      </c>
      <c r="E134" s="363">
        <f t="shared" ref="E134" si="192">F134</f>
        <v>44609</v>
      </c>
      <c r="F134" s="13">
        <v>44609</v>
      </c>
      <c r="G134" s="13">
        <v>44593</v>
      </c>
      <c r="H134" s="328" t="s">
        <v>536</v>
      </c>
      <c r="I134" s="3" t="s">
        <v>64</v>
      </c>
      <c r="J134" s="3" t="s">
        <v>67</v>
      </c>
      <c r="K134" s="215">
        <v>3083</v>
      </c>
      <c r="L134" s="6"/>
      <c r="M134" s="9" t="s">
        <v>54</v>
      </c>
      <c r="N134" s="21" t="s">
        <v>53</v>
      </c>
      <c r="O134" s="480" t="s">
        <v>253</v>
      </c>
      <c r="P134" s="21" t="s">
        <v>255</v>
      </c>
      <c r="Q134" s="284" t="s">
        <v>66</v>
      </c>
      <c r="R134" s="11" t="s">
        <v>68</v>
      </c>
      <c r="S134" s="8" t="s">
        <v>27</v>
      </c>
      <c r="T134" s="13"/>
      <c r="U134" s="7" t="s">
        <v>59</v>
      </c>
      <c r="V134" s="7" t="s">
        <v>59</v>
      </c>
      <c r="W134" s="7" t="s">
        <v>59</v>
      </c>
      <c r="X134" s="18" t="s">
        <v>323</v>
      </c>
      <c r="Y134" s="18">
        <v>1</v>
      </c>
      <c r="Z134" s="18" t="s">
        <v>527</v>
      </c>
      <c r="AA134" s="18" t="s">
        <v>522</v>
      </c>
      <c r="AB134" s="18" t="s">
        <v>402</v>
      </c>
      <c r="AC134" s="18" t="s">
        <v>60</v>
      </c>
      <c r="AD134" s="18"/>
      <c r="AE134" s="18">
        <v>2</v>
      </c>
      <c r="AF134" s="16"/>
      <c r="AG134" s="16"/>
      <c r="AH134" s="16"/>
      <c r="AI134" s="10"/>
      <c r="AJ134" s="219"/>
      <c r="AK134" s="219"/>
      <c r="AL134" s="219"/>
      <c r="AM134" s="219"/>
      <c r="AN134" s="219"/>
      <c r="AO134" s="219"/>
      <c r="AP134" s="219"/>
      <c r="AQ134" s="219"/>
      <c r="AR134" s="219"/>
      <c r="AS134" s="219"/>
      <c r="AT134" s="219"/>
      <c r="AU134" s="219"/>
      <c r="AV134" s="220"/>
      <c r="AW134" s="220"/>
      <c r="AX134" s="220"/>
      <c r="AY134" s="220"/>
      <c r="AZ134" s="220"/>
      <c r="BA134" s="220"/>
      <c r="BB134" s="220"/>
      <c r="BC134" s="218"/>
      <c r="BD134" s="218"/>
      <c r="BE134" s="218"/>
      <c r="BF134" s="400">
        <f t="shared" ref="BF134" si="193">COUNTA(AF134:BE134)</f>
        <v>0</v>
      </c>
      <c r="BG134" s="10"/>
      <c r="BH134" s="484"/>
      <c r="BI134" s="484"/>
      <c r="BJ134" s="484"/>
      <c r="BK134" s="484"/>
      <c r="BL134" s="484"/>
      <c r="BM134" s="484"/>
      <c r="BN134" s="484"/>
      <c r="BO134" s="484"/>
      <c r="BP134" s="484"/>
      <c r="BQ134" s="495"/>
      <c r="BR134" s="495"/>
      <c r="BS134" s="495"/>
      <c r="BT134" s="495"/>
      <c r="BU134" s="495"/>
      <c r="BV134" s="495"/>
      <c r="BW134" s="495"/>
      <c r="BX134" s="495"/>
      <c r="BY134" s="495"/>
      <c r="BZ134" s="495"/>
      <c r="CA134" s="495"/>
      <c r="CB134" s="399">
        <f t="shared" ref="CB134" si="194">COUNTA(BG134:CA134)</f>
        <v>0</v>
      </c>
      <c r="CC134" s="397">
        <f t="shared" si="188"/>
        <v>0</v>
      </c>
      <c r="CD134" s="13"/>
      <c r="CE134" s="396">
        <f t="shared" ref="CE134" si="195">CD134+6</f>
        <v>6</v>
      </c>
      <c r="CF134" s="220"/>
      <c r="CG134" s="220"/>
      <c r="CH134" s="220"/>
      <c r="CI134" s="7"/>
      <c r="CJ134" s="7"/>
      <c r="CK134" s="1"/>
      <c r="CL134" s="1"/>
    </row>
    <row r="135" spans="1:90" s="2" customFormat="1" ht="26.4" customHeight="1">
      <c r="A135" s="362"/>
      <c r="B135" s="4">
        <v>1044</v>
      </c>
      <c r="C135" s="216" t="str">
        <f t="shared" ca="1" si="190"/>
        <v>Closed</v>
      </c>
      <c r="D135" s="216" t="str">
        <f t="shared" ref="D135" ca="1" si="196">IF(C135="Closed","Done","Under Test")</f>
        <v>Done</v>
      </c>
      <c r="E135" s="363">
        <f t="shared" ref="E135" si="197">F135</f>
        <v>44609</v>
      </c>
      <c r="F135" s="13">
        <v>44609</v>
      </c>
      <c r="G135" s="13">
        <v>44593</v>
      </c>
      <c r="H135" s="328" t="s">
        <v>537</v>
      </c>
      <c r="I135" s="3" t="s">
        <v>64</v>
      </c>
      <c r="J135" s="3" t="s">
        <v>67</v>
      </c>
      <c r="K135" s="215">
        <v>3055</v>
      </c>
      <c r="L135" s="6" t="s">
        <v>367</v>
      </c>
      <c r="M135" s="9" t="s">
        <v>42</v>
      </c>
      <c r="N135" s="21" t="s">
        <v>41</v>
      </c>
      <c r="O135" s="480" t="s">
        <v>253</v>
      </c>
      <c r="P135" s="21" t="s">
        <v>255</v>
      </c>
      <c r="Q135" s="284" t="s">
        <v>66</v>
      </c>
      <c r="R135" s="11" t="s">
        <v>68</v>
      </c>
      <c r="S135" s="8" t="s">
        <v>27</v>
      </c>
      <c r="T135" s="13"/>
      <c r="U135" s="7" t="s">
        <v>59</v>
      </c>
      <c r="V135" s="7" t="s">
        <v>59</v>
      </c>
      <c r="W135" s="7" t="s">
        <v>59</v>
      </c>
      <c r="X135" s="18" t="s">
        <v>323</v>
      </c>
      <c r="Y135" s="18">
        <v>4</v>
      </c>
      <c r="Z135" s="18" t="s">
        <v>527</v>
      </c>
      <c r="AA135" s="18" t="s">
        <v>522</v>
      </c>
      <c r="AB135" s="18" t="s">
        <v>402</v>
      </c>
      <c r="AC135" s="18" t="s">
        <v>60</v>
      </c>
      <c r="AD135" s="18"/>
      <c r="AE135" s="18">
        <v>2</v>
      </c>
      <c r="AF135" s="16">
        <v>44618</v>
      </c>
      <c r="AG135" s="16"/>
      <c r="AH135" s="16"/>
      <c r="AI135" s="10">
        <v>44618</v>
      </c>
      <c r="AJ135" s="219"/>
      <c r="AK135" s="219"/>
      <c r="AL135" s="219"/>
      <c r="AM135" s="219"/>
      <c r="AN135" s="219"/>
      <c r="AO135" s="219"/>
      <c r="AP135" s="219"/>
      <c r="AQ135" s="219"/>
      <c r="AR135" s="219"/>
      <c r="AS135" s="219"/>
      <c r="AT135" s="219"/>
      <c r="AU135" s="219"/>
      <c r="AV135" s="220"/>
      <c r="AW135" s="220"/>
      <c r="AX135" s="220"/>
      <c r="AY135" s="220"/>
      <c r="AZ135" s="220"/>
      <c r="BA135" s="220"/>
      <c r="BB135" s="220"/>
      <c r="BC135" s="218"/>
      <c r="BD135" s="218"/>
      <c r="BE135" s="218"/>
      <c r="BF135" s="400">
        <f t="shared" ref="BF135" si="198">COUNTA(AF135:BE135)</f>
        <v>2</v>
      </c>
      <c r="BG135" s="10">
        <v>44618</v>
      </c>
      <c r="BH135" s="484"/>
      <c r="BI135" s="219">
        <v>44618</v>
      </c>
      <c r="BJ135" s="484"/>
      <c r="BK135" s="484"/>
      <c r="BL135" s="484"/>
      <c r="BM135" s="484"/>
      <c r="BN135" s="484"/>
      <c r="BO135" s="484"/>
      <c r="BP135" s="484"/>
      <c r="BQ135" s="495"/>
      <c r="BR135" s="495"/>
      <c r="BS135" s="495"/>
      <c r="BT135" s="495"/>
      <c r="BU135" s="495"/>
      <c r="BV135" s="495"/>
      <c r="BW135" s="495"/>
      <c r="BX135" s="495"/>
      <c r="BY135" s="495"/>
      <c r="BZ135" s="495"/>
      <c r="CA135" s="495"/>
      <c r="CB135" s="399">
        <f t="shared" ref="CB135" si="199">COUNTA(BG135:CA135)</f>
        <v>2</v>
      </c>
      <c r="CC135" s="397">
        <f t="shared" si="188"/>
        <v>0</v>
      </c>
      <c r="CD135" s="13">
        <v>44618</v>
      </c>
      <c r="CE135" s="396">
        <f t="shared" ref="CE135" si="200">CD135+6</f>
        <v>44624</v>
      </c>
      <c r="CF135" s="220">
        <v>44618</v>
      </c>
      <c r="CG135" s="220">
        <v>44662</v>
      </c>
      <c r="CH135" s="220"/>
      <c r="CI135" s="7"/>
      <c r="CJ135" s="7"/>
      <c r="CK135" s="1"/>
      <c r="CL135" s="1"/>
    </row>
    <row r="136" spans="1:90" s="2" customFormat="1" ht="26.4" customHeight="1">
      <c r="A136" s="362"/>
      <c r="B136" s="4">
        <v>1045</v>
      </c>
      <c r="C136" s="216" t="str">
        <f t="shared" ca="1" si="190"/>
        <v/>
      </c>
      <c r="D136" s="216" t="str">
        <f t="shared" ref="D136" ca="1" si="201">IF(C136="Closed","Done","Under Test")</f>
        <v>Under Test</v>
      </c>
      <c r="E136" s="363">
        <f t="shared" ref="E136" si="202">F136</f>
        <v>44609</v>
      </c>
      <c r="F136" s="13">
        <v>44609</v>
      </c>
      <c r="G136" s="13">
        <v>44593</v>
      </c>
      <c r="H136" s="328" t="s">
        <v>538</v>
      </c>
      <c r="I136" s="3" t="s">
        <v>64</v>
      </c>
      <c r="J136" s="3" t="s">
        <v>67</v>
      </c>
      <c r="K136" s="215">
        <v>3053</v>
      </c>
      <c r="L136" s="6"/>
      <c r="M136" s="9" t="s">
        <v>54</v>
      </c>
      <c r="N136" s="21" t="s">
        <v>53</v>
      </c>
      <c r="O136" s="480" t="s">
        <v>253</v>
      </c>
      <c r="P136" s="21" t="s">
        <v>255</v>
      </c>
      <c r="Q136" s="284" t="s">
        <v>66</v>
      </c>
      <c r="R136" s="11" t="s">
        <v>68</v>
      </c>
      <c r="S136" s="8" t="s">
        <v>27</v>
      </c>
      <c r="T136" s="13"/>
      <c r="U136" s="7" t="s">
        <v>59</v>
      </c>
      <c r="V136" s="7" t="s">
        <v>59</v>
      </c>
      <c r="W136" s="7" t="s">
        <v>59</v>
      </c>
      <c r="X136" s="18" t="s">
        <v>323</v>
      </c>
      <c r="Y136" s="18">
        <v>1</v>
      </c>
      <c r="Z136" s="18" t="s">
        <v>527</v>
      </c>
      <c r="AA136" s="18" t="s">
        <v>522</v>
      </c>
      <c r="AB136" s="18" t="s">
        <v>402</v>
      </c>
      <c r="AC136" s="18" t="s">
        <v>60</v>
      </c>
      <c r="AD136" s="18"/>
      <c r="AE136" s="18">
        <v>2</v>
      </c>
      <c r="AF136" s="16"/>
      <c r="AG136" s="16"/>
      <c r="AH136" s="16"/>
      <c r="AI136" s="10"/>
      <c r="AJ136" s="219"/>
      <c r="AK136" s="219"/>
      <c r="AL136" s="219"/>
      <c r="AM136" s="219"/>
      <c r="AN136" s="219"/>
      <c r="AO136" s="219"/>
      <c r="AP136" s="219"/>
      <c r="AQ136" s="219"/>
      <c r="AR136" s="219"/>
      <c r="AS136" s="219"/>
      <c r="AT136" s="219"/>
      <c r="AU136" s="219"/>
      <c r="AV136" s="220"/>
      <c r="AW136" s="220"/>
      <c r="AX136" s="220"/>
      <c r="AY136" s="220"/>
      <c r="AZ136" s="220"/>
      <c r="BA136" s="220"/>
      <c r="BB136" s="220"/>
      <c r="BC136" s="218"/>
      <c r="BD136" s="218"/>
      <c r="BE136" s="218"/>
      <c r="BF136" s="400">
        <f t="shared" ref="BF136" si="203">COUNTA(AF136:BE136)</f>
        <v>0</v>
      </c>
      <c r="BG136" s="10"/>
      <c r="BH136" s="484"/>
      <c r="BI136" s="484"/>
      <c r="BJ136" s="484"/>
      <c r="BK136" s="484"/>
      <c r="BL136" s="484"/>
      <c r="BM136" s="484"/>
      <c r="BN136" s="484"/>
      <c r="BO136" s="484"/>
      <c r="BP136" s="484"/>
      <c r="BQ136" s="495"/>
      <c r="BR136" s="495"/>
      <c r="BS136" s="495"/>
      <c r="BT136" s="495"/>
      <c r="BU136" s="495"/>
      <c r="BV136" s="495"/>
      <c r="BW136" s="495"/>
      <c r="BX136" s="495"/>
      <c r="BY136" s="495"/>
      <c r="BZ136" s="495"/>
      <c r="CA136" s="495"/>
      <c r="CB136" s="399">
        <f t="shared" ref="CB136" si="204">COUNTA(BG136:CA136)</f>
        <v>0</v>
      </c>
      <c r="CC136" s="397">
        <f t="shared" si="188"/>
        <v>0</v>
      </c>
      <c r="CD136" s="13"/>
      <c r="CE136" s="396">
        <f t="shared" ref="CE136" si="205">CD136+6</f>
        <v>6</v>
      </c>
      <c r="CF136" s="220"/>
      <c r="CG136" s="220"/>
      <c r="CH136" s="220"/>
      <c r="CI136" s="7"/>
      <c r="CJ136" s="7"/>
      <c r="CK136" s="1"/>
      <c r="CL136" s="1"/>
    </row>
    <row r="137" spans="1:90" s="2" customFormat="1" ht="26.4" customHeight="1">
      <c r="A137" s="362"/>
      <c r="B137" s="4">
        <v>1046</v>
      </c>
      <c r="C137" s="216" t="str">
        <f t="shared" ca="1" si="190"/>
        <v>Closed</v>
      </c>
      <c r="D137" s="216" t="str">
        <f t="shared" ref="D137" ca="1" si="206">IF(C137="Closed","Done","Under Test")</f>
        <v>Done</v>
      </c>
      <c r="E137" s="363">
        <f t="shared" ref="E137" si="207">F137</f>
        <v>44609</v>
      </c>
      <c r="F137" s="13">
        <v>44609</v>
      </c>
      <c r="G137" s="13">
        <v>44593</v>
      </c>
      <c r="H137" s="328" t="s">
        <v>539</v>
      </c>
      <c r="I137" s="3" t="s">
        <v>64</v>
      </c>
      <c r="J137" s="3" t="s">
        <v>67</v>
      </c>
      <c r="K137" s="215">
        <v>3052</v>
      </c>
      <c r="L137" s="375" t="s">
        <v>274</v>
      </c>
      <c r="M137" s="9" t="s">
        <v>273</v>
      </c>
      <c r="N137" s="21" t="s">
        <v>184</v>
      </c>
      <c r="O137" s="480" t="s">
        <v>253</v>
      </c>
      <c r="P137" s="21" t="s">
        <v>255</v>
      </c>
      <c r="Q137" s="284" t="s">
        <v>66</v>
      </c>
      <c r="R137" s="11" t="s">
        <v>68</v>
      </c>
      <c r="S137" s="8" t="s">
        <v>27</v>
      </c>
      <c r="T137" s="13"/>
      <c r="U137" s="7" t="s">
        <v>59</v>
      </c>
      <c r="V137" s="7" t="s">
        <v>59</v>
      </c>
      <c r="W137" s="7" t="s">
        <v>59</v>
      </c>
      <c r="X137" s="18" t="s">
        <v>323</v>
      </c>
      <c r="Y137" s="18">
        <v>1</v>
      </c>
      <c r="Z137" s="18" t="s">
        <v>527</v>
      </c>
      <c r="AA137" s="18" t="s">
        <v>522</v>
      </c>
      <c r="AB137" s="18" t="s">
        <v>402</v>
      </c>
      <c r="AC137" s="18" t="s">
        <v>60</v>
      </c>
      <c r="AD137" s="18"/>
      <c r="AE137" s="18">
        <v>2</v>
      </c>
      <c r="AF137" s="16">
        <v>44581</v>
      </c>
      <c r="AG137" s="16"/>
      <c r="AH137" s="16"/>
      <c r="AI137" s="10">
        <v>44581</v>
      </c>
      <c r="AJ137" s="219"/>
      <c r="AK137" s="219"/>
      <c r="AL137" s="219"/>
      <c r="AM137" s="219"/>
      <c r="AN137" s="219"/>
      <c r="AO137" s="219"/>
      <c r="AP137" s="219"/>
      <c r="AQ137" s="219"/>
      <c r="AR137" s="219"/>
      <c r="AS137" s="219"/>
      <c r="AT137" s="219"/>
      <c r="AU137" s="219"/>
      <c r="AV137" s="220"/>
      <c r="AW137" s="220"/>
      <c r="AX137" s="220"/>
      <c r="AY137" s="220"/>
      <c r="AZ137" s="220"/>
      <c r="BA137" s="220"/>
      <c r="BB137" s="220"/>
      <c r="BC137" s="218"/>
      <c r="BD137" s="218"/>
      <c r="BE137" s="218"/>
      <c r="BF137" s="400">
        <f t="shared" ref="BF137" si="208">COUNTA(AF137:BE137)</f>
        <v>2</v>
      </c>
      <c r="BG137" s="10">
        <v>44581</v>
      </c>
      <c r="BH137" s="484"/>
      <c r="BI137" s="219">
        <v>44581</v>
      </c>
      <c r="BJ137" s="484"/>
      <c r="BK137" s="484"/>
      <c r="BL137" s="484"/>
      <c r="BM137" s="484"/>
      <c r="BN137" s="484"/>
      <c r="BO137" s="484"/>
      <c r="BP137" s="484"/>
      <c r="BQ137" s="495"/>
      <c r="BR137" s="495"/>
      <c r="BS137" s="495"/>
      <c r="BT137" s="495"/>
      <c r="BU137" s="495"/>
      <c r="BV137" s="495"/>
      <c r="BW137" s="495"/>
      <c r="BX137" s="495"/>
      <c r="BY137" s="495"/>
      <c r="BZ137" s="495"/>
      <c r="CA137" s="495"/>
      <c r="CB137" s="399">
        <f t="shared" ref="CB137" si="209">COUNTA(BG137:CA137)</f>
        <v>2</v>
      </c>
      <c r="CC137" s="397">
        <f t="shared" si="188"/>
        <v>0</v>
      </c>
      <c r="CD137" s="13">
        <v>44581</v>
      </c>
      <c r="CE137" s="396">
        <f t="shared" ref="CE137" si="210">CD137+6</f>
        <v>44587</v>
      </c>
      <c r="CF137" s="220">
        <v>44581</v>
      </c>
      <c r="CG137" s="220">
        <v>44581</v>
      </c>
      <c r="CH137" s="220"/>
      <c r="CI137" s="7"/>
      <c r="CJ137" s="7"/>
      <c r="CK137" s="1"/>
      <c r="CL137" s="1"/>
    </row>
    <row r="138" spans="1:90" s="2" customFormat="1" ht="26.4" customHeight="1">
      <c r="A138" s="362"/>
      <c r="B138" s="4">
        <v>1047</v>
      </c>
      <c r="C138" s="216" t="str">
        <f t="shared" ca="1" si="190"/>
        <v>Closed</v>
      </c>
      <c r="D138" s="216" t="str">
        <f t="shared" ref="D138" ca="1" si="211">IF(C138="Closed","Done","Under Test")</f>
        <v>Done</v>
      </c>
      <c r="E138" s="363">
        <f t="shared" ref="E138" si="212">F138</f>
        <v>44609</v>
      </c>
      <c r="F138" s="13">
        <v>44609</v>
      </c>
      <c r="G138" s="13">
        <v>44593</v>
      </c>
      <c r="H138" s="328" t="s">
        <v>540</v>
      </c>
      <c r="I138" s="3" t="s">
        <v>64</v>
      </c>
      <c r="J138" s="3" t="s">
        <v>67</v>
      </c>
      <c r="K138" s="376" t="s">
        <v>442</v>
      </c>
      <c r="L138" s="375" t="s">
        <v>297</v>
      </c>
      <c r="M138" s="9" t="s">
        <v>34</v>
      </c>
      <c r="N138" s="21" t="s">
        <v>18</v>
      </c>
      <c r="O138" s="480" t="s">
        <v>253</v>
      </c>
      <c r="P138" s="21" t="s">
        <v>255</v>
      </c>
      <c r="Q138" s="284" t="s">
        <v>66</v>
      </c>
      <c r="R138" s="11" t="s">
        <v>68</v>
      </c>
      <c r="S138" s="8" t="s">
        <v>27</v>
      </c>
      <c r="T138" s="13"/>
      <c r="U138" s="7" t="s">
        <v>59</v>
      </c>
      <c r="V138" s="7" t="s">
        <v>59</v>
      </c>
      <c r="W138" s="7" t="s">
        <v>59</v>
      </c>
      <c r="X138" s="18" t="s">
        <v>323</v>
      </c>
      <c r="Y138" s="18">
        <v>4</v>
      </c>
      <c r="Z138" s="18" t="s">
        <v>622</v>
      </c>
      <c r="AA138" s="18" t="s">
        <v>522</v>
      </c>
      <c r="AB138" s="18" t="s">
        <v>402</v>
      </c>
      <c r="AC138" s="18" t="s">
        <v>60</v>
      </c>
      <c r="AD138" s="18"/>
      <c r="AE138" s="18">
        <v>2</v>
      </c>
      <c r="AF138" s="16">
        <v>44576</v>
      </c>
      <c r="AG138" s="16"/>
      <c r="AH138" s="16"/>
      <c r="AI138" s="10">
        <v>44576</v>
      </c>
      <c r="AJ138" s="219"/>
      <c r="AK138" s="219"/>
      <c r="AL138" s="219"/>
      <c r="AM138" s="219"/>
      <c r="AN138" s="219"/>
      <c r="AO138" s="219"/>
      <c r="AP138" s="219"/>
      <c r="AQ138" s="219"/>
      <c r="AR138" s="219"/>
      <c r="AS138" s="219"/>
      <c r="AT138" s="219"/>
      <c r="AU138" s="219"/>
      <c r="AV138" s="220"/>
      <c r="AW138" s="220"/>
      <c r="AX138" s="220"/>
      <c r="AY138" s="220"/>
      <c r="AZ138" s="220"/>
      <c r="BA138" s="220"/>
      <c r="BB138" s="220"/>
      <c r="BC138" s="218"/>
      <c r="BD138" s="218"/>
      <c r="BE138" s="218"/>
      <c r="BF138" s="400">
        <f t="shared" ref="BF138" si="213">COUNTA(AF138:BE138)</f>
        <v>2</v>
      </c>
      <c r="BG138" s="10">
        <v>44576</v>
      </c>
      <c r="BH138" s="484"/>
      <c r="BI138" s="10">
        <v>44576</v>
      </c>
      <c r="BJ138" s="484"/>
      <c r="BK138" s="484"/>
      <c r="BL138" s="484"/>
      <c r="BM138" s="484"/>
      <c r="BN138" s="484"/>
      <c r="BO138" s="484"/>
      <c r="BP138" s="484"/>
      <c r="BQ138" s="495"/>
      <c r="BR138" s="495"/>
      <c r="BS138" s="495"/>
      <c r="BT138" s="495"/>
      <c r="BU138" s="495"/>
      <c r="BV138" s="495"/>
      <c r="BW138" s="495"/>
      <c r="BX138" s="495"/>
      <c r="BY138" s="495"/>
      <c r="BZ138" s="495"/>
      <c r="CA138" s="495"/>
      <c r="CB138" s="399">
        <f t="shared" ref="CB138" si="214">COUNTA(BG138:CA138)</f>
        <v>2</v>
      </c>
      <c r="CC138" s="397">
        <f t="shared" si="188"/>
        <v>0</v>
      </c>
      <c r="CD138" s="13">
        <v>44576</v>
      </c>
      <c r="CE138" s="396">
        <f t="shared" ref="CE138" si="215">CD138+6</f>
        <v>44582</v>
      </c>
      <c r="CF138" s="220">
        <v>44576</v>
      </c>
      <c r="CG138" s="220"/>
      <c r="CH138" s="220"/>
      <c r="CI138" s="7"/>
      <c r="CJ138" s="7"/>
      <c r="CK138" s="1"/>
      <c r="CL138" s="1"/>
    </row>
    <row r="139" spans="1:90" s="2" customFormat="1" ht="26.4" customHeight="1">
      <c r="A139" s="362"/>
      <c r="B139" s="4">
        <v>1048</v>
      </c>
      <c r="C139" s="216" t="str">
        <f t="shared" ca="1" si="190"/>
        <v/>
      </c>
      <c r="D139" s="216" t="str">
        <f t="shared" ref="D139:D140" ca="1" si="216">IF(C139="Closed","Done","Under Test")</f>
        <v>Under Test</v>
      </c>
      <c r="E139" s="363">
        <f t="shared" ref="E139" si="217">F139</f>
        <v>44609</v>
      </c>
      <c r="F139" s="13">
        <v>44609</v>
      </c>
      <c r="G139" s="13">
        <v>44593</v>
      </c>
      <c r="H139" s="328" t="s">
        <v>541</v>
      </c>
      <c r="I139" s="3" t="s">
        <v>64</v>
      </c>
      <c r="J139" s="3" t="s">
        <v>67</v>
      </c>
      <c r="K139" s="215">
        <v>3093</v>
      </c>
      <c r="L139" s="6"/>
      <c r="M139" s="9"/>
      <c r="N139" s="21" t="s">
        <v>49</v>
      </c>
      <c r="O139" s="480" t="s">
        <v>253</v>
      </c>
      <c r="P139" s="21" t="s">
        <v>255</v>
      </c>
      <c r="Q139" s="284" t="s">
        <v>66</v>
      </c>
      <c r="R139" s="11" t="s">
        <v>68</v>
      </c>
      <c r="S139" s="8" t="s">
        <v>27</v>
      </c>
      <c r="T139" s="13"/>
      <c r="U139" s="7" t="s">
        <v>59</v>
      </c>
      <c r="V139" s="7" t="s">
        <v>59</v>
      </c>
      <c r="W139" s="7" t="s">
        <v>59</v>
      </c>
      <c r="X139" s="18" t="s">
        <v>323</v>
      </c>
      <c r="Y139" s="18">
        <v>1</v>
      </c>
      <c r="Z139" s="18" t="s">
        <v>527</v>
      </c>
      <c r="AA139" s="18" t="s">
        <v>522</v>
      </c>
      <c r="AB139" s="18" t="s">
        <v>402</v>
      </c>
      <c r="AC139" s="18" t="s">
        <v>60</v>
      </c>
      <c r="AD139" s="18"/>
      <c r="AE139" s="18">
        <v>2</v>
      </c>
      <c r="AF139" s="16"/>
      <c r="AG139" s="16"/>
      <c r="AH139" s="16"/>
      <c r="AI139" s="10"/>
      <c r="AJ139" s="219"/>
      <c r="AK139" s="219"/>
      <c r="AL139" s="219"/>
      <c r="AM139" s="219"/>
      <c r="AN139" s="219"/>
      <c r="AO139" s="219"/>
      <c r="AP139" s="219"/>
      <c r="AQ139" s="219"/>
      <c r="AR139" s="219"/>
      <c r="AS139" s="219"/>
      <c r="AT139" s="219"/>
      <c r="AU139" s="219"/>
      <c r="AV139" s="220"/>
      <c r="AW139" s="220"/>
      <c r="AX139" s="220"/>
      <c r="AY139" s="220"/>
      <c r="AZ139" s="220"/>
      <c r="BA139" s="220"/>
      <c r="BB139" s="220"/>
      <c r="BC139" s="218"/>
      <c r="BD139" s="218"/>
      <c r="BE139" s="218"/>
      <c r="BF139" s="400">
        <f t="shared" ref="BF139:BF140" si="218">COUNTA(AF139:BE139)</f>
        <v>0</v>
      </c>
      <c r="BG139" s="10"/>
      <c r="BH139" s="484"/>
      <c r="BI139" s="484"/>
      <c r="BJ139" s="484"/>
      <c r="BK139" s="484"/>
      <c r="BL139" s="484"/>
      <c r="BM139" s="484"/>
      <c r="BN139" s="484"/>
      <c r="BO139" s="484"/>
      <c r="BP139" s="484"/>
      <c r="BQ139" s="495"/>
      <c r="BR139" s="495"/>
      <c r="BS139" s="495"/>
      <c r="BT139" s="495"/>
      <c r="BU139" s="495"/>
      <c r="BV139" s="495"/>
      <c r="BW139" s="495"/>
      <c r="BX139" s="495"/>
      <c r="BY139" s="495"/>
      <c r="BZ139" s="495"/>
      <c r="CA139" s="495"/>
      <c r="CB139" s="399">
        <f t="shared" ref="CB139:CB140" si="219">COUNTA(BG139:CA139)</f>
        <v>0</v>
      </c>
      <c r="CC139" s="397">
        <f t="shared" si="188"/>
        <v>0</v>
      </c>
      <c r="CD139" s="13"/>
      <c r="CE139" s="396">
        <f t="shared" ref="CE139:CE140" si="220">CD139+6</f>
        <v>6</v>
      </c>
      <c r="CF139" s="220"/>
      <c r="CG139" s="220"/>
      <c r="CH139" s="220"/>
      <c r="CI139" s="7"/>
      <c r="CJ139" s="7"/>
      <c r="CK139" s="1"/>
      <c r="CL139" s="1"/>
    </row>
    <row r="140" spans="1:90" s="2" customFormat="1" ht="26.4" customHeight="1">
      <c r="A140" s="362"/>
      <c r="B140" s="4">
        <v>1049</v>
      </c>
      <c r="C140" s="216" t="str">
        <f t="shared" ref="C140:C146" ca="1" si="221">IF(CD140="","",(IF(CF140&lt;&gt;"","Closed",(IF(CD140=TODAY()+1,"Near Due",(IF(CD140=TODAY(),"Today is due date",(IF(CD140&gt;TODAY(),"On Due",(IF(E1812&lt;TODAY()-7,"Too Over Due",(IF(CD140&lt;TODAY(),"Over due")))))))))))))</f>
        <v>Closed</v>
      </c>
      <c r="D140" s="216" t="str">
        <f t="shared" ca="1" si="216"/>
        <v>Done</v>
      </c>
      <c r="E140" s="363">
        <v>44594</v>
      </c>
      <c r="F140" s="13">
        <v>44611</v>
      </c>
      <c r="G140" s="13">
        <v>44611</v>
      </c>
      <c r="H140" s="328" t="s">
        <v>542</v>
      </c>
      <c r="I140" s="3" t="s">
        <v>284</v>
      </c>
      <c r="J140" s="3" t="s">
        <v>61</v>
      </c>
      <c r="K140" s="215">
        <v>3061</v>
      </c>
      <c r="L140" s="328" t="s">
        <v>25</v>
      </c>
      <c r="M140" s="9" t="s">
        <v>26</v>
      </c>
      <c r="N140" s="21" t="s">
        <v>18</v>
      </c>
      <c r="O140" s="480" t="s">
        <v>327</v>
      </c>
      <c r="P140" s="21" t="s">
        <v>256</v>
      </c>
      <c r="Q140" s="23" t="s">
        <v>543</v>
      </c>
      <c r="R140" s="8" t="s">
        <v>62</v>
      </c>
      <c r="S140" s="8" t="s">
        <v>27</v>
      </c>
      <c r="T140" s="13"/>
      <c r="U140" s="381" t="s">
        <v>419</v>
      </c>
      <c r="V140" s="385" t="s">
        <v>419</v>
      </c>
      <c r="W140" s="380" t="s">
        <v>419</v>
      </c>
      <c r="X140" s="18" t="s">
        <v>324</v>
      </c>
      <c r="Y140" s="18">
        <v>30</v>
      </c>
      <c r="Z140" s="401" t="s">
        <v>252</v>
      </c>
      <c r="AA140" s="401"/>
      <c r="AB140" s="401"/>
      <c r="AC140" s="401"/>
      <c r="AD140" s="401"/>
      <c r="AE140" s="401">
        <v>2</v>
      </c>
      <c r="AF140" s="16">
        <v>44611</v>
      </c>
      <c r="AG140" s="16"/>
      <c r="AH140" s="16"/>
      <c r="AI140" s="10">
        <v>44611</v>
      </c>
      <c r="AJ140" s="219"/>
      <c r="AK140" s="219"/>
      <c r="AL140" s="219"/>
      <c r="AM140" s="219"/>
      <c r="AN140" s="219"/>
      <c r="AO140" s="219"/>
      <c r="AP140" s="219"/>
      <c r="AQ140" s="219"/>
      <c r="AR140" s="219"/>
      <c r="AS140" s="219"/>
      <c r="AT140" s="219"/>
      <c r="AU140" s="219"/>
      <c r="AV140" s="220"/>
      <c r="AW140" s="220"/>
      <c r="AX140" s="220"/>
      <c r="AY140" s="220"/>
      <c r="AZ140" s="220"/>
      <c r="BA140" s="220"/>
      <c r="BB140" s="220"/>
      <c r="BC140" s="218"/>
      <c r="BD140" s="218"/>
      <c r="BE140" s="218"/>
      <c r="BF140" s="400">
        <f t="shared" si="218"/>
        <v>2</v>
      </c>
      <c r="BG140" s="10">
        <v>44611</v>
      </c>
      <c r="BH140" s="219"/>
      <c r="BI140" s="219">
        <v>44611</v>
      </c>
      <c r="BJ140" s="219"/>
      <c r="BK140" s="219"/>
      <c r="BL140" s="219"/>
      <c r="BM140" s="219"/>
      <c r="BN140" s="219"/>
      <c r="BO140" s="219"/>
      <c r="BP140" s="219"/>
      <c r="BQ140" s="220"/>
      <c r="BR140" s="220"/>
      <c r="BS140" s="220"/>
      <c r="BT140" s="220"/>
      <c r="BU140" s="220"/>
      <c r="BV140" s="220"/>
      <c r="BW140" s="220"/>
      <c r="BX140" s="220"/>
      <c r="BY140" s="220"/>
      <c r="BZ140" s="220"/>
      <c r="CA140" s="220"/>
      <c r="CB140" s="399">
        <f t="shared" si="219"/>
        <v>2</v>
      </c>
      <c r="CC140" s="397">
        <f t="shared" si="188"/>
        <v>0</v>
      </c>
      <c r="CD140" s="13">
        <v>44611</v>
      </c>
      <c r="CE140" s="396">
        <f t="shared" si="220"/>
        <v>44617</v>
      </c>
      <c r="CF140" s="219">
        <v>44611</v>
      </c>
      <c r="CG140" s="13"/>
      <c r="CH140" s="13"/>
      <c r="CI140" s="7"/>
      <c r="CJ140" s="7"/>
      <c r="CK140" s="1"/>
      <c r="CL140" s="1"/>
    </row>
    <row r="141" spans="1:90" s="2" customFormat="1" ht="26.4" customHeight="1">
      <c r="A141" s="362"/>
      <c r="B141" s="4">
        <v>1050</v>
      </c>
      <c r="C141" s="216" t="str">
        <f t="shared" ca="1" si="221"/>
        <v>Closed</v>
      </c>
      <c r="D141" s="216" t="str">
        <f t="shared" ref="D141:D142" ca="1" si="222">IF(C141="Closed","Done","Under Test")</f>
        <v>Done</v>
      </c>
      <c r="E141" s="363">
        <v>44594</v>
      </c>
      <c r="F141" s="13">
        <v>44611</v>
      </c>
      <c r="G141" s="13">
        <v>44611</v>
      </c>
      <c r="H141" s="328" t="s">
        <v>544</v>
      </c>
      <c r="I141" s="3" t="s">
        <v>284</v>
      </c>
      <c r="J141" s="3" t="s">
        <v>61</v>
      </c>
      <c r="K141" s="215">
        <v>3084</v>
      </c>
      <c r="L141" s="328" t="s">
        <v>503</v>
      </c>
      <c r="M141" s="9" t="s">
        <v>34</v>
      </c>
      <c r="N141" s="21" t="s">
        <v>18</v>
      </c>
      <c r="O141" s="480" t="s">
        <v>327</v>
      </c>
      <c r="P141" s="21" t="s">
        <v>256</v>
      </c>
      <c r="Q141" s="23" t="s">
        <v>545</v>
      </c>
      <c r="R141" s="8" t="s">
        <v>62</v>
      </c>
      <c r="S141" s="8" t="s">
        <v>27</v>
      </c>
      <c r="T141" s="13"/>
      <c r="U141" s="381" t="s">
        <v>419</v>
      </c>
      <c r="V141" s="385" t="s">
        <v>419</v>
      </c>
      <c r="W141" s="380" t="s">
        <v>419</v>
      </c>
      <c r="X141" s="18" t="s">
        <v>324</v>
      </c>
      <c r="Y141" s="18">
        <v>20</v>
      </c>
      <c r="Z141" s="401" t="s">
        <v>252</v>
      </c>
      <c r="AA141" s="401"/>
      <c r="AB141" s="401"/>
      <c r="AC141" s="401"/>
      <c r="AD141" s="401"/>
      <c r="AE141" s="401">
        <v>2</v>
      </c>
      <c r="AF141" s="16">
        <v>44611</v>
      </c>
      <c r="AG141" s="16"/>
      <c r="AH141" s="16"/>
      <c r="AI141" s="10">
        <v>44611</v>
      </c>
      <c r="AJ141" s="219"/>
      <c r="AK141" s="219"/>
      <c r="AL141" s="219"/>
      <c r="AM141" s="219"/>
      <c r="AN141" s="219"/>
      <c r="AO141" s="219"/>
      <c r="AP141" s="219"/>
      <c r="AQ141" s="219"/>
      <c r="AR141" s="219"/>
      <c r="AS141" s="219"/>
      <c r="AT141" s="219"/>
      <c r="AU141" s="219"/>
      <c r="AV141" s="220"/>
      <c r="AW141" s="220"/>
      <c r="AX141" s="220"/>
      <c r="AY141" s="220"/>
      <c r="AZ141" s="220"/>
      <c r="BA141" s="220"/>
      <c r="BB141" s="220"/>
      <c r="BC141" s="218"/>
      <c r="BD141" s="218"/>
      <c r="BE141" s="218"/>
      <c r="BF141" s="400">
        <f t="shared" ref="BF141:BF142" si="223">COUNTA(AF141:BE141)</f>
        <v>2</v>
      </c>
      <c r="BG141" s="10">
        <v>44611</v>
      </c>
      <c r="BH141" s="219"/>
      <c r="BI141" s="219">
        <v>44611</v>
      </c>
      <c r="BJ141" s="219"/>
      <c r="BK141" s="219"/>
      <c r="BL141" s="219"/>
      <c r="BM141" s="219"/>
      <c r="BN141" s="219"/>
      <c r="BO141" s="219"/>
      <c r="BP141" s="219"/>
      <c r="BQ141" s="220"/>
      <c r="BR141" s="220"/>
      <c r="BS141" s="220"/>
      <c r="BT141" s="220"/>
      <c r="BU141" s="220"/>
      <c r="BV141" s="220"/>
      <c r="BW141" s="220"/>
      <c r="BX141" s="220"/>
      <c r="BY141" s="220"/>
      <c r="BZ141" s="220"/>
      <c r="CA141" s="220"/>
      <c r="CB141" s="399">
        <f t="shared" ref="CB141:CB142" si="224">COUNTA(BG141:CA141)</f>
        <v>2</v>
      </c>
      <c r="CC141" s="397">
        <f t="shared" si="188"/>
        <v>0</v>
      </c>
      <c r="CD141" s="13">
        <v>44611</v>
      </c>
      <c r="CE141" s="396">
        <f t="shared" ref="CE141:CE142" si="225">CD141+6</f>
        <v>44617</v>
      </c>
      <c r="CF141" s="219">
        <v>44611</v>
      </c>
      <c r="CG141" s="13"/>
      <c r="CH141" s="13"/>
      <c r="CI141" s="7"/>
      <c r="CJ141" s="7"/>
      <c r="CK141" s="1"/>
      <c r="CL141" s="1"/>
    </row>
    <row r="142" spans="1:90" s="2" customFormat="1" ht="26.4" customHeight="1">
      <c r="A142" s="362"/>
      <c r="B142" s="4">
        <v>1051</v>
      </c>
      <c r="C142" s="216" t="str">
        <f t="shared" ca="1" si="221"/>
        <v>Closed</v>
      </c>
      <c r="D142" s="216" t="str">
        <f t="shared" ca="1" si="222"/>
        <v>Done</v>
      </c>
      <c r="E142" s="363">
        <v>44594</v>
      </c>
      <c r="F142" s="13">
        <v>44611</v>
      </c>
      <c r="G142" s="13">
        <v>44611</v>
      </c>
      <c r="H142" s="328" t="s">
        <v>546</v>
      </c>
      <c r="I142" s="3" t="s">
        <v>284</v>
      </c>
      <c r="J142" s="3" t="s">
        <v>61</v>
      </c>
      <c r="K142" s="215">
        <v>3061</v>
      </c>
      <c r="L142" s="328" t="s">
        <v>25</v>
      </c>
      <c r="M142" s="9" t="s">
        <v>26</v>
      </c>
      <c r="N142" s="21" t="s">
        <v>18</v>
      </c>
      <c r="O142" s="480" t="s">
        <v>327</v>
      </c>
      <c r="P142" s="21" t="s">
        <v>256</v>
      </c>
      <c r="Q142" s="23" t="s">
        <v>547</v>
      </c>
      <c r="R142" s="8" t="s">
        <v>62</v>
      </c>
      <c r="S142" s="8" t="s">
        <v>27</v>
      </c>
      <c r="T142" s="13"/>
      <c r="U142" s="14" t="s">
        <v>350</v>
      </c>
      <c r="V142" s="381" t="s">
        <v>315</v>
      </c>
      <c r="W142" s="18">
        <v>75</v>
      </c>
      <c r="X142" s="18" t="s">
        <v>324</v>
      </c>
      <c r="Y142" s="18">
        <v>5</v>
      </c>
      <c r="Z142" s="401" t="s">
        <v>19</v>
      </c>
      <c r="AA142" s="401"/>
      <c r="AB142" s="401"/>
      <c r="AC142" s="401"/>
      <c r="AD142" s="401"/>
      <c r="AE142" s="401">
        <v>100</v>
      </c>
      <c r="AF142" s="16">
        <v>44613</v>
      </c>
      <c r="AG142" s="16"/>
      <c r="AH142" s="16"/>
      <c r="AI142" s="10"/>
      <c r="AJ142" s="219"/>
      <c r="AK142" s="219"/>
      <c r="AL142" s="219"/>
      <c r="AM142" s="219"/>
      <c r="AN142" s="219"/>
      <c r="AO142" s="219"/>
      <c r="AP142" s="219">
        <v>44617</v>
      </c>
      <c r="AQ142" s="219"/>
      <c r="AR142" s="219"/>
      <c r="AS142" s="219"/>
      <c r="AT142" s="219"/>
      <c r="AU142" s="219"/>
      <c r="AV142" s="220"/>
      <c r="AW142" s="220"/>
      <c r="AX142" s="220"/>
      <c r="AY142" s="220"/>
      <c r="AZ142" s="220"/>
      <c r="BA142" s="220"/>
      <c r="BB142" s="220"/>
      <c r="BC142" s="218"/>
      <c r="BD142" s="218"/>
      <c r="BE142" s="218"/>
      <c r="BF142" s="400">
        <f t="shared" si="223"/>
        <v>2</v>
      </c>
      <c r="BG142" s="10">
        <v>44613</v>
      </c>
      <c r="BH142" s="219"/>
      <c r="BI142" s="219"/>
      <c r="BJ142" s="219"/>
      <c r="BK142" s="219"/>
      <c r="BL142" s="219"/>
      <c r="BM142" s="219"/>
      <c r="BN142" s="219"/>
      <c r="BO142" s="219"/>
      <c r="BP142" s="219">
        <v>44617</v>
      </c>
      <c r="BQ142" s="220"/>
      <c r="BR142" s="220"/>
      <c r="BS142" s="220"/>
      <c r="BT142" s="220"/>
      <c r="BU142" s="220"/>
      <c r="BV142" s="220"/>
      <c r="BW142" s="220"/>
      <c r="BX142" s="220"/>
      <c r="BY142" s="220"/>
      <c r="BZ142" s="220"/>
      <c r="CA142" s="220"/>
      <c r="CB142" s="399">
        <f t="shared" si="224"/>
        <v>2</v>
      </c>
      <c r="CC142" s="397">
        <f t="shared" si="188"/>
        <v>0</v>
      </c>
      <c r="CD142" s="13">
        <v>44617</v>
      </c>
      <c r="CE142" s="396">
        <f t="shared" si="225"/>
        <v>44623</v>
      </c>
      <c r="CF142" s="219">
        <v>44617</v>
      </c>
      <c r="CG142" s="13"/>
      <c r="CH142" s="13"/>
      <c r="CI142" s="7"/>
      <c r="CJ142" s="7"/>
      <c r="CK142" s="1"/>
      <c r="CL142" s="1"/>
    </row>
    <row r="143" spans="1:90" s="2" customFormat="1" ht="26.4" customHeight="1">
      <c r="A143" s="362"/>
      <c r="B143" s="4">
        <v>1052</v>
      </c>
      <c r="C143" s="216" t="str">
        <f t="shared" ca="1" si="221"/>
        <v>Closed</v>
      </c>
      <c r="D143" s="216" t="str">
        <f t="shared" ref="D143" ca="1" si="226">IF(C143="Closed","Done","Under Test")</f>
        <v>Done</v>
      </c>
      <c r="E143" s="363">
        <v>44594</v>
      </c>
      <c r="F143" s="13">
        <v>44611</v>
      </c>
      <c r="G143" s="13">
        <v>44611</v>
      </c>
      <c r="H143" s="328" t="s">
        <v>546</v>
      </c>
      <c r="I143" s="3" t="s">
        <v>284</v>
      </c>
      <c r="J143" s="3" t="s">
        <v>61</v>
      </c>
      <c r="K143" s="215">
        <v>3061</v>
      </c>
      <c r="L143" s="328" t="s">
        <v>25</v>
      </c>
      <c r="M143" s="9" t="s">
        <v>26</v>
      </c>
      <c r="N143" s="21" t="s">
        <v>18</v>
      </c>
      <c r="O143" s="480" t="s">
        <v>327</v>
      </c>
      <c r="P143" s="21" t="s">
        <v>256</v>
      </c>
      <c r="Q143" s="23" t="s">
        <v>547</v>
      </c>
      <c r="R143" s="8" t="s">
        <v>62</v>
      </c>
      <c r="S143" s="8" t="s">
        <v>27</v>
      </c>
      <c r="T143" s="13"/>
      <c r="U143" s="14" t="s">
        <v>316</v>
      </c>
      <c r="V143" s="384" t="s">
        <v>316</v>
      </c>
      <c r="W143" s="18">
        <v>-20</v>
      </c>
      <c r="X143" s="18" t="s">
        <v>324</v>
      </c>
      <c r="Y143" s="18">
        <v>5</v>
      </c>
      <c r="Z143" s="401" t="s">
        <v>57</v>
      </c>
      <c r="AA143" s="401"/>
      <c r="AB143" s="401"/>
      <c r="AC143" s="401"/>
      <c r="AD143" s="401"/>
      <c r="AE143" s="401">
        <v>100</v>
      </c>
      <c r="AF143" s="16">
        <v>44613</v>
      </c>
      <c r="AG143" s="16"/>
      <c r="AH143" s="16"/>
      <c r="AI143" s="10"/>
      <c r="AJ143" s="219"/>
      <c r="AK143" s="219"/>
      <c r="AL143" s="219"/>
      <c r="AM143" s="219"/>
      <c r="AN143" s="219"/>
      <c r="AO143" s="219"/>
      <c r="AP143" s="219">
        <v>44617</v>
      </c>
      <c r="AQ143" s="219"/>
      <c r="AR143" s="219"/>
      <c r="AS143" s="219"/>
      <c r="AT143" s="219"/>
      <c r="AU143" s="219"/>
      <c r="AV143" s="220"/>
      <c r="AW143" s="220"/>
      <c r="AX143" s="220"/>
      <c r="AY143" s="220"/>
      <c r="AZ143" s="220"/>
      <c r="BA143" s="220"/>
      <c r="BB143" s="220"/>
      <c r="BC143" s="218"/>
      <c r="BD143" s="218"/>
      <c r="BE143" s="218"/>
      <c r="BF143" s="400">
        <f t="shared" ref="BF143" si="227">COUNTA(AF143:BE143)</f>
        <v>2</v>
      </c>
      <c r="BG143" s="10">
        <v>44613</v>
      </c>
      <c r="BH143" s="219"/>
      <c r="BI143" s="219"/>
      <c r="BJ143" s="219"/>
      <c r="BK143" s="219"/>
      <c r="BL143" s="219"/>
      <c r="BM143" s="219"/>
      <c r="BN143" s="219"/>
      <c r="BO143" s="219"/>
      <c r="BP143" s="219">
        <v>44617</v>
      </c>
      <c r="BQ143" s="220"/>
      <c r="BR143" s="220"/>
      <c r="BS143" s="220"/>
      <c r="BT143" s="220"/>
      <c r="BU143" s="220"/>
      <c r="BV143" s="220"/>
      <c r="BW143" s="220"/>
      <c r="BX143" s="220"/>
      <c r="BY143" s="220"/>
      <c r="BZ143" s="220"/>
      <c r="CA143" s="220"/>
      <c r="CB143" s="399">
        <f t="shared" ref="CB143" si="228">COUNTA(BG143:CA143)</f>
        <v>2</v>
      </c>
      <c r="CC143" s="397">
        <f t="shared" si="188"/>
        <v>0</v>
      </c>
      <c r="CD143" s="13">
        <v>44617</v>
      </c>
      <c r="CE143" s="396">
        <f t="shared" ref="CE143" si="229">CD143+6</f>
        <v>44623</v>
      </c>
      <c r="CF143" s="219">
        <v>44617</v>
      </c>
      <c r="CG143" s="13"/>
      <c r="CH143" s="13"/>
      <c r="CI143" s="7"/>
      <c r="CJ143" s="7"/>
      <c r="CK143" s="1"/>
      <c r="CL143" s="1"/>
    </row>
    <row r="144" spans="1:90" s="2" customFormat="1" ht="26.4" customHeight="1">
      <c r="A144" s="362"/>
      <c r="B144" s="4">
        <v>1053</v>
      </c>
      <c r="C144" s="216" t="str">
        <f t="shared" ca="1" si="221"/>
        <v>Closed</v>
      </c>
      <c r="D144" s="216" t="str">
        <f t="shared" ref="D144:D146" ca="1" si="230">IF(C144="Closed","Done","Under Test")</f>
        <v>Done</v>
      </c>
      <c r="E144" s="363">
        <v>44594</v>
      </c>
      <c r="F144" s="13">
        <v>44611</v>
      </c>
      <c r="G144" s="13">
        <v>44611</v>
      </c>
      <c r="H144" s="328" t="s">
        <v>546</v>
      </c>
      <c r="I144" s="3" t="s">
        <v>284</v>
      </c>
      <c r="J144" s="3" t="s">
        <v>61</v>
      </c>
      <c r="K144" s="215">
        <v>3061</v>
      </c>
      <c r="L144" s="328" t="s">
        <v>25</v>
      </c>
      <c r="M144" s="9" t="s">
        <v>26</v>
      </c>
      <c r="N144" s="21" t="s">
        <v>18</v>
      </c>
      <c r="O144" s="480" t="s">
        <v>327</v>
      </c>
      <c r="P144" s="21" t="s">
        <v>256</v>
      </c>
      <c r="Q144" s="23" t="s">
        <v>547</v>
      </c>
      <c r="R144" s="8" t="s">
        <v>62</v>
      </c>
      <c r="S144" s="8" t="s">
        <v>27</v>
      </c>
      <c r="T144" s="13"/>
      <c r="U144" s="381" t="s">
        <v>314</v>
      </c>
      <c r="V144" s="385" t="s">
        <v>314</v>
      </c>
      <c r="W144" s="380" t="s">
        <v>365</v>
      </c>
      <c r="X144" s="18" t="s">
        <v>324</v>
      </c>
      <c r="Y144" s="18">
        <v>5</v>
      </c>
      <c r="Z144" s="401" t="s">
        <v>44</v>
      </c>
      <c r="AA144" s="401"/>
      <c r="AB144" s="401"/>
      <c r="AC144" s="401"/>
      <c r="AD144" s="401"/>
      <c r="AE144" s="401">
        <v>100</v>
      </c>
      <c r="AF144" s="16">
        <v>44613</v>
      </c>
      <c r="AG144" s="16"/>
      <c r="AH144" s="16"/>
      <c r="AI144" s="10"/>
      <c r="AJ144" s="219"/>
      <c r="AK144" s="219"/>
      <c r="AL144" s="219"/>
      <c r="AM144" s="219"/>
      <c r="AN144" s="219"/>
      <c r="AO144" s="219"/>
      <c r="AP144" s="219">
        <v>44617</v>
      </c>
      <c r="AQ144" s="219"/>
      <c r="AR144" s="219"/>
      <c r="AS144" s="219"/>
      <c r="AT144" s="219"/>
      <c r="AU144" s="219"/>
      <c r="AV144" s="220"/>
      <c r="AW144" s="220"/>
      <c r="AX144" s="220"/>
      <c r="AY144" s="220"/>
      <c r="AZ144" s="220"/>
      <c r="BA144" s="220"/>
      <c r="BB144" s="220"/>
      <c r="BC144" s="218"/>
      <c r="BD144" s="218"/>
      <c r="BE144" s="218"/>
      <c r="BF144" s="400">
        <f t="shared" ref="BF144:BF146" si="231">COUNTA(AF144:BE144)</f>
        <v>2</v>
      </c>
      <c r="BG144" s="10">
        <v>44613</v>
      </c>
      <c r="BH144" s="219"/>
      <c r="BI144" s="219"/>
      <c r="BJ144" s="219"/>
      <c r="BK144" s="219"/>
      <c r="BL144" s="219"/>
      <c r="BM144" s="219"/>
      <c r="BN144" s="219"/>
      <c r="BO144" s="219"/>
      <c r="BP144" s="219">
        <v>44617</v>
      </c>
      <c r="BQ144" s="220"/>
      <c r="BR144" s="220"/>
      <c r="BS144" s="220"/>
      <c r="BT144" s="220"/>
      <c r="BU144" s="220"/>
      <c r="BV144" s="220"/>
      <c r="BW144" s="220"/>
      <c r="BX144" s="220"/>
      <c r="BY144" s="220"/>
      <c r="BZ144" s="220"/>
      <c r="CA144" s="220"/>
      <c r="CB144" s="399">
        <f t="shared" ref="CB144:CB146" si="232">COUNTA(BG144:CA144)</f>
        <v>2</v>
      </c>
      <c r="CC144" s="397">
        <f t="shared" si="188"/>
        <v>0</v>
      </c>
      <c r="CD144" s="13">
        <v>44617</v>
      </c>
      <c r="CE144" s="396">
        <f t="shared" ref="CE144:CE146" si="233">CD144+6</f>
        <v>44623</v>
      </c>
      <c r="CF144" s="219">
        <v>44617</v>
      </c>
      <c r="CG144" s="13"/>
      <c r="CH144" s="13"/>
      <c r="CI144" s="7"/>
      <c r="CJ144" s="7"/>
      <c r="CK144" s="1"/>
      <c r="CL144" s="1"/>
    </row>
    <row r="145" spans="1:16348" s="2" customFormat="1" ht="26.4" customHeight="1">
      <c r="A145" s="362"/>
      <c r="B145" s="4">
        <v>1054</v>
      </c>
      <c r="C145" s="216" t="str">
        <f t="shared" ca="1" si="221"/>
        <v>Closed</v>
      </c>
      <c r="D145" s="216" t="str">
        <f t="shared" ca="1" si="230"/>
        <v>Done</v>
      </c>
      <c r="E145" s="363">
        <v>44594</v>
      </c>
      <c r="F145" s="13">
        <v>44611</v>
      </c>
      <c r="G145" s="13">
        <v>44611</v>
      </c>
      <c r="H145" s="328" t="s">
        <v>546</v>
      </c>
      <c r="I145" s="3" t="s">
        <v>284</v>
      </c>
      <c r="J145" s="3" t="s">
        <v>61</v>
      </c>
      <c r="K145" s="215">
        <v>3061</v>
      </c>
      <c r="L145" s="328" t="s">
        <v>25</v>
      </c>
      <c r="M145" s="9" t="s">
        <v>26</v>
      </c>
      <c r="N145" s="21" t="s">
        <v>18</v>
      </c>
      <c r="O145" s="480" t="s">
        <v>327</v>
      </c>
      <c r="P145" s="21" t="s">
        <v>256</v>
      </c>
      <c r="Q145" s="23" t="s">
        <v>547</v>
      </c>
      <c r="R145" s="8" t="s">
        <v>62</v>
      </c>
      <c r="S145" s="8" t="s">
        <v>27</v>
      </c>
      <c r="T145" s="13"/>
      <c r="U145" s="7" t="s">
        <v>349</v>
      </c>
      <c r="V145" s="285" t="s">
        <v>318</v>
      </c>
      <c r="W145" s="18" t="s">
        <v>329</v>
      </c>
      <c r="X145" s="18" t="s">
        <v>324</v>
      </c>
      <c r="Y145" s="18">
        <v>5</v>
      </c>
      <c r="Z145" s="401" t="s">
        <v>43</v>
      </c>
      <c r="AA145" s="401"/>
      <c r="AB145" s="401"/>
      <c r="AC145" s="401"/>
      <c r="AD145" s="401"/>
      <c r="AE145" s="401">
        <v>100</v>
      </c>
      <c r="AF145" s="16">
        <v>44613</v>
      </c>
      <c r="AG145" s="16"/>
      <c r="AH145" s="16"/>
      <c r="AI145" s="10"/>
      <c r="AJ145" s="219"/>
      <c r="AK145" s="219"/>
      <c r="AL145" s="219"/>
      <c r="AM145" s="219"/>
      <c r="AN145" s="219"/>
      <c r="AO145" s="219"/>
      <c r="AP145" s="219">
        <v>44617</v>
      </c>
      <c r="AQ145" s="219"/>
      <c r="AR145" s="219"/>
      <c r="AS145" s="219"/>
      <c r="AT145" s="219"/>
      <c r="AU145" s="219"/>
      <c r="AV145" s="220"/>
      <c r="AW145" s="220"/>
      <c r="AX145" s="220"/>
      <c r="AY145" s="220"/>
      <c r="AZ145" s="220"/>
      <c r="BA145" s="220"/>
      <c r="BB145" s="220"/>
      <c r="BC145" s="218"/>
      <c r="BD145" s="218"/>
      <c r="BE145" s="218"/>
      <c r="BF145" s="400">
        <f t="shared" si="231"/>
        <v>2</v>
      </c>
      <c r="BG145" s="10">
        <v>44613</v>
      </c>
      <c r="BH145" s="219"/>
      <c r="BI145" s="219"/>
      <c r="BJ145" s="219"/>
      <c r="BK145" s="219"/>
      <c r="BL145" s="219"/>
      <c r="BM145" s="219"/>
      <c r="BN145" s="219"/>
      <c r="BO145" s="219"/>
      <c r="BP145" s="219">
        <v>44617</v>
      </c>
      <c r="BQ145" s="220"/>
      <c r="BR145" s="220"/>
      <c r="BS145" s="220"/>
      <c r="BT145" s="220"/>
      <c r="BU145" s="220"/>
      <c r="BV145" s="220"/>
      <c r="BW145" s="220"/>
      <c r="BX145" s="220"/>
      <c r="BY145" s="220"/>
      <c r="BZ145" s="220"/>
      <c r="CA145" s="220"/>
      <c r="CB145" s="399">
        <f t="shared" si="232"/>
        <v>2</v>
      </c>
      <c r="CC145" s="397">
        <f t="shared" si="188"/>
        <v>0</v>
      </c>
      <c r="CD145" s="13">
        <v>44617</v>
      </c>
      <c r="CE145" s="396">
        <f t="shared" si="233"/>
        <v>44623</v>
      </c>
      <c r="CF145" s="219">
        <v>44617</v>
      </c>
      <c r="CG145" s="13"/>
      <c r="CH145" s="13"/>
      <c r="CI145" s="7"/>
      <c r="CJ145" s="7"/>
      <c r="CK145" s="1"/>
      <c r="CL145" s="1"/>
    </row>
    <row r="146" spans="1:16348" s="2" customFormat="1" ht="26.4" customHeight="1">
      <c r="A146" s="362"/>
      <c r="B146" s="4">
        <v>1055</v>
      </c>
      <c r="C146" s="216" t="str">
        <f t="shared" ca="1" si="221"/>
        <v>Closed</v>
      </c>
      <c r="D146" s="216" t="str">
        <f t="shared" ca="1" si="230"/>
        <v>Done</v>
      </c>
      <c r="E146" s="363">
        <v>44594</v>
      </c>
      <c r="F146" s="13">
        <v>44611</v>
      </c>
      <c r="G146" s="13">
        <v>44611</v>
      </c>
      <c r="H146" s="328" t="s">
        <v>548</v>
      </c>
      <c r="I146" s="3" t="s">
        <v>284</v>
      </c>
      <c r="J146" s="3" t="s">
        <v>61</v>
      </c>
      <c r="K146" s="215">
        <v>3061</v>
      </c>
      <c r="L146" s="328" t="s">
        <v>25</v>
      </c>
      <c r="M146" s="9" t="s">
        <v>26</v>
      </c>
      <c r="N146" s="21" t="s">
        <v>18</v>
      </c>
      <c r="O146" s="480" t="s">
        <v>327</v>
      </c>
      <c r="P146" s="21" t="s">
        <v>256</v>
      </c>
      <c r="Q146" s="23" t="s">
        <v>543</v>
      </c>
      <c r="R146" s="8" t="s">
        <v>62</v>
      </c>
      <c r="S146" s="8" t="s">
        <v>27</v>
      </c>
      <c r="T146" s="13"/>
      <c r="U146" s="381" t="s">
        <v>419</v>
      </c>
      <c r="V146" s="385" t="s">
        <v>419</v>
      </c>
      <c r="W146" s="380" t="s">
        <v>419</v>
      </c>
      <c r="X146" s="18" t="s">
        <v>324</v>
      </c>
      <c r="Y146" s="18"/>
      <c r="Z146" s="401" t="s">
        <v>252</v>
      </c>
      <c r="AA146" s="401"/>
      <c r="AB146" s="401"/>
      <c r="AC146" s="401"/>
      <c r="AD146" s="401"/>
      <c r="AE146" s="401">
        <v>2</v>
      </c>
      <c r="AF146" s="16">
        <v>44593</v>
      </c>
      <c r="AG146" s="16"/>
      <c r="AH146" s="16"/>
      <c r="AI146" s="10">
        <v>44593</v>
      </c>
      <c r="AJ146" s="219"/>
      <c r="AK146" s="219"/>
      <c r="AL146" s="219"/>
      <c r="AM146" s="219"/>
      <c r="AN146" s="219"/>
      <c r="AO146" s="219"/>
      <c r="AP146" s="219"/>
      <c r="AQ146" s="219"/>
      <c r="AR146" s="219"/>
      <c r="AS146" s="219"/>
      <c r="AT146" s="219"/>
      <c r="AU146" s="219"/>
      <c r="AV146" s="220"/>
      <c r="AW146" s="220"/>
      <c r="AX146" s="220"/>
      <c r="AY146" s="220"/>
      <c r="AZ146" s="220"/>
      <c r="BA146" s="220"/>
      <c r="BB146" s="220"/>
      <c r="BC146" s="218"/>
      <c r="BD146" s="218"/>
      <c r="BE146" s="218"/>
      <c r="BF146" s="400">
        <f t="shared" si="231"/>
        <v>2</v>
      </c>
      <c r="BG146" s="10">
        <v>44611</v>
      </c>
      <c r="BH146" s="219"/>
      <c r="BI146" s="219">
        <v>44613</v>
      </c>
      <c r="BJ146" s="219"/>
      <c r="BK146" s="219"/>
      <c r="BL146" s="219"/>
      <c r="BM146" s="219"/>
      <c r="BN146" s="219"/>
      <c r="BO146" s="219"/>
      <c r="BP146" s="219"/>
      <c r="BQ146" s="220"/>
      <c r="BR146" s="220"/>
      <c r="BS146" s="220"/>
      <c r="BT146" s="220"/>
      <c r="BU146" s="220"/>
      <c r="BV146" s="220"/>
      <c r="BW146" s="220"/>
      <c r="BX146" s="220"/>
      <c r="BY146" s="220"/>
      <c r="BZ146" s="220"/>
      <c r="CA146" s="220"/>
      <c r="CB146" s="399">
        <f t="shared" si="232"/>
        <v>2</v>
      </c>
      <c r="CC146" s="397">
        <f t="shared" si="188"/>
        <v>0</v>
      </c>
      <c r="CD146" s="13">
        <v>44613</v>
      </c>
      <c r="CE146" s="396">
        <f t="shared" si="233"/>
        <v>44619</v>
      </c>
      <c r="CF146" s="219">
        <v>44613</v>
      </c>
      <c r="CG146" s="13"/>
      <c r="CH146" s="13"/>
      <c r="CI146" s="7"/>
      <c r="CJ146" s="7"/>
      <c r="CK146" s="1"/>
      <c r="CL146" s="1"/>
    </row>
    <row r="147" spans="1:16348" ht="26.4" customHeight="1">
      <c r="A147" s="362"/>
      <c r="B147" s="4">
        <v>1056</v>
      </c>
      <c r="C147" s="216" t="s">
        <v>357</v>
      </c>
      <c r="D147" s="216" t="s">
        <v>358</v>
      </c>
      <c r="E147" s="363">
        <v>44594</v>
      </c>
      <c r="F147" s="13">
        <v>44611</v>
      </c>
      <c r="G147" s="13">
        <v>44611</v>
      </c>
      <c r="H147" s="329" t="s">
        <v>549</v>
      </c>
      <c r="I147" s="3" t="s">
        <v>155</v>
      </c>
      <c r="J147" s="9" t="s">
        <v>32</v>
      </c>
      <c r="K147" s="9" t="s">
        <v>142</v>
      </c>
      <c r="L147" s="375" t="s">
        <v>551</v>
      </c>
      <c r="M147" s="3" t="s">
        <v>73</v>
      </c>
      <c r="N147" s="21" t="s">
        <v>157</v>
      </c>
      <c r="O147" s="480" t="s">
        <v>327</v>
      </c>
      <c r="P147" s="21" t="s">
        <v>258</v>
      </c>
      <c r="Q147" s="23" t="s">
        <v>550</v>
      </c>
      <c r="R147" s="22" t="s">
        <v>300</v>
      </c>
      <c r="S147" s="8" t="s">
        <v>27</v>
      </c>
      <c r="T147" s="13"/>
      <c r="U147" s="19" t="s">
        <v>294</v>
      </c>
      <c r="V147" s="18" t="s">
        <v>317</v>
      </c>
      <c r="W147" s="18" t="s">
        <v>337</v>
      </c>
      <c r="X147" s="18" t="s">
        <v>324</v>
      </c>
      <c r="Y147" s="18">
        <v>1</v>
      </c>
      <c r="Z147" s="18" t="s">
        <v>241</v>
      </c>
      <c r="AA147" s="18"/>
      <c r="AB147" s="18"/>
      <c r="AC147" s="18"/>
      <c r="AD147" s="18"/>
      <c r="AE147" s="18">
        <v>2</v>
      </c>
      <c r="AF147" s="16">
        <v>44611</v>
      </c>
      <c r="AG147" s="16"/>
      <c r="AH147" s="16"/>
      <c r="AI147" s="10">
        <v>44611</v>
      </c>
      <c r="AJ147" s="219"/>
      <c r="AK147" s="219"/>
      <c r="AL147" s="219"/>
      <c r="AM147" s="219"/>
      <c r="AN147" s="219"/>
      <c r="AO147" s="219"/>
      <c r="AP147" s="219"/>
      <c r="AQ147" s="219"/>
      <c r="AR147" s="219"/>
      <c r="AS147" s="219"/>
      <c r="AT147" s="219"/>
      <c r="AU147" s="219"/>
      <c r="AV147" s="220"/>
      <c r="AW147" s="220"/>
      <c r="AX147" s="220"/>
      <c r="AY147" s="220"/>
      <c r="AZ147" s="220"/>
      <c r="BA147" s="220"/>
      <c r="BB147" s="220"/>
      <c r="BC147" s="218"/>
      <c r="BD147" s="218"/>
      <c r="BE147" s="218"/>
      <c r="BF147" s="400">
        <v>2</v>
      </c>
      <c r="BG147" s="10">
        <v>44611</v>
      </c>
      <c r="BH147" s="484"/>
      <c r="BI147" s="484">
        <v>44611</v>
      </c>
      <c r="BJ147" s="484"/>
      <c r="BK147" s="484"/>
      <c r="BL147" s="484"/>
      <c r="BM147" s="484"/>
      <c r="BN147" s="484"/>
      <c r="BO147" s="484"/>
      <c r="BP147" s="484"/>
      <c r="BQ147" s="495"/>
      <c r="BR147" s="495"/>
      <c r="BS147" s="495"/>
      <c r="BT147" s="495"/>
      <c r="BU147" s="495"/>
      <c r="BV147" s="495"/>
      <c r="BW147" s="495"/>
      <c r="BX147" s="495"/>
      <c r="BY147" s="495"/>
      <c r="BZ147" s="495"/>
      <c r="CA147" s="495"/>
      <c r="CB147" s="399">
        <v>2</v>
      </c>
      <c r="CC147" s="397">
        <f t="shared" si="188"/>
        <v>0</v>
      </c>
      <c r="CD147" s="13">
        <v>44611</v>
      </c>
      <c r="CE147" s="396">
        <f t="shared" ref="CE147:CE150" si="234">CD147+6</f>
        <v>44617</v>
      </c>
      <c r="CF147" s="219">
        <v>44611</v>
      </c>
      <c r="CG147" s="13"/>
      <c r="CH147" s="13"/>
      <c r="CI147" s="7"/>
      <c r="CJ147" s="7"/>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c r="JG147" s="2"/>
      <c r="JH147" s="2"/>
      <c r="JI147" s="2"/>
      <c r="JJ147" s="2"/>
      <c r="JK147" s="2"/>
      <c r="JL147" s="2"/>
      <c r="JM147" s="2"/>
      <c r="JN147" s="2"/>
      <c r="JO147" s="2"/>
      <c r="JP147" s="2"/>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2"/>
      <c r="KP147" s="2"/>
      <c r="KQ147" s="2"/>
      <c r="KR147" s="2"/>
      <c r="KS147" s="2"/>
      <c r="KT147" s="2"/>
      <c r="KU147" s="2"/>
      <c r="KV147" s="2"/>
      <c r="KW147" s="2"/>
      <c r="KX147" s="2"/>
      <c r="KY147" s="2"/>
      <c r="KZ147" s="2"/>
      <c r="LA147" s="2"/>
      <c r="LB147" s="2"/>
      <c r="LC147" s="2"/>
      <c r="LD147" s="2"/>
      <c r="LE147" s="2"/>
      <c r="LF147" s="2"/>
      <c r="LG147" s="2"/>
      <c r="LH147" s="2"/>
      <c r="LI147" s="2"/>
      <c r="LJ147" s="2"/>
      <c r="LK147" s="2"/>
      <c r="LL147" s="2"/>
      <c r="LM147" s="2"/>
      <c r="LN147" s="2"/>
      <c r="LO147" s="2"/>
      <c r="LP147" s="2"/>
      <c r="LQ147" s="2"/>
      <c r="LR147" s="2"/>
      <c r="LS147" s="2"/>
      <c r="LT147" s="2"/>
      <c r="LU147" s="2"/>
      <c r="LV147" s="2"/>
      <c r="LW147" s="2"/>
      <c r="LX147" s="2"/>
      <c r="LY147" s="2"/>
      <c r="LZ147" s="2"/>
      <c r="MA147" s="2"/>
      <c r="MB147" s="2"/>
      <c r="MC147" s="2"/>
      <c r="MD147" s="2"/>
      <c r="ME147" s="2"/>
      <c r="MF147" s="2"/>
      <c r="MG147" s="2"/>
      <c r="MH147" s="2"/>
      <c r="MI147" s="2"/>
      <c r="MJ147" s="2"/>
      <c r="MK147" s="2"/>
      <c r="ML147" s="2"/>
      <c r="MM147" s="2"/>
      <c r="MN147" s="2"/>
      <c r="MO147" s="2"/>
      <c r="MP147" s="2"/>
      <c r="MQ147" s="2"/>
      <c r="MR147" s="2"/>
      <c r="MS147" s="2"/>
      <c r="MT147" s="2"/>
      <c r="MU147" s="2"/>
      <c r="MV147" s="2"/>
      <c r="MW147" s="2"/>
      <c r="MX147" s="2"/>
      <c r="MY147" s="2"/>
      <c r="MZ147" s="2"/>
      <c r="NA147" s="2"/>
      <c r="NB147" s="2"/>
      <c r="NC147" s="2"/>
      <c r="ND147" s="2"/>
      <c r="NE147" s="2"/>
      <c r="NF147" s="2"/>
      <c r="NG147" s="2"/>
      <c r="NH147" s="2"/>
      <c r="NI147" s="2"/>
      <c r="NJ147" s="2"/>
      <c r="NK147" s="2"/>
      <c r="NL147" s="2"/>
      <c r="NM147" s="2"/>
      <c r="NN147" s="2"/>
      <c r="NO147" s="2"/>
      <c r="NP147" s="2"/>
      <c r="NQ147" s="2"/>
      <c r="NR147" s="2"/>
      <c r="NS147" s="2"/>
      <c r="NT147" s="2"/>
      <c r="NU147" s="2"/>
      <c r="NV147" s="2"/>
      <c r="NW147" s="2"/>
      <c r="NX147" s="2"/>
      <c r="NY147" s="2"/>
      <c r="NZ147" s="2"/>
      <c r="OA147" s="2"/>
      <c r="OB147" s="2"/>
      <c r="OC147" s="2"/>
      <c r="OD147" s="2"/>
      <c r="OE147" s="2"/>
      <c r="OF147" s="2"/>
      <c r="OG147" s="2"/>
      <c r="OH147" s="2"/>
      <c r="OI147" s="2"/>
      <c r="OJ147" s="2"/>
      <c r="OK147" s="2"/>
      <c r="OL147" s="2"/>
      <c r="OM147" s="2"/>
      <c r="ON147" s="2"/>
      <c r="OO147" s="2"/>
      <c r="OP147" s="2"/>
      <c r="OQ147" s="2"/>
      <c r="OR147" s="2"/>
      <c r="OS147" s="2"/>
      <c r="OT147" s="2"/>
      <c r="OU147" s="2"/>
      <c r="OV147" s="2"/>
      <c r="OW147" s="2"/>
      <c r="OX147" s="2"/>
      <c r="OY147" s="2"/>
      <c r="OZ147" s="2"/>
      <c r="PA147" s="2"/>
      <c r="PB147" s="2"/>
      <c r="PC147" s="2"/>
      <c r="PD147" s="2"/>
      <c r="PE147" s="2"/>
      <c r="PF147" s="2"/>
      <c r="PG147" s="2"/>
      <c r="PH147" s="2"/>
      <c r="PI147" s="2"/>
      <c r="PJ147" s="2"/>
      <c r="PK147" s="2"/>
      <c r="PL147" s="2"/>
      <c r="PM147" s="2"/>
      <c r="PN147" s="2"/>
      <c r="PO147" s="2"/>
      <c r="PP147" s="2"/>
      <c r="PQ147" s="2"/>
      <c r="PR147" s="2"/>
      <c r="PS147" s="2"/>
      <c r="PT147" s="2"/>
      <c r="PU147" s="2"/>
      <c r="PV147" s="2"/>
      <c r="PW147" s="2"/>
      <c r="PX147" s="2"/>
      <c r="PY147" s="2"/>
      <c r="PZ147" s="2"/>
      <c r="QA147" s="2"/>
      <c r="QB147" s="2"/>
      <c r="QC147" s="2"/>
      <c r="QD147" s="2"/>
      <c r="QE147" s="2"/>
      <c r="QF147" s="2"/>
      <c r="QG147" s="2"/>
      <c r="QH147" s="2"/>
      <c r="QI147" s="2"/>
      <c r="QJ147" s="2"/>
      <c r="QK147" s="2"/>
      <c r="QL147" s="2"/>
      <c r="QM147" s="2"/>
      <c r="QN147" s="2"/>
      <c r="QO147" s="2"/>
      <c r="QP147" s="2"/>
      <c r="QQ147" s="2"/>
      <c r="QR147" s="2"/>
      <c r="QS147" s="2"/>
      <c r="QT147" s="2"/>
      <c r="QU147" s="2"/>
      <c r="QV147" s="2"/>
      <c r="QW147" s="2"/>
      <c r="QX147" s="2"/>
      <c r="QY147" s="2"/>
      <c r="QZ147" s="2"/>
      <c r="RA147" s="2"/>
      <c r="RB147" s="2"/>
      <c r="RC147" s="2"/>
      <c r="RD147" s="2"/>
      <c r="RE147" s="2"/>
      <c r="RF147" s="2"/>
      <c r="RG147" s="2"/>
      <c r="RH147" s="2"/>
      <c r="RI147" s="2"/>
      <c r="RJ147" s="2"/>
      <c r="RK147" s="2"/>
      <c r="RL147" s="2"/>
      <c r="RM147" s="2"/>
      <c r="RN147" s="2"/>
      <c r="RO147" s="2"/>
      <c r="RP147" s="2"/>
      <c r="RQ147" s="2"/>
      <c r="RR147" s="2"/>
      <c r="RS147" s="2"/>
      <c r="RT147" s="2"/>
      <c r="RU147" s="2"/>
      <c r="RV147" s="2"/>
      <c r="RW147" s="2"/>
      <c r="RX147" s="2"/>
      <c r="RY147" s="2"/>
      <c r="RZ147" s="2"/>
      <c r="SA147" s="2"/>
      <c r="SB147" s="2"/>
      <c r="SC147" s="2"/>
      <c r="SD147" s="2"/>
      <c r="SE147" s="2"/>
      <c r="SF147" s="2"/>
      <c r="SG147" s="2"/>
      <c r="SH147" s="2"/>
      <c r="SI147" s="2"/>
      <c r="SJ147" s="2"/>
      <c r="SK147" s="2"/>
      <c r="SL147" s="2"/>
      <c r="SM147" s="2"/>
      <c r="SN147" s="2"/>
      <c r="SO147" s="2"/>
      <c r="SP147" s="2"/>
      <c r="SQ147" s="2"/>
      <c r="SR147" s="2"/>
      <c r="SS147" s="2"/>
      <c r="ST147" s="2"/>
      <c r="SU147" s="2"/>
      <c r="SV147" s="2"/>
      <c r="SW147" s="2"/>
      <c r="SX147" s="2"/>
      <c r="SY147" s="2"/>
      <c r="SZ147" s="2"/>
      <c r="TA147" s="2"/>
      <c r="TB147" s="2"/>
      <c r="TC147" s="2"/>
      <c r="TD147" s="2"/>
      <c r="TE147" s="2"/>
      <c r="TF147" s="2"/>
      <c r="TG147" s="2"/>
      <c r="TH147" s="2"/>
      <c r="TI147" s="2"/>
      <c r="TJ147" s="2"/>
      <c r="TK147" s="2"/>
      <c r="TL147" s="2"/>
      <c r="TM147" s="2"/>
      <c r="TN147" s="2"/>
      <c r="TO147" s="2"/>
      <c r="TP147" s="2"/>
      <c r="TQ147" s="2"/>
      <c r="TR147" s="2"/>
      <c r="TS147" s="2"/>
      <c r="TT147" s="2"/>
      <c r="TU147" s="2"/>
      <c r="TV147" s="2"/>
      <c r="TW147" s="2"/>
      <c r="TX147" s="2"/>
      <c r="TY147" s="2"/>
      <c r="TZ147" s="2"/>
      <c r="UA147" s="2"/>
      <c r="UB147" s="2"/>
      <c r="UC147" s="2"/>
      <c r="UD147" s="2"/>
      <c r="UE147" s="2"/>
      <c r="UF147" s="2"/>
      <c r="UG147" s="2"/>
      <c r="UH147" s="2"/>
      <c r="UI147" s="2"/>
      <c r="UJ147" s="2"/>
      <c r="UK147" s="2"/>
      <c r="UL147" s="2"/>
      <c r="UM147" s="2"/>
      <c r="UN147" s="2"/>
      <c r="UO147" s="2"/>
      <c r="UP147" s="2"/>
      <c r="UQ147" s="2"/>
      <c r="UR147" s="2"/>
      <c r="US147" s="2"/>
      <c r="UT147" s="2"/>
      <c r="UU147" s="2"/>
      <c r="UV147" s="2"/>
      <c r="UW147" s="2"/>
      <c r="UX147" s="2"/>
      <c r="UY147" s="2"/>
      <c r="UZ147" s="2"/>
      <c r="VA147" s="2"/>
      <c r="VB147" s="2"/>
      <c r="VC147" s="2"/>
      <c r="VD147" s="2"/>
      <c r="VE147" s="2"/>
      <c r="VF147" s="2"/>
      <c r="VG147" s="2"/>
      <c r="VH147" s="2"/>
      <c r="VI147" s="2"/>
      <c r="VJ147" s="2"/>
      <c r="VK147" s="2"/>
      <c r="VL147" s="2"/>
      <c r="VM147" s="2"/>
      <c r="VN147" s="2"/>
      <c r="VO147" s="2"/>
      <c r="VP147" s="2"/>
      <c r="VQ147" s="2"/>
      <c r="VR147" s="2"/>
      <c r="VS147" s="2"/>
      <c r="VT147" s="2"/>
      <c r="VU147" s="2"/>
      <c r="VV147" s="2"/>
      <c r="VW147" s="2"/>
      <c r="VX147" s="2"/>
      <c r="VY147" s="2"/>
      <c r="VZ147" s="2"/>
      <c r="WA147" s="2"/>
      <c r="WB147" s="2"/>
      <c r="WC147" s="2"/>
      <c r="WD147" s="2"/>
      <c r="WE147" s="2"/>
      <c r="WF147" s="2"/>
      <c r="WG147" s="2"/>
      <c r="WH147" s="2"/>
      <c r="WI147" s="2"/>
      <c r="WJ147" s="2"/>
      <c r="WK147" s="2"/>
      <c r="WL147" s="2"/>
      <c r="WM147" s="2"/>
      <c r="WN147" s="2"/>
      <c r="WO147" s="2"/>
      <c r="WP147" s="2"/>
      <c r="WQ147" s="2"/>
      <c r="WR147" s="2"/>
      <c r="WS147" s="2"/>
      <c r="WT147" s="2"/>
      <c r="WU147" s="2"/>
      <c r="WV147" s="2"/>
      <c r="WW147" s="2"/>
      <c r="WX147" s="2"/>
      <c r="WY147" s="2"/>
      <c r="WZ147" s="2"/>
      <c r="XA147" s="2"/>
      <c r="XB147" s="2"/>
      <c r="XC147" s="2"/>
      <c r="XD147" s="2"/>
      <c r="XE147" s="2"/>
      <c r="XF147" s="2"/>
      <c r="XG147" s="2"/>
      <c r="XH147" s="2"/>
      <c r="XI147" s="2"/>
      <c r="XJ147" s="2"/>
      <c r="XK147" s="2"/>
      <c r="XL147" s="2"/>
      <c r="XM147" s="2"/>
      <c r="XN147" s="2"/>
      <c r="XO147" s="2"/>
      <c r="XP147" s="2"/>
      <c r="XQ147" s="2"/>
      <c r="XR147" s="2"/>
      <c r="XS147" s="2"/>
      <c r="XT147" s="2"/>
      <c r="XU147" s="2"/>
      <c r="XV147" s="2"/>
      <c r="XW147" s="2"/>
      <c r="XX147" s="2"/>
      <c r="XY147" s="2"/>
      <c r="XZ147" s="2"/>
      <c r="YA147" s="2"/>
      <c r="YB147" s="2"/>
      <c r="YC147" s="2"/>
      <c r="YD147" s="2"/>
      <c r="YE147" s="2"/>
      <c r="YF147" s="2"/>
      <c r="YG147" s="2"/>
      <c r="YH147" s="2"/>
      <c r="YI147" s="2"/>
      <c r="YJ147" s="2"/>
      <c r="YK147" s="2"/>
      <c r="YL147" s="2"/>
      <c r="YM147" s="2"/>
      <c r="YN147" s="2"/>
      <c r="YO147" s="2"/>
      <c r="YP147" s="2"/>
      <c r="YQ147" s="2"/>
      <c r="YR147" s="2"/>
      <c r="YS147" s="2"/>
      <c r="YT147" s="2"/>
      <c r="YU147" s="2"/>
      <c r="YV147" s="2"/>
      <c r="YW147" s="2"/>
      <c r="YX147" s="2"/>
      <c r="YY147" s="2"/>
      <c r="YZ147" s="2"/>
      <c r="ZA147" s="2"/>
      <c r="ZB147" s="2"/>
      <c r="ZC147" s="2"/>
      <c r="ZD147" s="2"/>
      <c r="ZE147" s="2"/>
      <c r="ZF147" s="2"/>
      <c r="ZG147" s="2"/>
      <c r="ZH147" s="2"/>
      <c r="ZI147" s="2"/>
      <c r="ZJ147" s="2"/>
      <c r="ZK147" s="2"/>
      <c r="ZL147" s="2"/>
      <c r="ZM147" s="2"/>
      <c r="ZN147" s="2"/>
      <c r="ZO147" s="2"/>
      <c r="ZP147" s="2"/>
      <c r="ZQ147" s="2"/>
      <c r="ZR147" s="2"/>
      <c r="ZS147" s="2"/>
      <c r="ZT147" s="2"/>
      <c r="ZU147" s="2"/>
      <c r="ZV147" s="2"/>
      <c r="ZW147" s="2"/>
      <c r="ZX147" s="2"/>
      <c r="ZY147" s="2"/>
      <c r="ZZ147" s="2"/>
      <c r="AAA147" s="2"/>
      <c r="AAB147" s="2"/>
      <c r="AAC147" s="2"/>
      <c r="AAD147" s="2"/>
      <c r="AAE147" s="2"/>
      <c r="AAF147" s="2"/>
      <c r="AAG147" s="2"/>
      <c r="AAH147" s="2"/>
      <c r="AAI147" s="2"/>
      <c r="AAJ147" s="2"/>
      <c r="AAK147" s="2"/>
      <c r="AAL147" s="2"/>
      <c r="AAM147" s="2"/>
      <c r="AAN147" s="2"/>
      <c r="AAO147" s="2"/>
      <c r="AAP147" s="2"/>
      <c r="AAQ147" s="2"/>
      <c r="AAR147" s="2"/>
      <c r="AAS147" s="2"/>
      <c r="AAT147" s="2"/>
      <c r="AAU147" s="2"/>
      <c r="AAV147" s="2"/>
      <c r="AAW147" s="2"/>
      <c r="AAX147" s="2"/>
      <c r="AAY147" s="2"/>
      <c r="AAZ147" s="2"/>
      <c r="ABA147" s="2"/>
      <c r="ABB147" s="2"/>
      <c r="ABC147" s="2"/>
      <c r="ABD147" s="2"/>
      <c r="ABE147" s="2"/>
      <c r="ABF147" s="2"/>
      <c r="ABG147" s="2"/>
      <c r="ABH147" s="2"/>
      <c r="ABI147" s="2"/>
      <c r="ABJ147" s="2"/>
      <c r="ABK147" s="2"/>
      <c r="ABL147" s="2"/>
      <c r="ABM147" s="2"/>
      <c r="ABN147" s="2"/>
      <c r="ABO147" s="2"/>
      <c r="ABP147" s="2"/>
      <c r="ABQ147" s="2"/>
      <c r="ABR147" s="2"/>
      <c r="ABS147" s="2"/>
      <c r="ABT147" s="2"/>
      <c r="ABU147" s="2"/>
      <c r="ABV147" s="2"/>
      <c r="ABW147" s="2"/>
      <c r="ABX147" s="2"/>
      <c r="ABY147" s="2"/>
      <c r="ABZ147" s="2"/>
      <c r="ACA147" s="2"/>
      <c r="ACB147" s="2"/>
      <c r="ACC147" s="2"/>
      <c r="ACD147" s="2"/>
      <c r="ACE147" s="2"/>
      <c r="ACF147" s="2"/>
      <c r="ACG147" s="2"/>
      <c r="ACH147" s="2"/>
      <c r="ACI147" s="2"/>
      <c r="ACJ147" s="2"/>
      <c r="ACK147" s="2"/>
      <c r="ACL147" s="2"/>
      <c r="ACM147" s="2"/>
      <c r="ACN147" s="2"/>
      <c r="ACO147" s="2"/>
      <c r="ACP147" s="2"/>
      <c r="ACQ147" s="2"/>
      <c r="ACR147" s="2"/>
      <c r="ACS147" s="2"/>
      <c r="ACT147" s="2"/>
      <c r="ACU147" s="2"/>
      <c r="ACV147" s="2"/>
      <c r="ACW147" s="2"/>
      <c r="ACX147" s="2"/>
      <c r="ACY147" s="2"/>
      <c r="ACZ147" s="2"/>
      <c r="ADA147" s="2"/>
      <c r="ADB147" s="2"/>
      <c r="ADC147" s="2"/>
      <c r="ADD147" s="2"/>
      <c r="ADE147" s="2"/>
      <c r="ADF147" s="2"/>
      <c r="ADG147" s="2"/>
      <c r="ADH147" s="2"/>
      <c r="ADI147" s="2"/>
      <c r="ADJ147" s="2"/>
      <c r="ADK147" s="2"/>
      <c r="ADL147" s="2"/>
      <c r="ADM147" s="2"/>
      <c r="ADN147" s="2"/>
      <c r="ADO147" s="2"/>
      <c r="ADP147" s="2"/>
      <c r="ADQ147" s="2"/>
      <c r="ADR147" s="2"/>
      <c r="ADS147" s="2"/>
      <c r="ADT147" s="2"/>
      <c r="ADU147" s="2"/>
      <c r="ADV147" s="2"/>
      <c r="ADW147" s="2"/>
      <c r="ADX147" s="2"/>
      <c r="ADY147" s="2"/>
      <c r="ADZ147" s="2"/>
      <c r="AEA147" s="2"/>
      <c r="AEB147" s="2"/>
      <c r="AEC147" s="2"/>
      <c r="AED147" s="2"/>
      <c r="AEE147" s="2"/>
      <c r="AEF147" s="2"/>
      <c r="AEG147" s="2"/>
      <c r="AEH147" s="2"/>
      <c r="AEI147" s="2"/>
      <c r="AEJ147" s="2"/>
      <c r="AEK147" s="2"/>
      <c r="AEL147" s="2"/>
      <c r="AEM147" s="2"/>
      <c r="AEN147" s="2"/>
      <c r="AEO147" s="2"/>
      <c r="AEP147" s="2"/>
      <c r="AEQ147" s="2"/>
      <c r="AER147" s="2"/>
      <c r="AES147" s="2"/>
      <c r="AET147" s="2"/>
      <c r="AEU147" s="2"/>
      <c r="AEV147" s="2"/>
      <c r="AEW147" s="2"/>
      <c r="AEX147" s="2"/>
      <c r="AEY147" s="2"/>
      <c r="AEZ147" s="2"/>
      <c r="AFA147" s="2"/>
      <c r="AFB147" s="2"/>
      <c r="AFC147" s="2"/>
      <c r="AFD147" s="2"/>
      <c r="AFE147" s="2"/>
      <c r="AFF147" s="2"/>
      <c r="AFG147" s="2"/>
      <c r="AFH147" s="2"/>
      <c r="AFI147" s="2"/>
      <c r="AFJ147" s="2"/>
      <c r="AFK147" s="2"/>
      <c r="AFL147" s="2"/>
      <c r="AFM147" s="2"/>
      <c r="AFN147" s="2"/>
      <c r="AFO147" s="2"/>
      <c r="AFP147" s="2"/>
      <c r="AFQ147" s="2"/>
      <c r="AFR147" s="2"/>
      <c r="AFS147" s="2"/>
      <c r="AFT147" s="2"/>
      <c r="AFU147" s="2"/>
      <c r="AFV147" s="2"/>
      <c r="AFW147" s="2"/>
      <c r="AFX147" s="2"/>
      <c r="AFY147" s="2"/>
      <c r="AFZ147" s="2"/>
      <c r="AGA147" s="2"/>
      <c r="AGB147" s="2"/>
      <c r="AGC147" s="2"/>
      <c r="AGD147" s="2"/>
      <c r="AGE147" s="2"/>
      <c r="AGF147" s="2"/>
      <c r="AGG147" s="2"/>
      <c r="AGH147" s="2"/>
      <c r="AGI147" s="2"/>
      <c r="AGJ147" s="2"/>
      <c r="AGK147" s="2"/>
      <c r="AGL147" s="2"/>
      <c r="AGM147" s="2"/>
      <c r="AGN147" s="2"/>
      <c r="AGO147" s="2"/>
      <c r="AGP147" s="2"/>
      <c r="AGQ147" s="2"/>
      <c r="AGR147" s="2"/>
      <c r="AGS147" s="2"/>
      <c r="AGT147" s="2"/>
      <c r="AGU147" s="2"/>
      <c r="AGV147" s="2"/>
      <c r="AGW147" s="2"/>
      <c r="AGX147" s="2"/>
      <c r="AGY147" s="2"/>
      <c r="AGZ147" s="2"/>
      <c r="AHA147" s="2"/>
      <c r="AHB147" s="2"/>
      <c r="AHC147" s="2"/>
      <c r="AHD147" s="2"/>
      <c r="AHE147" s="2"/>
      <c r="AHF147" s="2"/>
      <c r="AHG147" s="2"/>
      <c r="AHH147" s="2"/>
      <c r="AHI147" s="2"/>
      <c r="AHJ147" s="2"/>
      <c r="AHK147" s="2"/>
      <c r="AHL147" s="2"/>
      <c r="AHM147" s="2"/>
      <c r="AHN147" s="2"/>
      <c r="AHO147" s="2"/>
      <c r="AHP147" s="2"/>
      <c r="AHQ147" s="2"/>
      <c r="AHR147" s="2"/>
      <c r="AHS147" s="2"/>
      <c r="AHT147" s="2"/>
      <c r="AHU147" s="2"/>
      <c r="AHV147" s="2"/>
      <c r="AHW147" s="2"/>
      <c r="AHX147" s="2"/>
      <c r="AHY147" s="2"/>
      <c r="AHZ147" s="2"/>
      <c r="AIA147" s="2"/>
      <c r="AIB147" s="2"/>
      <c r="AIC147" s="2"/>
      <c r="AID147" s="2"/>
      <c r="AIE147" s="2"/>
      <c r="AIF147" s="2"/>
      <c r="AIG147" s="2"/>
      <c r="AIH147" s="2"/>
      <c r="AII147" s="2"/>
      <c r="AIJ147" s="2"/>
      <c r="AIK147" s="2"/>
      <c r="AIL147" s="2"/>
      <c r="AIM147" s="2"/>
      <c r="AIN147" s="2"/>
      <c r="AIO147" s="2"/>
      <c r="AIP147" s="2"/>
      <c r="AIQ147" s="2"/>
      <c r="AIR147" s="2"/>
      <c r="AIS147" s="2"/>
      <c r="AIT147" s="2"/>
      <c r="AIU147" s="2"/>
      <c r="AIV147" s="2"/>
      <c r="AIW147" s="2"/>
      <c r="AIX147" s="2"/>
      <c r="AIY147" s="2"/>
      <c r="AIZ147" s="2"/>
      <c r="AJA147" s="2"/>
      <c r="AJB147" s="2"/>
      <c r="AJC147" s="2"/>
      <c r="AJD147" s="2"/>
      <c r="AJE147" s="2"/>
      <c r="AJF147" s="2"/>
      <c r="AJG147" s="2"/>
      <c r="AJH147" s="2"/>
      <c r="AJI147" s="2"/>
      <c r="AJJ147" s="2"/>
      <c r="AJK147" s="2"/>
      <c r="AJL147" s="2"/>
      <c r="AJM147" s="2"/>
      <c r="AJN147" s="2"/>
      <c r="AJO147" s="2"/>
      <c r="AJP147" s="2"/>
      <c r="AJQ147" s="2"/>
      <c r="AJR147" s="2"/>
      <c r="AJS147" s="2"/>
      <c r="AJT147" s="2"/>
      <c r="AJU147" s="2"/>
      <c r="AJV147" s="2"/>
      <c r="AJW147" s="2"/>
      <c r="AJX147" s="2"/>
      <c r="AJY147" s="2"/>
      <c r="AJZ147" s="2"/>
      <c r="AKA147" s="2"/>
      <c r="AKB147" s="2"/>
      <c r="AKC147" s="2"/>
      <c r="AKD147" s="2"/>
      <c r="AKE147" s="2"/>
      <c r="AKF147" s="2"/>
      <c r="AKG147" s="2"/>
      <c r="AKH147" s="2"/>
      <c r="AKI147" s="2"/>
      <c r="AKJ147" s="2"/>
      <c r="AKK147" s="2"/>
      <c r="AKL147" s="2"/>
      <c r="AKM147" s="2"/>
      <c r="AKN147" s="2"/>
      <c r="AKO147" s="2"/>
      <c r="AKP147" s="2"/>
      <c r="AKQ147" s="2"/>
      <c r="AKR147" s="2"/>
      <c r="AKS147" s="2"/>
      <c r="AKT147" s="2"/>
      <c r="AKU147" s="2"/>
      <c r="AKV147" s="2"/>
      <c r="AKW147" s="2"/>
      <c r="AKX147" s="2"/>
      <c r="AKY147" s="2"/>
      <c r="AKZ147" s="2"/>
      <c r="ALA147" s="2"/>
      <c r="ALB147" s="2"/>
      <c r="ALC147" s="2"/>
      <c r="ALD147" s="2"/>
      <c r="ALE147" s="2"/>
      <c r="ALF147" s="2"/>
      <c r="ALG147" s="2"/>
      <c r="ALH147" s="2"/>
      <c r="ALI147" s="2"/>
      <c r="ALJ147" s="2"/>
      <c r="ALK147" s="2"/>
      <c r="ALL147" s="2"/>
      <c r="ALM147" s="2"/>
      <c r="ALN147" s="2"/>
      <c r="ALO147" s="2"/>
      <c r="ALP147" s="2"/>
      <c r="ALQ147" s="2"/>
      <c r="ALR147" s="2"/>
      <c r="ALS147" s="2"/>
      <c r="ALT147" s="2"/>
      <c r="ALU147" s="2"/>
      <c r="ALV147" s="2"/>
      <c r="ALW147" s="2"/>
      <c r="ALX147" s="2"/>
      <c r="ALY147" s="2"/>
      <c r="ALZ147" s="2"/>
      <c r="AMA147" s="2"/>
      <c r="AMB147" s="2"/>
      <c r="AMC147" s="2"/>
      <c r="AMD147" s="2"/>
      <c r="AME147" s="2"/>
      <c r="AMF147" s="2"/>
      <c r="AMG147" s="2"/>
      <c r="AMH147" s="2"/>
      <c r="AMI147" s="2"/>
      <c r="AMJ147" s="2"/>
      <c r="AMK147" s="2"/>
      <c r="AML147" s="2"/>
      <c r="AMM147" s="2"/>
      <c r="AMN147" s="2"/>
      <c r="AMO147" s="2"/>
      <c r="AMP147" s="2"/>
      <c r="AMQ147" s="2"/>
      <c r="AMR147" s="2"/>
      <c r="AMS147" s="2"/>
      <c r="AMT147" s="2"/>
      <c r="AMU147" s="2"/>
      <c r="AMV147" s="2"/>
      <c r="AMW147" s="2"/>
      <c r="AMX147" s="2"/>
      <c r="AMY147" s="2"/>
      <c r="AMZ147" s="2"/>
      <c r="ANA147" s="2"/>
      <c r="ANB147" s="2"/>
      <c r="ANC147" s="2"/>
      <c r="AND147" s="2"/>
      <c r="ANE147" s="2"/>
      <c r="ANF147" s="2"/>
      <c r="ANG147" s="2"/>
      <c r="ANH147" s="2"/>
      <c r="ANI147" s="2"/>
      <c r="ANJ147" s="2"/>
      <c r="ANK147" s="2"/>
      <c r="ANL147" s="2"/>
      <c r="ANM147" s="2"/>
      <c r="ANN147" s="2"/>
      <c r="ANO147" s="2"/>
      <c r="ANP147" s="2"/>
      <c r="ANQ147" s="2"/>
      <c r="ANR147" s="2"/>
      <c r="ANS147" s="2"/>
      <c r="ANT147" s="2"/>
      <c r="ANU147" s="2"/>
      <c r="ANV147" s="2"/>
      <c r="ANW147" s="2"/>
      <c r="ANX147" s="2"/>
      <c r="ANY147" s="2"/>
      <c r="ANZ147" s="2"/>
      <c r="AOA147" s="2"/>
      <c r="AOB147" s="2"/>
      <c r="AOC147" s="2"/>
      <c r="AOD147" s="2"/>
      <c r="AOE147" s="2"/>
      <c r="AOF147" s="2"/>
      <c r="AOG147" s="2"/>
      <c r="AOH147" s="2"/>
      <c r="AOI147" s="2"/>
      <c r="AOJ147" s="2"/>
      <c r="AOK147" s="2"/>
      <c r="AOL147" s="2"/>
      <c r="AOM147" s="2"/>
      <c r="AON147" s="2"/>
      <c r="AOO147" s="2"/>
      <c r="AOP147" s="2"/>
      <c r="AOQ147" s="2"/>
      <c r="AOR147" s="2"/>
      <c r="AOS147" s="2"/>
      <c r="AOT147" s="2"/>
      <c r="AOU147" s="2"/>
      <c r="AOV147" s="2"/>
      <c r="AOW147" s="2"/>
      <c r="AOX147" s="2"/>
      <c r="AOY147" s="2"/>
      <c r="AOZ147" s="2"/>
      <c r="APA147" s="2"/>
      <c r="APB147" s="2"/>
      <c r="APC147" s="2"/>
      <c r="APD147" s="2"/>
      <c r="APE147" s="2"/>
      <c r="APF147" s="2"/>
      <c r="APG147" s="2"/>
      <c r="APH147" s="2"/>
      <c r="API147" s="2"/>
      <c r="APJ147" s="2"/>
      <c r="APK147" s="2"/>
      <c r="APL147" s="2"/>
      <c r="APM147" s="2"/>
      <c r="APN147" s="2"/>
      <c r="APO147" s="2"/>
      <c r="APP147" s="2"/>
      <c r="APQ147" s="2"/>
      <c r="APR147" s="2"/>
      <c r="APS147" s="2"/>
      <c r="APT147" s="2"/>
      <c r="APU147" s="2"/>
      <c r="APV147" s="2"/>
      <c r="APW147" s="2"/>
      <c r="APX147" s="2"/>
      <c r="APY147" s="2"/>
      <c r="APZ147" s="2"/>
      <c r="AQA147" s="2"/>
      <c r="AQB147" s="2"/>
      <c r="AQC147" s="2"/>
      <c r="AQD147" s="2"/>
      <c r="AQE147" s="2"/>
      <c r="AQF147" s="2"/>
      <c r="AQG147" s="2"/>
      <c r="AQH147" s="2"/>
      <c r="AQI147" s="2"/>
      <c r="AQJ147" s="2"/>
      <c r="AQK147" s="2"/>
      <c r="AQL147" s="2"/>
      <c r="AQM147" s="2"/>
      <c r="AQN147" s="2"/>
      <c r="AQO147" s="2"/>
      <c r="AQP147" s="2"/>
      <c r="AQQ147" s="2"/>
      <c r="AQR147" s="2"/>
      <c r="AQS147" s="2"/>
      <c r="AQT147" s="2"/>
      <c r="AQU147" s="2"/>
      <c r="AQV147" s="2"/>
      <c r="AQW147" s="2"/>
      <c r="AQX147" s="2"/>
      <c r="AQY147" s="2"/>
      <c r="AQZ147" s="2"/>
      <c r="ARA147" s="2"/>
      <c r="ARB147" s="2"/>
      <c r="ARC147" s="2"/>
      <c r="ARD147" s="2"/>
      <c r="ARE147" s="2"/>
      <c r="ARF147" s="2"/>
      <c r="ARG147" s="2"/>
      <c r="ARH147" s="2"/>
      <c r="ARI147" s="2"/>
      <c r="ARJ147" s="2"/>
      <c r="ARK147" s="2"/>
      <c r="ARL147" s="2"/>
      <c r="ARM147" s="2"/>
      <c r="ARN147" s="2"/>
      <c r="ARO147" s="2"/>
      <c r="ARP147" s="2"/>
      <c r="ARQ147" s="2"/>
      <c r="ARR147" s="2"/>
      <c r="ARS147" s="2"/>
      <c r="ART147" s="2"/>
      <c r="ARU147" s="2"/>
      <c r="ARV147" s="2"/>
      <c r="ARW147" s="2"/>
      <c r="ARX147" s="2"/>
      <c r="ARY147" s="2"/>
      <c r="ARZ147" s="2"/>
      <c r="ASA147" s="2"/>
      <c r="ASB147" s="2"/>
      <c r="ASC147" s="2"/>
      <c r="ASD147" s="2"/>
      <c r="ASE147" s="2"/>
      <c r="ASF147" s="2"/>
      <c r="ASG147" s="2"/>
      <c r="ASH147" s="2"/>
      <c r="ASI147" s="2"/>
      <c r="ASJ147" s="2"/>
      <c r="ASK147" s="2"/>
      <c r="ASL147" s="2"/>
      <c r="ASM147" s="2"/>
      <c r="ASN147" s="2"/>
      <c r="ASO147" s="2"/>
      <c r="ASP147" s="2"/>
      <c r="ASQ147" s="2"/>
      <c r="ASR147" s="2"/>
      <c r="ASS147" s="2"/>
      <c r="AST147" s="2"/>
      <c r="ASU147" s="2"/>
      <c r="ASV147" s="2"/>
      <c r="ASW147" s="2"/>
      <c r="ASX147" s="2"/>
      <c r="ASY147" s="2"/>
      <c r="ASZ147" s="2"/>
      <c r="ATA147" s="2"/>
      <c r="ATB147" s="2"/>
      <c r="ATC147" s="2"/>
      <c r="ATD147" s="2"/>
      <c r="ATE147" s="2"/>
      <c r="ATF147" s="2"/>
      <c r="ATG147" s="2"/>
      <c r="ATH147" s="2"/>
      <c r="ATI147" s="2"/>
      <c r="ATJ147" s="2"/>
      <c r="ATK147" s="2"/>
      <c r="ATL147" s="2"/>
      <c r="ATM147" s="2"/>
      <c r="ATN147" s="2"/>
      <c r="ATO147" s="2"/>
      <c r="ATP147" s="2"/>
      <c r="ATQ147" s="2"/>
      <c r="ATR147" s="2"/>
      <c r="ATS147" s="2"/>
      <c r="ATT147" s="2"/>
      <c r="ATU147" s="2"/>
      <c r="ATV147" s="2"/>
      <c r="ATW147" s="2"/>
      <c r="ATX147" s="2"/>
      <c r="ATY147" s="2"/>
      <c r="ATZ147" s="2"/>
      <c r="AUA147" s="2"/>
      <c r="AUB147" s="2"/>
      <c r="AUC147" s="2"/>
      <c r="AUD147" s="2"/>
      <c r="AUE147" s="2"/>
      <c r="AUF147" s="2"/>
      <c r="AUG147" s="2"/>
      <c r="AUH147" s="2"/>
      <c r="AUI147" s="2"/>
      <c r="AUJ147" s="2"/>
      <c r="AUK147" s="2"/>
      <c r="AUL147" s="2"/>
      <c r="AUM147" s="2"/>
      <c r="AUN147" s="2"/>
      <c r="AUO147" s="2"/>
      <c r="AUP147" s="2"/>
      <c r="AUQ147" s="2"/>
      <c r="AUR147" s="2"/>
      <c r="AUS147" s="2"/>
      <c r="AUT147" s="2"/>
      <c r="AUU147" s="2"/>
      <c r="AUV147" s="2"/>
      <c r="AUW147" s="2"/>
      <c r="AUX147" s="2"/>
      <c r="AUY147" s="2"/>
      <c r="AUZ147" s="2"/>
      <c r="AVA147" s="2"/>
      <c r="AVB147" s="2"/>
      <c r="AVC147" s="2"/>
      <c r="AVD147" s="2"/>
      <c r="AVE147" s="2"/>
      <c r="AVF147" s="2"/>
      <c r="AVG147" s="2"/>
      <c r="AVH147" s="2"/>
      <c r="AVI147" s="2"/>
      <c r="AVJ147" s="2"/>
      <c r="AVK147" s="2"/>
      <c r="AVL147" s="2"/>
      <c r="AVM147" s="2"/>
      <c r="AVN147" s="2"/>
      <c r="AVO147" s="2"/>
      <c r="AVP147" s="2"/>
      <c r="AVQ147" s="2"/>
      <c r="AVR147" s="2"/>
      <c r="AVS147" s="2"/>
      <c r="AVT147" s="2"/>
      <c r="AVU147" s="2"/>
      <c r="AVV147" s="2"/>
      <c r="AVW147" s="2"/>
      <c r="AVX147" s="2"/>
      <c r="AVY147" s="2"/>
      <c r="AVZ147" s="2"/>
      <c r="AWA147" s="2"/>
      <c r="AWB147" s="2"/>
      <c r="AWC147" s="2"/>
      <c r="AWD147" s="2"/>
      <c r="AWE147" s="2"/>
      <c r="AWF147" s="2"/>
      <c r="AWG147" s="2"/>
      <c r="AWH147" s="2"/>
      <c r="AWI147" s="2"/>
      <c r="AWJ147" s="2"/>
      <c r="AWK147" s="2"/>
      <c r="AWL147" s="2"/>
      <c r="AWM147" s="2"/>
      <c r="AWN147" s="2"/>
      <c r="AWO147" s="2"/>
      <c r="AWP147" s="2"/>
      <c r="AWQ147" s="2"/>
      <c r="AWR147" s="2"/>
      <c r="AWS147" s="2"/>
      <c r="AWT147" s="2"/>
      <c r="AWU147" s="2"/>
      <c r="AWV147" s="2"/>
      <c r="AWW147" s="2"/>
      <c r="AWX147" s="2"/>
      <c r="AWY147" s="2"/>
      <c r="AWZ147" s="2"/>
      <c r="AXA147" s="2"/>
      <c r="AXB147" s="2"/>
      <c r="AXC147" s="2"/>
      <c r="AXD147" s="2"/>
      <c r="AXE147" s="2"/>
      <c r="AXF147" s="2"/>
      <c r="AXG147" s="2"/>
      <c r="AXH147" s="2"/>
      <c r="AXI147" s="2"/>
      <c r="AXJ147" s="2"/>
      <c r="AXK147" s="2"/>
      <c r="AXL147" s="2"/>
      <c r="AXM147" s="2"/>
      <c r="AXN147" s="2"/>
      <c r="AXO147" s="2"/>
      <c r="AXP147" s="2"/>
      <c r="AXQ147" s="2"/>
      <c r="AXR147" s="2"/>
      <c r="AXS147" s="2"/>
      <c r="AXT147" s="2"/>
      <c r="AXU147" s="2"/>
      <c r="AXV147" s="2"/>
      <c r="AXW147" s="2"/>
      <c r="AXX147" s="2"/>
      <c r="AXY147" s="2"/>
      <c r="AXZ147" s="2"/>
      <c r="AYA147" s="2"/>
      <c r="AYB147" s="2"/>
      <c r="AYC147" s="2"/>
      <c r="AYD147" s="2"/>
      <c r="AYE147" s="2"/>
      <c r="AYF147" s="2"/>
      <c r="AYG147" s="2"/>
      <c r="AYH147" s="2"/>
      <c r="AYI147" s="2"/>
      <c r="AYJ147" s="2"/>
      <c r="AYK147" s="2"/>
      <c r="AYL147" s="2"/>
      <c r="AYM147" s="2"/>
      <c r="AYN147" s="2"/>
      <c r="AYO147" s="2"/>
      <c r="AYP147" s="2"/>
      <c r="AYQ147" s="2"/>
      <c r="AYR147" s="2"/>
      <c r="AYS147" s="2"/>
      <c r="AYT147" s="2"/>
      <c r="AYU147" s="2"/>
      <c r="AYV147" s="2"/>
      <c r="AYW147" s="2"/>
      <c r="AYX147" s="2"/>
      <c r="AYY147" s="2"/>
      <c r="AYZ147" s="2"/>
      <c r="AZA147" s="2"/>
      <c r="AZB147" s="2"/>
      <c r="AZC147" s="2"/>
      <c r="AZD147" s="2"/>
      <c r="AZE147" s="2"/>
      <c r="AZF147" s="2"/>
      <c r="AZG147" s="2"/>
      <c r="AZH147" s="2"/>
      <c r="AZI147" s="2"/>
      <c r="AZJ147" s="2"/>
      <c r="AZK147" s="2"/>
      <c r="AZL147" s="2"/>
      <c r="AZM147" s="2"/>
      <c r="AZN147" s="2"/>
      <c r="AZO147" s="2"/>
      <c r="AZP147" s="2"/>
      <c r="AZQ147" s="2"/>
      <c r="AZR147" s="2"/>
      <c r="AZS147" s="2"/>
      <c r="AZT147" s="2"/>
      <c r="AZU147" s="2"/>
      <c r="AZV147" s="2"/>
      <c r="AZW147" s="2"/>
      <c r="AZX147" s="2"/>
      <c r="AZY147" s="2"/>
      <c r="AZZ147" s="2"/>
      <c r="BAA147" s="2"/>
      <c r="BAB147" s="2"/>
      <c r="BAC147" s="2"/>
      <c r="BAD147" s="2"/>
      <c r="BAE147" s="2"/>
      <c r="BAF147" s="2"/>
      <c r="BAG147" s="2"/>
      <c r="BAH147" s="2"/>
      <c r="BAI147" s="2"/>
      <c r="BAJ147" s="2"/>
      <c r="BAK147" s="2"/>
      <c r="BAL147" s="2"/>
      <c r="BAM147" s="2"/>
      <c r="BAN147" s="2"/>
      <c r="BAO147" s="2"/>
      <c r="BAP147" s="2"/>
      <c r="BAQ147" s="2"/>
      <c r="BAR147" s="2"/>
      <c r="BAS147" s="2"/>
      <c r="BAT147" s="2"/>
      <c r="BAU147" s="2"/>
      <c r="BAV147" s="2"/>
      <c r="BAW147" s="2"/>
      <c r="BAX147" s="2"/>
      <c r="BAY147" s="2"/>
      <c r="BAZ147" s="2"/>
      <c r="BBA147" s="2"/>
      <c r="BBB147" s="2"/>
      <c r="BBC147" s="2"/>
      <c r="BBD147" s="2"/>
      <c r="BBE147" s="2"/>
      <c r="BBF147" s="2"/>
      <c r="BBG147" s="2"/>
      <c r="BBH147" s="2"/>
      <c r="BBI147" s="2"/>
      <c r="BBJ147" s="2"/>
      <c r="BBK147" s="2"/>
      <c r="BBL147" s="2"/>
      <c r="BBM147" s="2"/>
      <c r="BBN147" s="2"/>
      <c r="BBO147" s="2"/>
      <c r="BBP147" s="2"/>
      <c r="BBQ147" s="2"/>
      <c r="BBR147" s="2"/>
      <c r="BBS147" s="2"/>
      <c r="BBT147" s="2"/>
      <c r="BBU147" s="2"/>
      <c r="BBV147" s="2"/>
      <c r="BBW147" s="2"/>
      <c r="BBX147" s="2"/>
      <c r="BBY147" s="2"/>
      <c r="BBZ147" s="2"/>
      <c r="BCA147" s="2"/>
      <c r="BCB147" s="2"/>
      <c r="BCC147" s="2"/>
      <c r="BCD147" s="2"/>
      <c r="BCE147" s="2"/>
      <c r="BCF147" s="2"/>
      <c r="BCG147" s="2"/>
      <c r="BCH147" s="2"/>
      <c r="BCI147" s="2"/>
      <c r="BCJ147" s="2"/>
      <c r="BCK147" s="2"/>
      <c r="BCL147" s="2"/>
      <c r="BCM147" s="2"/>
      <c r="BCN147" s="2"/>
      <c r="BCO147" s="2"/>
      <c r="BCP147" s="2"/>
      <c r="BCQ147" s="2"/>
      <c r="BCR147" s="2"/>
      <c r="BCS147" s="2"/>
      <c r="BCT147" s="2"/>
      <c r="BCU147" s="2"/>
      <c r="BCV147" s="2"/>
      <c r="BCW147" s="2"/>
      <c r="BCX147" s="2"/>
      <c r="BCY147" s="2"/>
      <c r="BCZ147" s="2"/>
      <c r="BDA147" s="2"/>
      <c r="BDB147" s="2"/>
      <c r="BDC147" s="2"/>
      <c r="BDD147" s="2"/>
      <c r="BDE147" s="2"/>
      <c r="BDF147" s="2"/>
      <c r="BDG147" s="2"/>
      <c r="BDH147" s="2"/>
      <c r="BDI147" s="2"/>
      <c r="BDJ147" s="2"/>
      <c r="BDK147" s="2"/>
      <c r="BDL147" s="2"/>
      <c r="BDM147" s="2"/>
      <c r="BDN147" s="2"/>
      <c r="BDO147" s="2"/>
      <c r="BDP147" s="2"/>
      <c r="BDQ147" s="2"/>
      <c r="BDR147" s="2"/>
      <c r="BDS147" s="2"/>
      <c r="BDT147" s="2"/>
      <c r="BDU147" s="2"/>
      <c r="BDV147" s="2"/>
      <c r="BDW147" s="2"/>
      <c r="BDX147" s="2"/>
      <c r="BDY147" s="2"/>
      <c r="BDZ147" s="2"/>
      <c r="BEA147" s="2"/>
      <c r="BEB147" s="2"/>
      <c r="BEC147" s="2"/>
      <c r="BED147" s="2"/>
      <c r="BEE147" s="2"/>
      <c r="BEF147" s="2"/>
      <c r="BEG147" s="2"/>
      <c r="BEH147" s="2"/>
      <c r="BEI147" s="2"/>
      <c r="BEJ147" s="2"/>
      <c r="BEK147" s="2"/>
      <c r="BEL147" s="2"/>
      <c r="BEM147" s="2"/>
      <c r="BEN147" s="2"/>
      <c r="BEO147" s="2"/>
      <c r="BEP147" s="2"/>
      <c r="BEQ147" s="2"/>
      <c r="BER147" s="2"/>
      <c r="BES147" s="2"/>
      <c r="BET147" s="2"/>
      <c r="BEU147" s="2"/>
      <c r="BEV147" s="2"/>
      <c r="BEW147" s="2"/>
      <c r="BEX147" s="2"/>
      <c r="BEY147" s="2"/>
      <c r="BEZ147" s="2"/>
      <c r="BFA147" s="2"/>
      <c r="BFB147" s="2"/>
      <c r="BFC147" s="2"/>
      <c r="BFD147" s="2"/>
      <c r="BFE147" s="2"/>
      <c r="BFF147" s="2"/>
      <c r="BFG147" s="2"/>
      <c r="BFH147" s="2"/>
      <c r="BFI147" s="2"/>
      <c r="BFJ147" s="2"/>
      <c r="BFK147" s="2"/>
      <c r="BFL147" s="2"/>
      <c r="BFM147" s="2"/>
      <c r="BFN147" s="2"/>
      <c r="BFO147" s="2"/>
      <c r="BFP147" s="2"/>
      <c r="BFQ147" s="2"/>
      <c r="BFR147" s="2"/>
      <c r="BFS147" s="2"/>
      <c r="BFT147" s="2"/>
      <c r="BFU147" s="2"/>
      <c r="BFV147" s="2"/>
      <c r="BFW147" s="2"/>
      <c r="BFX147" s="2"/>
      <c r="BFY147" s="2"/>
      <c r="BFZ147" s="2"/>
      <c r="BGA147" s="2"/>
      <c r="BGB147" s="2"/>
      <c r="BGC147" s="2"/>
      <c r="BGD147" s="2"/>
      <c r="BGE147" s="2"/>
      <c r="BGF147" s="2"/>
      <c r="BGG147" s="2"/>
      <c r="BGH147" s="2"/>
      <c r="BGI147" s="2"/>
      <c r="BGJ147" s="2"/>
      <c r="BGK147" s="2"/>
      <c r="BGL147" s="2"/>
      <c r="BGM147" s="2"/>
      <c r="BGN147" s="2"/>
      <c r="BGO147" s="2"/>
      <c r="BGP147" s="2"/>
      <c r="BGQ147" s="2"/>
      <c r="BGR147" s="2"/>
      <c r="BGS147" s="2"/>
      <c r="BGT147" s="2"/>
      <c r="BGU147" s="2"/>
      <c r="BGV147" s="2"/>
      <c r="BGW147" s="2"/>
      <c r="BGX147" s="2"/>
      <c r="BGY147" s="2"/>
      <c r="BGZ147" s="2"/>
      <c r="BHA147" s="2"/>
      <c r="BHB147" s="2"/>
      <c r="BHC147" s="2"/>
      <c r="BHD147" s="2"/>
      <c r="BHE147" s="2"/>
      <c r="BHF147" s="2"/>
      <c r="BHG147" s="2"/>
      <c r="BHH147" s="2"/>
      <c r="BHI147" s="2"/>
      <c r="BHJ147" s="2"/>
      <c r="BHK147" s="2"/>
      <c r="BHL147" s="2"/>
      <c r="BHM147" s="2"/>
      <c r="BHN147" s="2"/>
      <c r="BHO147" s="2"/>
      <c r="BHP147" s="2"/>
      <c r="BHQ147" s="2"/>
      <c r="BHR147" s="2"/>
      <c r="BHS147" s="2"/>
      <c r="BHT147" s="2"/>
      <c r="BHU147" s="2"/>
      <c r="BHV147" s="2"/>
      <c r="BHW147" s="2"/>
      <c r="BHX147" s="2"/>
      <c r="BHY147" s="2"/>
      <c r="BHZ147" s="2"/>
      <c r="BIA147" s="2"/>
      <c r="BIB147" s="2"/>
      <c r="BIC147" s="2"/>
      <c r="BID147" s="2"/>
      <c r="BIE147" s="2"/>
      <c r="BIF147" s="2"/>
      <c r="BIG147" s="2"/>
      <c r="BIH147" s="2"/>
      <c r="BII147" s="2"/>
      <c r="BIJ147" s="2"/>
      <c r="BIK147" s="2"/>
      <c r="BIL147" s="2"/>
      <c r="BIM147" s="2"/>
      <c r="BIN147" s="2"/>
      <c r="BIO147" s="2"/>
      <c r="BIP147" s="2"/>
      <c r="BIQ147" s="2"/>
      <c r="BIR147" s="2"/>
      <c r="BIS147" s="2"/>
      <c r="BIT147" s="2"/>
      <c r="BIU147" s="2"/>
      <c r="BIV147" s="2"/>
      <c r="BIW147" s="2"/>
      <c r="BIX147" s="2"/>
      <c r="BIY147" s="2"/>
      <c r="BIZ147" s="2"/>
      <c r="BJA147" s="2"/>
      <c r="BJB147" s="2"/>
      <c r="BJC147" s="2"/>
      <c r="BJD147" s="2"/>
      <c r="BJE147" s="2"/>
      <c r="BJF147" s="2"/>
      <c r="BJG147" s="2"/>
      <c r="BJH147" s="2"/>
      <c r="BJI147" s="2"/>
      <c r="BJJ147" s="2"/>
      <c r="BJK147" s="2"/>
      <c r="BJL147" s="2"/>
      <c r="BJM147" s="2"/>
      <c r="BJN147" s="2"/>
      <c r="BJO147" s="2"/>
      <c r="BJP147" s="2"/>
      <c r="BJQ147" s="2"/>
      <c r="BJR147" s="2"/>
      <c r="BJS147" s="2"/>
      <c r="BJT147" s="2"/>
      <c r="BJU147" s="2"/>
      <c r="BJV147" s="2"/>
      <c r="BJW147" s="2"/>
      <c r="BJX147" s="2"/>
      <c r="BJY147" s="2"/>
      <c r="BJZ147" s="2"/>
      <c r="BKA147" s="2"/>
      <c r="BKB147" s="2"/>
      <c r="BKC147" s="2"/>
      <c r="BKD147" s="2"/>
      <c r="BKE147" s="2"/>
      <c r="BKF147" s="2"/>
      <c r="BKG147" s="2"/>
      <c r="BKH147" s="2"/>
      <c r="BKI147" s="2"/>
      <c r="BKJ147" s="2"/>
      <c r="BKK147" s="2"/>
      <c r="BKL147" s="2"/>
      <c r="BKM147" s="2"/>
      <c r="BKN147" s="2"/>
      <c r="BKO147" s="2"/>
      <c r="BKP147" s="2"/>
      <c r="BKQ147" s="2"/>
      <c r="BKR147" s="2"/>
      <c r="BKS147" s="2"/>
      <c r="BKT147" s="2"/>
      <c r="BKU147" s="2"/>
      <c r="BKV147" s="2"/>
      <c r="BKW147" s="2"/>
      <c r="BKX147" s="2"/>
      <c r="BKY147" s="2"/>
      <c r="BKZ147" s="2"/>
      <c r="BLA147" s="2"/>
      <c r="BLB147" s="2"/>
      <c r="BLC147" s="2"/>
      <c r="BLD147" s="2"/>
      <c r="BLE147" s="2"/>
      <c r="BLF147" s="2"/>
      <c r="BLG147" s="2"/>
      <c r="BLH147" s="2"/>
      <c r="BLI147" s="2"/>
      <c r="BLJ147" s="2"/>
      <c r="BLK147" s="2"/>
      <c r="BLL147" s="2"/>
      <c r="BLM147" s="2"/>
      <c r="BLN147" s="2"/>
      <c r="BLO147" s="2"/>
      <c r="BLP147" s="2"/>
      <c r="BLQ147" s="2"/>
      <c r="BLR147" s="2"/>
      <c r="BLS147" s="2"/>
      <c r="BLT147" s="2"/>
      <c r="BLU147" s="2"/>
      <c r="BLV147" s="2"/>
      <c r="BLW147" s="2"/>
      <c r="BLX147" s="2"/>
      <c r="BLY147" s="2"/>
      <c r="BLZ147" s="2"/>
      <c r="BMA147" s="2"/>
      <c r="BMB147" s="2"/>
      <c r="BMC147" s="2"/>
      <c r="BMD147" s="2"/>
      <c r="BME147" s="2"/>
      <c r="BMF147" s="2"/>
      <c r="BMG147" s="2"/>
      <c r="BMH147" s="2"/>
      <c r="BMI147" s="2"/>
      <c r="BMJ147" s="2"/>
      <c r="BMK147" s="2"/>
      <c r="BML147" s="2"/>
      <c r="BMM147" s="2"/>
      <c r="BMN147" s="2"/>
      <c r="BMO147" s="2"/>
      <c r="BMP147" s="2"/>
      <c r="BMQ147" s="2"/>
      <c r="BMR147" s="2"/>
      <c r="BMS147" s="2"/>
      <c r="BMT147" s="2"/>
      <c r="BMU147" s="2"/>
      <c r="BMV147" s="2"/>
      <c r="BMW147" s="2"/>
      <c r="BMX147" s="2"/>
      <c r="BMY147" s="2"/>
      <c r="BMZ147" s="2"/>
      <c r="BNA147" s="2"/>
      <c r="BNB147" s="2"/>
      <c r="BNC147" s="2"/>
      <c r="BND147" s="2"/>
      <c r="BNE147" s="2"/>
      <c r="BNF147" s="2"/>
      <c r="BNG147" s="2"/>
      <c r="BNH147" s="2"/>
      <c r="BNI147" s="2"/>
      <c r="BNJ147" s="2"/>
      <c r="BNK147" s="2"/>
      <c r="BNL147" s="2"/>
      <c r="BNM147" s="2"/>
      <c r="BNN147" s="2"/>
      <c r="BNO147" s="2"/>
      <c r="BNP147" s="2"/>
      <c r="BNQ147" s="2"/>
      <c r="BNR147" s="2"/>
      <c r="BNS147" s="2"/>
      <c r="BNT147" s="2"/>
      <c r="BNU147" s="2"/>
      <c r="BNV147" s="2"/>
      <c r="BNW147" s="2"/>
      <c r="BNX147" s="2"/>
      <c r="BNY147" s="2"/>
      <c r="BNZ147" s="2"/>
      <c r="BOA147" s="2"/>
      <c r="BOB147" s="2"/>
      <c r="BOC147" s="2"/>
      <c r="BOD147" s="2"/>
      <c r="BOE147" s="2"/>
      <c r="BOF147" s="2"/>
      <c r="BOG147" s="2"/>
      <c r="BOH147" s="2"/>
      <c r="BOI147" s="2"/>
      <c r="BOJ147" s="2"/>
      <c r="BOK147" s="2"/>
      <c r="BOL147" s="2"/>
      <c r="BOM147" s="2"/>
      <c r="BON147" s="2"/>
      <c r="BOO147" s="2"/>
      <c r="BOP147" s="2"/>
      <c r="BOQ147" s="2"/>
      <c r="BOR147" s="2"/>
      <c r="BOS147" s="2"/>
      <c r="BOT147" s="2"/>
      <c r="BOU147" s="2"/>
      <c r="BOV147" s="2"/>
      <c r="BOW147" s="2"/>
      <c r="BOX147" s="2"/>
      <c r="BOY147" s="2"/>
      <c r="BOZ147" s="2"/>
      <c r="BPA147" s="2"/>
      <c r="BPB147" s="2"/>
      <c r="BPC147" s="2"/>
      <c r="BPD147" s="2"/>
      <c r="BPE147" s="2"/>
      <c r="BPF147" s="2"/>
      <c r="BPG147" s="2"/>
      <c r="BPH147" s="2"/>
      <c r="BPI147" s="2"/>
      <c r="BPJ147" s="2"/>
      <c r="BPK147" s="2"/>
      <c r="BPL147" s="2"/>
      <c r="BPM147" s="2"/>
      <c r="BPN147" s="2"/>
      <c r="BPO147" s="2"/>
      <c r="BPP147" s="2"/>
      <c r="BPQ147" s="2"/>
      <c r="BPR147" s="2"/>
      <c r="BPS147" s="2"/>
      <c r="BPT147" s="2"/>
      <c r="BPU147" s="2"/>
      <c r="BPV147" s="2"/>
      <c r="BPW147" s="2"/>
      <c r="BPX147" s="2"/>
      <c r="BPY147" s="2"/>
      <c r="BPZ147" s="2"/>
      <c r="BQA147" s="2"/>
      <c r="BQB147" s="2"/>
      <c r="BQC147" s="2"/>
      <c r="BQD147" s="2"/>
      <c r="BQE147" s="2"/>
      <c r="BQF147" s="2"/>
      <c r="BQG147" s="2"/>
      <c r="BQH147" s="2"/>
      <c r="BQI147" s="2"/>
      <c r="BQJ147" s="2"/>
      <c r="BQK147" s="2"/>
      <c r="BQL147" s="2"/>
      <c r="BQM147" s="2"/>
      <c r="BQN147" s="2"/>
      <c r="BQO147" s="2"/>
      <c r="BQP147" s="2"/>
      <c r="BQQ147" s="2"/>
      <c r="BQR147" s="2"/>
      <c r="BQS147" s="2"/>
      <c r="BQT147" s="2"/>
      <c r="BQU147" s="2"/>
      <c r="BQV147" s="2"/>
      <c r="BQW147" s="2"/>
      <c r="BQX147" s="2"/>
      <c r="BQY147" s="2"/>
      <c r="BQZ147" s="2"/>
      <c r="BRA147" s="2"/>
      <c r="BRB147" s="2"/>
      <c r="BRC147" s="2"/>
      <c r="BRD147" s="2"/>
      <c r="BRE147" s="2"/>
      <c r="BRF147" s="2"/>
      <c r="BRG147" s="2"/>
      <c r="BRH147" s="2"/>
      <c r="BRI147" s="2"/>
      <c r="BRJ147" s="2"/>
      <c r="BRK147" s="2"/>
      <c r="BRL147" s="2"/>
      <c r="BRM147" s="2"/>
      <c r="BRN147" s="2"/>
      <c r="BRO147" s="2"/>
      <c r="BRP147" s="2"/>
      <c r="BRQ147" s="2"/>
      <c r="BRR147" s="2"/>
      <c r="BRS147" s="2"/>
      <c r="BRT147" s="2"/>
      <c r="BRU147" s="2"/>
      <c r="BRV147" s="2"/>
      <c r="BRW147" s="2"/>
      <c r="BRX147" s="2"/>
      <c r="BRY147" s="2"/>
      <c r="BRZ147" s="2"/>
      <c r="BSA147" s="2"/>
      <c r="BSB147" s="2"/>
      <c r="BSC147" s="2"/>
      <c r="BSD147" s="2"/>
      <c r="BSE147" s="2"/>
      <c r="BSF147" s="2"/>
      <c r="BSG147" s="2"/>
      <c r="BSH147" s="2"/>
      <c r="BSI147" s="2"/>
      <c r="BSJ147" s="2"/>
      <c r="BSK147" s="2"/>
      <c r="BSL147" s="2"/>
      <c r="BSM147" s="2"/>
      <c r="BSN147" s="2"/>
      <c r="BSO147" s="2"/>
      <c r="BSP147" s="2"/>
      <c r="BSQ147" s="2"/>
      <c r="BSR147" s="2"/>
      <c r="BSS147" s="2"/>
      <c r="BST147" s="2"/>
      <c r="BSU147" s="2"/>
      <c r="BSV147" s="2"/>
      <c r="BSW147" s="2"/>
      <c r="BSX147" s="2"/>
      <c r="BSY147" s="2"/>
      <c r="BSZ147" s="2"/>
      <c r="BTA147" s="2"/>
      <c r="BTB147" s="2"/>
      <c r="BTC147" s="2"/>
      <c r="BTD147" s="2"/>
      <c r="BTE147" s="2"/>
      <c r="BTF147" s="2"/>
      <c r="BTG147" s="2"/>
      <c r="BTH147" s="2"/>
      <c r="BTI147" s="2"/>
      <c r="BTJ147" s="2"/>
      <c r="BTK147" s="2"/>
      <c r="BTL147" s="2"/>
      <c r="BTM147" s="2"/>
      <c r="BTN147" s="2"/>
      <c r="BTO147" s="2"/>
      <c r="BTP147" s="2"/>
      <c r="BTQ147" s="2"/>
      <c r="BTR147" s="2"/>
      <c r="BTS147" s="2"/>
      <c r="BTT147" s="2"/>
      <c r="BTU147" s="2"/>
      <c r="BTV147" s="2"/>
      <c r="BTW147" s="2"/>
      <c r="BTX147" s="2"/>
      <c r="BTY147" s="2"/>
      <c r="BTZ147" s="2"/>
      <c r="BUA147" s="2"/>
      <c r="BUB147" s="2"/>
      <c r="BUC147" s="2"/>
      <c r="BUD147" s="2"/>
      <c r="BUE147" s="2"/>
      <c r="BUF147" s="2"/>
      <c r="BUG147" s="2"/>
      <c r="BUH147" s="2"/>
      <c r="BUI147" s="2"/>
      <c r="BUJ147" s="2"/>
      <c r="BUK147" s="2"/>
      <c r="BUL147" s="2"/>
      <c r="BUM147" s="2"/>
      <c r="BUN147" s="2"/>
      <c r="BUO147" s="2"/>
      <c r="BUP147" s="2"/>
      <c r="BUQ147" s="2"/>
      <c r="BUR147" s="2"/>
      <c r="BUS147" s="2"/>
      <c r="BUT147" s="2"/>
      <c r="BUU147" s="2"/>
      <c r="BUV147" s="2"/>
      <c r="BUW147" s="2"/>
      <c r="BUX147" s="2"/>
      <c r="BUY147" s="2"/>
      <c r="BUZ147" s="2"/>
      <c r="BVA147" s="2"/>
      <c r="BVB147" s="2"/>
      <c r="BVC147" s="2"/>
      <c r="BVD147" s="2"/>
      <c r="BVE147" s="2"/>
      <c r="BVF147" s="2"/>
      <c r="BVG147" s="2"/>
      <c r="BVH147" s="2"/>
      <c r="BVI147" s="2"/>
      <c r="BVJ147" s="2"/>
      <c r="BVK147" s="2"/>
      <c r="BVL147" s="2"/>
      <c r="BVM147" s="2"/>
      <c r="BVN147" s="2"/>
      <c r="BVO147" s="2"/>
      <c r="BVP147" s="2"/>
      <c r="BVQ147" s="2"/>
      <c r="BVR147" s="2"/>
      <c r="BVS147" s="2"/>
      <c r="BVT147" s="2"/>
      <c r="BVU147" s="2"/>
      <c r="BVV147" s="2"/>
      <c r="BVW147" s="2"/>
      <c r="BVX147" s="2"/>
      <c r="BVY147" s="2"/>
      <c r="BVZ147" s="2"/>
      <c r="BWA147" s="2"/>
      <c r="BWB147" s="2"/>
      <c r="BWC147" s="2"/>
      <c r="BWD147" s="2"/>
      <c r="BWE147" s="2"/>
      <c r="BWF147" s="2"/>
      <c r="BWG147" s="2"/>
      <c r="BWH147" s="2"/>
      <c r="BWI147" s="2"/>
      <c r="BWJ147" s="2"/>
      <c r="BWK147" s="2"/>
      <c r="BWL147" s="2"/>
      <c r="BWM147" s="2"/>
      <c r="BWN147" s="2"/>
      <c r="BWO147" s="2"/>
      <c r="BWP147" s="2"/>
      <c r="BWQ147" s="2"/>
      <c r="BWR147" s="2"/>
      <c r="BWS147" s="2"/>
      <c r="BWT147" s="2"/>
      <c r="BWU147" s="2"/>
      <c r="BWV147" s="2"/>
      <c r="BWW147" s="2"/>
      <c r="BWX147" s="2"/>
      <c r="BWY147" s="2"/>
      <c r="BWZ147" s="2"/>
      <c r="BXA147" s="2"/>
      <c r="BXB147" s="2"/>
      <c r="BXC147" s="2"/>
      <c r="BXD147" s="2"/>
      <c r="BXE147" s="2"/>
      <c r="BXF147" s="2"/>
      <c r="BXG147" s="2"/>
      <c r="BXH147" s="2"/>
      <c r="BXI147" s="2"/>
      <c r="BXJ147" s="2"/>
      <c r="BXK147" s="2"/>
      <c r="BXL147" s="2"/>
      <c r="BXM147" s="2"/>
      <c r="BXN147" s="2"/>
      <c r="BXO147" s="2"/>
      <c r="BXP147" s="2"/>
      <c r="BXQ147" s="2"/>
      <c r="BXR147" s="2"/>
      <c r="BXS147" s="2"/>
      <c r="BXT147" s="2"/>
      <c r="BXU147" s="2"/>
      <c r="BXV147" s="2"/>
      <c r="BXW147" s="2"/>
      <c r="BXX147" s="2"/>
      <c r="BXY147" s="2"/>
      <c r="BXZ147" s="2"/>
      <c r="BYA147" s="2"/>
      <c r="BYB147" s="2"/>
      <c r="BYC147" s="2"/>
      <c r="BYD147" s="2"/>
      <c r="BYE147" s="2"/>
      <c r="BYF147" s="2"/>
      <c r="BYG147" s="2"/>
      <c r="BYH147" s="2"/>
      <c r="BYI147" s="2"/>
      <c r="BYJ147" s="2"/>
      <c r="BYK147" s="2"/>
      <c r="BYL147" s="2"/>
      <c r="BYM147" s="2"/>
      <c r="BYN147" s="2"/>
      <c r="BYO147" s="2"/>
      <c r="BYP147" s="2"/>
      <c r="BYQ147" s="2"/>
      <c r="BYR147" s="2"/>
      <c r="BYS147" s="2"/>
      <c r="BYT147" s="2"/>
      <c r="BYU147" s="2"/>
      <c r="BYV147" s="2"/>
      <c r="BYW147" s="2"/>
      <c r="BYX147" s="2"/>
      <c r="BYY147" s="2"/>
      <c r="BYZ147" s="2"/>
      <c r="BZA147" s="2"/>
      <c r="BZB147" s="2"/>
      <c r="BZC147" s="2"/>
      <c r="BZD147" s="2"/>
      <c r="BZE147" s="2"/>
      <c r="BZF147" s="2"/>
      <c r="BZG147" s="2"/>
      <c r="BZH147" s="2"/>
      <c r="BZI147" s="2"/>
      <c r="BZJ147" s="2"/>
      <c r="BZK147" s="2"/>
      <c r="BZL147" s="2"/>
      <c r="BZM147" s="2"/>
      <c r="BZN147" s="2"/>
      <c r="BZO147" s="2"/>
      <c r="BZP147" s="2"/>
      <c r="BZQ147" s="2"/>
      <c r="BZR147" s="2"/>
      <c r="BZS147" s="2"/>
      <c r="BZT147" s="2"/>
      <c r="BZU147" s="2"/>
      <c r="BZV147" s="2"/>
      <c r="BZW147" s="2"/>
      <c r="BZX147" s="2"/>
      <c r="BZY147" s="2"/>
      <c r="BZZ147" s="2"/>
      <c r="CAA147" s="2"/>
      <c r="CAB147" s="2"/>
      <c r="CAC147" s="2"/>
      <c r="CAD147" s="2"/>
      <c r="CAE147" s="2"/>
      <c r="CAF147" s="2"/>
      <c r="CAG147" s="2"/>
      <c r="CAH147" s="2"/>
      <c r="CAI147" s="2"/>
      <c r="CAJ147" s="2"/>
      <c r="CAK147" s="2"/>
      <c r="CAL147" s="2"/>
      <c r="CAM147" s="2"/>
      <c r="CAN147" s="2"/>
      <c r="CAO147" s="2"/>
      <c r="CAP147" s="2"/>
      <c r="CAQ147" s="2"/>
      <c r="CAR147" s="2"/>
      <c r="CAS147" s="2"/>
      <c r="CAT147" s="2"/>
      <c r="CAU147" s="2"/>
      <c r="CAV147" s="2"/>
      <c r="CAW147" s="2"/>
      <c r="CAX147" s="2"/>
      <c r="CAY147" s="2"/>
      <c r="CAZ147" s="2"/>
      <c r="CBA147" s="2"/>
      <c r="CBB147" s="2"/>
      <c r="CBC147" s="2"/>
      <c r="CBD147" s="2"/>
      <c r="CBE147" s="2"/>
      <c r="CBF147" s="2"/>
      <c r="CBG147" s="2"/>
      <c r="CBH147" s="2"/>
      <c r="CBI147" s="2"/>
      <c r="CBJ147" s="2"/>
      <c r="CBK147" s="2"/>
      <c r="CBL147" s="2"/>
      <c r="CBM147" s="2"/>
      <c r="CBN147" s="2"/>
      <c r="CBO147" s="2"/>
      <c r="CBP147" s="2"/>
      <c r="CBQ147" s="2"/>
      <c r="CBR147" s="2"/>
      <c r="CBS147" s="2"/>
      <c r="CBT147" s="2"/>
      <c r="CBU147" s="2"/>
      <c r="CBV147" s="2"/>
      <c r="CBW147" s="2"/>
      <c r="CBX147" s="2"/>
      <c r="CBY147" s="2"/>
      <c r="CBZ147" s="2"/>
      <c r="CCA147" s="2"/>
      <c r="CCB147" s="2"/>
      <c r="CCC147" s="2"/>
      <c r="CCD147" s="2"/>
      <c r="CCE147" s="2"/>
      <c r="CCF147" s="2"/>
      <c r="CCG147" s="2"/>
      <c r="CCH147" s="2"/>
      <c r="CCI147" s="2"/>
      <c r="CCJ147" s="2"/>
      <c r="CCK147" s="2"/>
      <c r="CCL147" s="2"/>
      <c r="CCM147" s="2"/>
      <c r="CCN147" s="2"/>
      <c r="CCO147" s="2"/>
      <c r="CCP147" s="2"/>
      <c r="CCQ147" s="2"/>
      <c r="CCR147" s="2"/>
      <c r="CCS147" s="2"/>
      <c r="CCT147" s="2"/>
      <c r="CCU147" s="2"/>
      <c r="CCV147" s="2"/>
      <c r="CCW147" s="2"/>
      <c r="CCX147" s="2"/>
      <c r="CCY147" s="2"/>
      <c r="CCZ147" s="2"/>
      <c r="CDA147" s="2"/>
      <c r="CDB147" s="2"/>
      <c r="CDC147" s="2"/>
      <c r="CDD147" s="2"/>
      <c r="CDE147" s="2"/>
      <c r="CDF147" s="2"/>
      <c r="CDG147" s="2"/>
      <c r="CDH147" s="2"/>
      <c r="CDI147" s="2"/>
      <c r="CDJ147" s="2"/>
      <c r="CDK147" s="2"/>
      <c r="CDL147" s="2"/>
      <c r="CDM147" s="2"/>
      <c r="CDN147" s="2"/>
      <c r="CDO147" s="2"/>
      <c r="CDP147" s="2"/>
      <c r="CDQ147" s="2"/>
      <c r="CDR147" s="2"/>
      <c r="CDS147" s="2"/>
      <c r="CDT147" s="2"/>
      <c r="CDU147" s="2"/>
      <c r="CDV147" s="2"/>
      <c r="CDW147" s="2"/>
      <c r="CDX147" s="2"/>
      <c r="CDY147" s="2"/>
      <c r="CDZ147" s="2"/>
      <c r="CEA147" s="2"/>
      <c r="CEB147" s="2"/>
      <c r="CEC147" s="2"/>
      <c r="CED147" s="2"/>
      <c r="CEE147" s="2"/>
      <c r="CEF147" s="2"/>
      <c r="CEG147" s="2"/>
      <c r="CEH147" s="2"/>
      <c r="CEI147" s="2"/>
      <c r="CEJ147" s="2"/>
      <c r="CEK147" s="2"/>
      <c r="CEL147" s="2"/>
      <c r="CEM147" s="2"/>
      <c r="CEN147" s="2"/>
      <c r="CEO147" s="2"/>
      <c r="CEP147" s="2"/>
      <c r="CEQ147" s="2"/>
      <c r="CER147" s="2"/>
      <c r="CES147" s="2"/>
      <c r="CET147" s="2"/>
      <c r="CEU147" s="2"/>
      <c r="CEV147" s="2"/>
      <c r="CEW147" s="2"/>
      <c r="CEX147" s="2"/>
      <c r="CEY147" s="2"/>
      <c r="CEZ147" s="2"/>
      <c r="CFA147" s="2"/>
      <c r="CFB147" s="2"/>
      <c r="CFC147" s="2"/>
      <c r="CFD147" s="2"/>
      <c r="CFE147" s="2"/>
      <c r="CFF147" s="2"/>
      <c r="CFG147" s="2"/>
      <c r="CFH147" s="2"/>
      <c r="CFI147" s="2"/>
      <c r="CFJ147" s="2"/>
      <c r="CFK147" s="2"/>
      <c r="CFL147" s="2"/>
      <c r="CFM147" s="2"/>
      <c r="CFN147" s="2"/>
      <c r="CFO147" s="2"/>
      <c r="CFP147" s="2"/>
      <c r="CFQ147" s="2"/>
      <c r="CFR147" s="2"/>
      <c r="CFS147" s="2"/>
      <c r="CFT147" s="2"/>
      <c r="CFU147" s="2"/>
      <c r="CFV147" s="2"/>
      <c r="CFW147" s="2"/>
      <c r="CFX147" s="2"/>
      <c r="CFY147" s="2"/>
      <c r="CFZ147" s="2"/>
      <c r="CGA147" s="2"/>
      <c r="CGB147" s="2"/>
      <c r="CGC147" s="2"/>
      <c r="CGD147" s="2"/>
      <c r="CGE147" s="2"/>
      <c r="CGF147" s="2"/>
      <c r="CGG147" s="2"/>
      <c r="CGH147" s="2"/>
      <c r="CGI147" s="2"/>
      <c r="CGJ147" s="2"/>
      <c r="CGK147" s="2"/>
      <c r="CGL147" s="2"/>
      <c r="CGM147" s="2"/>
      <c r="CGN147" s="2"/>
      <c r="CGO147" s="2"/>
      <c r="CGP147" s="2"/>
      <c r="CGQ147" s="2"/>
      <c r="CGR147" s="2"/>
      <c r="CGS147" s="2"/>
      <c r="CGT147" s="2"/>
      <c r="CGU147" s="2"/>
      <c r="CGV147" s="2"/>
      <c r="CGW147" s="2"/>
      <c r="CGX147" s="2"/>
      <c r="CGY147" s="2"/>
      <c r="CGZ147" s="2"/>
      <c r="CHA147" s="2"/>
      <c r="CHB147" s="2"/>
      <c r="CHC147" s="2"/>
      <c r="CHD147" s="2"/>
      <c r="CHE147" s="2"/>
      <c r="CHF147" s="2"/>
      <c r="CHG147" s="2"/>
      <c r="CHH147" s="2"/>
      <c r="CHI147" s="2"/>
      <c r="CHJ147" s="2"/>
      <c r="CHK147" s="2"/>
      <c r="CHL147" s="2"/>
      <c r="CHM147" s="2"/>
      <c r="CHN147" s="2"/>
      <c r="CHO147" s="2"/>
      <c r="CHP147" s="2"/>
      <c r="CHQ147" s="2"/>
      <c r="CHR147" s="2"/>
      <c r="CHS147" s="2"/>
      <c r="CHT147" s="2"/>
      <c r="CHU147" s="2"/>
      <c r="CHV147" s="2"/>
      <c r="CHW147" s="2"/>
      <c r="CHX147" s="2"/>
      <c r="CHY147" s="2"/>
      <c r="CHZ147" s="2"/>
      <c r="CIA147" s="2"/>
      <c r="CIB147" s="2"/>
      <c r="CIC147" s="2"/>
      <c r="CID147" s="2"/>
      <c r="CIE147" s="2"/>
      <c r="CIF147" s="2"/>
      <c r="CIG147" s="2"/>
      <c r="CIH147" s="2"/>
      <c r="CII147" s="2"/>
      <c r="CIJ147" s="2"/>
      <c r="CIK147" s="2"/>
      <c r="CIL147" s="2"/>
      <c r="CIM147" s="2"/>
      <c r="CIN147" s="2"/>
      <c r="CIO147" s="2"/>
      <c r="CIP147" s="2"/>
      <c r="CIQ147" s="2"/>
      <c r="CIR147" s="2"/>
      <c r="CIS147" s="2"/>
      <c r="CIT147" s="2"/>
      <c r="CIU147" s="2"/>
      <c r="CIV147" s="2"/>
      <c r="CIW147" s="2"/>
      <c r="CIX147" s="2"/>
      <c r="CIY147" s="2"/>
      <c r="CIZ147" s="2"/>
      <c r="CJA147" s="2"/>
      <c r="CJB147" s="2"/>
      <c r="CJC147" s="2"/>
      <c r="CJD147" s="2"/>
      <c r="CJE147" s="2"/>
      <c r="CJF147" s="2"/>
      <c r="CJG147" s="2"/>
      <c r="CJH147" s="2"/>
      <c r="CJI147" s="2"/>
      <c r="CJJ147" s="2"/>
      <c r="CJK147" s="2"/>
      <c r="CJL147" s="2"/>
      <c r="CJM147" s="2"/>
      <c r="CJN147" s="2"/>
      <c r="CJO147" s="2"/>
      <c r="CJP147" s="2"/>
      <c r="CJQ147" s="2"/>
      <c r="CJR147" s="2"/>
      <c r="CJS147" s="2"/>
      <c r="CJT147" s="2"/>
      <c r="CJU147" s="2"/>
      <c r="CJV147" s="2"/>
      <c r="CJW147" s="2"/>
      <c r="CJX147" s="2"/>
      <c r="CJY147" s="2"/>
      <c r="CJZ147" s="2"/>
      <c r="CKA147" s="2"/>
      <c r="CKB147" s="2"/>
      <c r="CKC147" s="2"/>
      <c r="CKD147" s="2"/>
      <c r="CKE147" s="2"/>
      <c r="CKF147" s="2"/>
      <c r="CKG147" s="2"/>
      <c r="CKH147" s="2"/>
      <c r="CKI147" s="2"/>
      <c r="CKJ147" s="2"/>
      <c r="CKK147" s="2"/>
      <c r="CKL147" s="2"/>
      <c r="CKM147" s="2"/>
      <c r="CKN147" s="2"/>
      <c r="CKO147" s="2"/>
      <c r="CKP147" s="2"/>
      <c r="CKQ147" s="2"/>
      <c r="CKR147" s="2"/>
      <c r="CKS147" s="2"/>
      <c r="CKT147" s="2"/>
      <c r="CKU147" s="2"/>
      <c r="CKV147" s="2"/>
      <c r="CKW147" s="2"/>
      <c r="CKX147" s="2"/>
      <c r="CKY147" s="2"/>
      <c r="CKZ147" s="2"/>
      <c r="CLA147" s="2"/>
      <c r="CLB147" s="2"/>
      <c r="CLC147" s="2"/>
      <c r="CLD147" s="2"/>
      <c r="CLE147" s="2"/>
      <c r="CLF147" s="2"/>
      <c r="CLG147" s="2"/>
      <c r="CLH147" s="2"/>
      <c r="CLI147" s="2"/>
      <c r="CLJ147" s="2"/>
      <c r="CLK147" s="2"/>
      <c r="CLL147" s="2"/>
      <c r="CLM147" s="2"/>
      <c r="CLN147" s="2"/>
      <c r="CLO147" s="2"/>
      <c r="CLP147" s="2"/>
      <c r="CLQ147" s="2"/>
      <c r="CLR147" s="2"/>
      <c r="CLS147" s="2"/>
      <c r="CLT147" s="2"/>
      <c r="CLU147" s="2"/>
      <c r="CLV147" s="2"/>
      <c r="CLW147" s="2"/>
      <c r="CLX147" s="2"/>
      <c r="CLY147" s="2"/>
      <c r="CLZ147" s="2"/>
      <c r="CMA147" s="2"/>
      <c r="CMB147" s="2"/>
      <c r="CMC147" s="2"/>
      <c r="CMD147" s="2"/>
      <c r="CME147" s="2"/>
      <c r="CMF147" s="2"/>
      <c r="CMG147" s="2"/>
      <c r="CMH147" s="2"/>
      <c r="CMI147" s="2"/>
      <c r="CMJ147" s="2"/>
      <c r="CMK147" s="2"/>
      <c r="CML147" s="2"/>
      <c r="CMM147" s="2"/>
      <c r="CMN147" s="2"/>
      <c r="CMO147" s="2"/>
      <c r="CMP147" s="2"/>
      <c r="CMQ147" s="2"/>
      <c r="CMR147" s="2"/>
      <c r="CMS147" s="2"/>
      <c r="CMT147" s="2"/>
      <c r="CMU147" s="2"/>
      <c r="CMV147" s="2"/>
      <c r="CMW147" s="2"/>
      <c r="CMX147" s="2"/>
      <c r="CMY147" s="2"/>
      <c r="CMZ147" s="2"/>
      <c r="CNA147" s="2"/>
      <c r="CNB147" s="2"/>
      <c r="CNC147" s="2"/>
      <c r="CND147" s="2"/>
      <c r="CNE147" s="2"/>
      <c r="CNF147" s="2"/>
      <c r="CNG147" s="2"/>
      <c r="CNH147" s="2"/>
      <c r="CNI147" s="2"/>
      <c r="CNJ147" s="2"/>
      <c r="CNK147" s="2"/>
      <c r="CNL147" s="2"/>
      <c r="CNM147" s="2"/>
      <c r="CNN147" s="2"/>
      <c r="CNO147" s="2"/>
      <c r="CNP147" s="2"/>
      <c r="CNQ147" s="2"/>
      <c r="CNR147" s="2"/>
      <c r="CNS147" s="2"/>
      <c r="CNT147" s="2"/>
      <c r="CNU147" s="2"/>
      <c r="CNV147" s="2"/>
      <c r="CNW147" s="2"/>
      <c r="CNX147" s="2"/>
      <c r="CNY147" s="2"/>
      <c r="CNZ147" s="2"/>
      <c r="COA147" s="2"/>
      <c r="COB147" s="2"/>
      <c r="COC147" s="2"/>
      <c r="COD147" s="2"/>
      <c r="COE147" s="2"/>
      <c r="COF147" s="2"/>
      <c r="COG147" s="2"/>
      <c r="COH147" s="2"/>
      <c r="COI147" s="2"/>
      <c r="COJ147" s="2"/>
      <c r="COK147" s="2"/>
      <c r="COL147" s="2"/>
      <c r="COM147" s="2"/>
      <c r="CON147" s="2"/>
      <c r="COO147" s="2"/>
      <c r="COP147" s="2"/>
      <c r="COQ147" s="2"/>
      <c r="COR147" s="2"/>
      <c r="COS147" s="2"/>
      <c r="COT147" s="2"/>
      <c r="COU147" s="2"/>
      <c r="COV147" s="2"/>
      <c r="COW147" s="2"/>
      <c r="COX147" s="2"/>
      <c r="COY147" s="2"/>
      <c r="COZ147" s="2"/>
      <c r="CPA147" s="2"/>
      <c r="CPB147" s="2"/>
      <c r="CPC147" s="2"/>
      <c r="CPD147" s="2"/>
      <c r="CPE147" s="2"/>
      <c r="CPF147" s="2"/>
      <c r="CPG147" s="2"/>
      <c r="CPH147" s="2"/>
      <c r="CPI147" s="2"/>
      <c r="CPJ147" s="2"/>
      <c r="CPK147" s="2"/>
      <c r="CPL147" s="2"/>
      <c r="CPM147" s="2"/>
      <c r="CPN147" s="2"/>
      <c r="CPO147" s="2"/>
      <c r="CPP147" s="2"/>
      <c r="CPQ147" s="2"/>
      <c r="CPR147" s="2"/>
      <c r="CPS147" s="2"/>
      <c r="CPT147" s="2"/>
      <c r="CPU147" s="2"/>
      <c r="CPV147" s="2"/>
      <c r="CPW147" s="2"/>
      <c r="CPX147" s="2"/>
      <c r="CPY147" s="2"/>
      <c r="CPZ147" s="2"/>
      <c r="CQA147" s="2"/>
      <c r="CQB147" s="2"/>
      <c r="CQC147" s="2"/>
      <c r="CQD147" s="2"/>
      <c r="CQE147" s="2"/>
      <c r="CQF147" s="2"/>
      <c r="CQG147" s="2"/>
      <c r="CQH147" s="2"/>
      <c r="CQI147" s="2"/>
      <c r="CQJ147" s="2"/>
      <c r="CQK147" s="2"/>
      <c r="CQL147" s="2"/>
      <c r="CQM147" s="2"/>
      <c r="CQN147" s="2"/>
      <c r="CQO147" s="2"/>
      <c r="CQP147" s="2"/>
      <c r="CQQ147" s="2"/>
      <c r="CQR147" s="2"/>
      <c r="CQS147" s="2"/>
      <c r="CQT147" s="2"/>
      <c r="CQU147" s="2"/>
      <c r="CQV147" s="2"/>
      <c r="CQW147" s="2"/>
      <c r="CQX147" s="2"/>
      <c r="CQY147" s="2"/>
      <c r="CQZ147" s="2"/>
      <c r="CRA147" s="2"/>
      <c r="CRB147" s="2"/>
      <c r="CRC147" s="2"/>
      <c r="CRD147" s="2"/>
      <c r="CRE147" s="2"/>
      <c r="CRF147" s="2"/>
      <c r="CRG147" s="2"/>
      <c r="CRH147" s="2"/>
      <c r="CRI147" s="2"/>
      <c r="CRJ147" s="2"/>
      <c r="CRK147" s="2"/>
      <c r="CRL147" s="2"/>
      <c r="CRM147" s="2"/>
      <c r="CRN147" s="2"/>
      <c r="CRO147" s="2"/>
      <c r="CRP147" s="2"/>
      <c r="CRQ147" s="2"/>
      <c r="CRR147" s="2"/>
      <c r="CRS147" s="2"/>
      <c r="CRT147" s="2"/>
      <c r="CRU147" s="2"/>
      <c r="CRV147" s="2"/>
      <c r="CRW147" s="2"/>
      <c r="CRX147" s="2"/>
      <c r="CRY147" s="2"/>
      <c r="CRZ147" s="2"/>
      <c r="CSA147" s="2"/>
      <c r="CSB147" s="2"/>
      <c r="CSC147" s="2"/>
      <c r="CSD147" s="2"/>
      <c r="CSE147" s="2"/>
      <c r="CSF147" s="2"/>
      <c r="CSG147" s="2"/>
      <c r="CSH147" s="2"/>
      <c r="CSI147" s="2"/>
      <c r="CSJ147" s="2"/>
      <c r="CSK147" s="2"/>
      <c r="CSL147" s="2"/>
      <c r="CSM147" s="2"/>
      <c r="CSN147" s="2"/>
      <c r="CSO147" s="2"/>
      <c r="CSP147" s="2"/>
      <c r="CSQ147" s="2"/>
      <c r="CSR147" s="2"/>
      <c r="CSS147" s="2"/>
      <c r="CST147" s="2"/>
      <c r="CSU147" s="2"/>
      <c r="CSV147" s="2"/>
      <c r="CSW147" s="2"/>
      <c r="CSX147" s="2"/>
      <c r="CSY147" s="2"/>
      <c r="CSZ147" s="2"/>
      <c r="CTA147" s="2"/>
      <c r="CTB147" s="2"/>
      <c r="CTC147" s="2"/>
      <c r="CTD147" s="2"/>
      <c r="CTE147" s="2"/>
      <c r="CTF147" s="2"/>
      <c r="CTG147" s="2"/>
      <c r="CTH147" s="2"/>
      <c r="CTI147" s="2"/>
      <c r="CTJ147" s="2"/>
      <c r="CTK147" s="2"/>
      <c r="CTL147" s="2"/>
      <c r="CTM147" s="2"/>
      <c r="CTN147" s="2"/>
      <c r="CTO147" s="2"/>
      <c r="CTP147" s="2"/>
      <c r="CTQ147" s="2"/>
      <c r="CTR147" s="2"/>
      <c r="CTS147" s="2"/>
      <c r="CTT147" s="2"/>
      <c r="CTU147" s="2"/>
      <c r="CTV147" s="2"/>
      <c r="CTW147" s="2"/>
      <c r="CTX147" s="2"/>
      <c r="CTY147" s="2"/>
      <c r="CTZ147" s="2"/>
      <c r="CUA147" s="2"/>
      <c r="CUB147" s="2"/>
      <c r="CUC147" s="2"/>
      <c r="CUD147" s="2"/>
      <c r="CUE147" s="2"/>
      <c r="CUF147" s="2"/>
      <c r="CUG147" s="2"/>
      <c r="CUH147" s="2"/>
      <c r="CUI147" s="2"/>
      <c r="CUJ147" s="2"/>
      <c r="CUK147" s="2"/>
      <c r="CUL147" s="2"/>
      <c r="CUM147" s="2"/>
      <c r="CUN147" s="2"/>
      <c r="CUO147" s="2"/>
      <c r="CUP147" s="2"/>
      <c r="CUQ147" s="2"/>
      <c r="CUR147" s="2"/>
      <c r="CUS147" s="2"/>
      <c r="CUT147" s="2"/>
      <c r="CUU147" s="2"/>
      <c r="CUV147" s="2"/>
      <c r="CUW147" s="2"/>
      <c r="CUX147" s="2"/>
      <c r="CUY147" s="2"/>
      <c r="CUZ147" s="2"/>
      <c r="CVA147" s="2"/>
      <c r="CVB147" s="2"/>
      <c r="CVC147" s="2"/>
      <c r="CVD147" s="2"/>
      <c r="CVE147" s="2"/>
      <c r="CVF147" s="2"/>
      <c r="CVG147" s="2"/>
      <c r="CVH147" s="2"/>
      <c r="CVI147" s="2"/>
      <c r="CVJ147" s="2"/>
      <c r="CVK147" s="2"/>
      <c r="CVL147" s="2"/>
      <c r="CVM147" s="2"/>
      <c r="CVN147" s="2"/>
      <c r="CVO147" s="2"/>
      <c r="CVP147" s="2"/>
      <c r="CVQ147" s="2"/>
      <c r="CVR147" s="2"/>
      <c r="CVS147" s="2"/>
      <c r="CVT147" s="2"/>
      <c r="CVU147" s="2"/>
      <c r="CVV147" s="2"/>
      <c r="CVW147" s="2"/>
      <c r="CVX147" s="2"/>
      <c r="CVY147" s="2"/>
      <c r="CVZ147" s="2"/>
      <c r="CWA147" s="2"/>
      <c r="CWB147" s="2"/>
      <c r="CWC147" s="2"/>
      <c r="CWD147" s="2"/>
      <c r="CWE147" s="2"/>
      <c r="CWF147" s="2"/>
      <c r="CWG147" s="2"/>
      <c r="CWH147" s="2"/>
      <c r="CWI147" s="2"/>
      <c r="CWJ147" s="2"/>
      <c r="CWK147" s="2"/>
      <c r="CWL147" s="2"/>
      <c r="CWM147" s="2"/>
      <c r="CWN147" s="2"/>
      <c r="CWO147" s="2"/>
      <c r="CWP147" s="2"/>
      <c r="CWQ147" s="2"/>
      <c r="CWR147" s="2"/>
      <c r="CWS147" s="2"/>
      <c r="CWT147" s="2"/>
      <c r="CWU147" s="2"/>
      <c r="CWV147" s="2"/>
      <c r="CWW147" s="2"/>
      <c r="CWX147" s="2"/>
      <c r="CWY147" s="2"/>
      <c r="CWZ147" s="2"/>
      <c r="CXA147" s="2"/>
      <c r="CXB147" s="2"/>
      <c r="CXC147" s="2"/>
      <c r="CXD147" s="2"/>
      <c r="CXE147" s="2"/>
      <c r="CXF147" s="2"/>
      <c r="CXG147" s="2"/>
      <c r="CXH147" s="2"/>
      <c r="CXI147" s="2"/>
      <c r="CXJ147" s="2"/>
      <c r="CXK147" s="2"/>
      <c r="CXL147" s="2"/>
      <c r="CXM147" s="2"/>
      <c r="CXN147" s="2"/>
      <c r="CXO147" s="2"/>
      <c r="CXP147" s="2"/>
      <c r="CXQ147" s="2"/>
      <c r="CXR147" s="2"/>
      <c r="CXS147" s="2"/>
      <c r="CXT147" s="2"/>
      <c r="CXU147" s="2"/>
      <c r="CXV147" s="2"/>
      <c r="CXW147" s="2"/>
      <c r="CXX147" s="2"/>
      <c r="CXY147" s="2"/>
      <c r="CXZ147" s="2"/>
      <c r="CYA147" s="2"/>
      <c r="CYB147" s="2"/>
      <c r="CYC147" s="2"/>
      <c r="CYD147" s="2"/>
      <c r="CYE147" s="2"/>
      <c r="CYF147" s="2"/>
      <c r="CYG147" s="2"/>
      <c r="CYH147" s="2"/>
      <c r="CYI147" s="2"/>
      <c r="CYJ147" s="2"/>
      <c r="CYK147" s="2"/>
      <c r="CYL147" s="2"/>
      <c r="CYM147" s="2"/>
      <c r="CYN147" s="2"/>
      <c r="CYO147" s="2"/>
      <c r="CYP147" s="2"/>
      <c r="CYQ147" s="2"/>
      <c r="CYR147" s="2"/>
      <c r="CYS147" s="2"/>
      <c r="CYT147" s="2"/>
      <c r="CYU147" s="2"/>
      <c r="CYV147" s="2"/>
      <c r="CYW147" s="2"/>
      <c r="CYX147" s="2"/>
      <c r="CYY147" s="2"/>
      <c r="CYZ147" s="2"/>
      <c r="CZA147" s="2"/>
      <c r="CZB147" s="2"/>
      <c r="CZC147" s="2"/>
      <c r="CZD147" s="2"/>
      <c r="CZE147" s="2"/>
      <c r="CZF147" s="2"/>
      <c r="CZG147" s="2"/>
      <c r="CZH147" s="2"/>
      <c r="CZI147" s="2"/>
      <c r="CZJ147" s="2"/>
      <c r="CZK147" s="2"/>
      <c r="CZL147" s="2"/>
      <c r="CZM147" s="2"/>
      <c r="CZN147" s="2"/>
      <c r="CZO147" s="2"/>
      <c r="CZP147" s="2"/>
      <c r="CZQ147" s="2"/>
      <c r="CZR147" s="2"/>
      <c r="CZS147" s="2"/>
      <c r="CZT147" s="2"/>
      <c r="CZU147" s="2"/>
      <c r="CZV147" s="2"/>
      <c r="CZW147" s="2"/>
      <c r="CZX147" s="2"/>
      <c r="CZY147" s="2"/>
      <c r="CZZ147" s="2"/>
      <c r="DAA147" s="2"/>
      <c r="DAB147" s="2"/>
      <c r="DAC147" s="2"/>
      <c r="DAD147" s="2"/>
      <c r="DAE147" s="2"/>
      <c r="DAF147" s="2"/>
      <c r="DAG147" s="2"/>
      <c r="DAH147" s="2"/>
      <c r="DAI147" s="2"/>
      <c r="DAJ147" s="2"/>
      <c r="DAK147" s="2"/>
      <c r="DAL147" s="2"/>
      <c r="DAM147" s="2"/>
      <c r="DAN147" s="2"/>
      <c r="DAO147" s="2"/>
      <c r="DAP147" s="2"/>
      <c r="DAQ147" s="2"/>
      <c r="DAR147" s="2"/>
      <c r="DAS147" s="2"/>
      <c r="DAT147" s="2"/>
      <c r="DAU147" s="2"/>
      <c r="DAV147" s="2"/>
      <c r="DAW147" s="2"/>
      <c r="DAX147" s="2"/>
      <c r="DAY147" s="2"/>
      <c r="DAZ147" s="2"/>
      <c r="DBA147" s="2"/>
      <c r="DBB147" s="2"/>
      <c r="DBC147" s="2"/>
      <c r="DBD147" s="2"/>
      <c r="DBE147" s="2"/>
      <c r="DBF147" s="2"/>
      <c r="DBG147" s="2"/>
      <c r="DBH147" s="2"/>
      <c r="DBI147" s="2"/>
      <c r="DBJ147" s="2"/>
      <c r="DBK147" s="2"/>
      <c r="DBL147" s="2"/>
      <c r="DBM147" s="2"/>
      <c r="DBN147" s="2"/>
      <c r="DBO147" s="2"/>
      <c r="DBP147" s="2"/>
      <c r="DBQ147" s="2"/>
      <c r="DBR147" s="2"/>
      <c r="DBS147" s="2"/>
      <c r="DBT147" s="2"/>
      <c r="DBU147" s="2"/>
      <c r="DBV147" s="2"/>
      <c r="DBW147" s="2"/>
      <c r="DBX147" s="2"/>
      <c r="DBY147" s="2"/>
      <c r="DBZ147" s="2"/>
      <c r="DCA147" s="2"/>
      <c r="DCB147" s="2"/>
      <c r="DCC147" s="2"/>
      <c r="DCD147" s="2"/>
      <c r="DCE147" s="2"/>
      <c r="DCF147" s="2"/>
      <c r="DCG147" s="2"/>
      <c r="DCH147" s="2"/>
      <c r="DCI147" s="2"/>
      <c r="DCJ147" s="2"/>
      <c r="DCK147" s="2"/>
      <c r="DCL147" s="2"/>
      <c r="DCM147" s="2"/>
      <c r="DCN147" s="2"/>
      <c r="DCO147" s="2"/>
      <c r="DCP147" s="2"/>
      <c r="DCQ147" s="2"/>
      <c r="DCR147" s="2"/>
      <c r="DCS147" s="2"/>
      <c r="DCT147" s="2"/>
      <c r="DCU147" s="2"/>
      <c r="DCV147" s="2"/>
      <c r="DCW147" s="2"/>
      <c r="DCX147" s="2"/>
      <c r="DCY147" s="2"/>
      <c r="DCZ147" s="2"/>
      <c r="DDA147" s="2"/>
      <c r="DDB147" s="2"/>
      <c r="DDC147" s="2"/>
      <c r="DDD147" s="2"/>
      <c r="DDE147" s="2"/>
      <c r="DDF147" s="2"/>
      <c r="DDG147" s="2"/>
      <c r="DDH147" s="2"/>
      <c r="DDI147" s="2"/>
      <c r="DDJ147" s="2"/>
      <c r="DDK147" s="2"/>
      <c r="DDL147" s="2"/>
      <c r="DDM147" s="2"/>
      <c r="DDN147" s="2"/>
      <c r="DDO147" s="2"/>
      <c r="DDP147" s="2"/>
      <c r="DDQ147" s="2"/>
      <c r="DDR147" s="2"/>
      <c r="DDS147" s="2"/>
      <c r="DDT147" s="2"/>
      <c r="DDU147" s="2"/>
      <c r="DDV147" s="2"/>
      <c r="DDW147" s="2"/>
      <c r="DDX147" s="2"/>
      <c r="DDY147" s="2"/>
      <c r="DDZ147" s="2"/>
      <c r="DEA147" s="2"/>
      <c r="DEB147" s="2"/>
      <c r="DEC147" s="2"/>
      <c r="DED147" s="2"/>
      <c r="DEE147" s="2"/>
      <c r="DEF147" s="2"/>
      <c r="DEG147" s="2"/>
      <c r="DEH147" s="2"/>
      <c r="DEI147" s="2"/>
      <c r="DEJ147" s="2"/>
      <c r="DEK147" s="2"/>
      <c r="DEL147" s="2"/>
      <c r="DEM147" s="2"/>
      <c r="DEN147" s="2"/>
      <c r="DEO147" s="2"/>
      <c r="DEP147" s="2"/>
      <c r="DEQ147" s="2"/>
      <c r="DER147" s="2"/>
      <c r="DES147" s="2"/>
      <c r="DET147" s="2"/>
      <c r="DEU147" s="2"/>
      <c r="DEV147" s="2"/>
      <c r="DEW147" s="2"/>
      <c r="DEX147" s="2"/>
      <c r="DEY147" s="2"/>
      <c r="DEZ147" s="2"/>
      <c r="DFA147" s="2"/>
      <c r="DFB147" s="2"/>
      <c r="DFC147" s="2"/>
      <c r="DFD147" s="2"/>
      <c r="DFE147" s="2"/>
      <c r="DFF147" s="2"/>
      <c r="DFG147" s="2"/>
      <c r="DFH147" s="2"/>
      <c r="DFI147" s="2"/>
      <c r="DFJ147" s="2"/>
      <c r="DFK147" s="2"/>
      <c r="DFL147" s="2"/>
      <c r="DFM147" s="2"/>
      <c r="DFN147" s="2"/>
      <c r="DFO147" s="2"/>
      <c r="DFP147" s="2"/>
      <c r="DFQ147" s="2"/>
      <c r="DFR147" s="2"/>
      <c r="DFS147" s="2"/>
      <c r="DFT147" s="2"/>
      <c r="DFU147" s="2"/>
      <c r="DFV147" s="2"/>
      <c r="DFW147" s="2"/>
      <c r="DFX147" s="2"/>
      <c r="DFY147" s="2"/>
      <c r="DFZ147" s="2"/>
      <c r="DGA147" s="2"/>
      <c r="DGB147" s="2"/>
      <c r="DGC147" s="2"/>
      <c r="DGD147" s="2"/>
      <c r="DGE147" s="2"/>
      <c r="DGF147" s="2"/>
      <c r="DGG147" s="2"/>
      <c r="DGH147" s="2"/>
      <c r="DGI147" s="2"/>
      <c r="DGJ147" s="2"/>
      <c r="DGK147" s="2"/>
      <c r="DGL147" s="2"/>
      <c r="DGM147" s="2"/>
      <c r="DGN147" s="2"/>
      <c r="DGO147" s="2"/>
      <c r="DGP147" s="2"/>
      <c r="DGQ147" s="2"/>
      <c r="DGR147" s="2"/>
      <c r="DGS147" s="2"/>
      <c r="DGT147" s="2"/>
      <c r="DGU147" s="2"/>
      <c r="DGV147" s="2"/>
      <c r="DGW147" s="2"/>
      <c r="DGX147" s="2"/>
      <c r="DGY147" s="2"/>
      <c r="DGZ147" s="2"/>
      <c r="DHA147" s="2"/>
      <c r="DHB147" s="2"/>
      <c r="DHC147" s="2"/>
      <c r="DHD147" s="2"/>
      <c r="DHE147" s="2"/>
      <c r="DHF147" s="2"/>
      <c r="DHG147" s="2"/>
      <c r="DHH147" s="2"/>
      <c r="DHI147" s="2"/>
      <c r="DHJ147" s="2"/>
      <c r="DHK147" s="2"/>
      <c r="DHL147" s="2"/>
      <c r="DHM147" s="2"/>
      <c r="DHN147" s="2"/>
      <c r="DHO147" s="2"/>
      <c r="DHP147" s="2"/>
      <c r="DHQ147" s="2"/>
      <c r="DHR147" s="2"/>
      <c r="DHS147" s="2"/>
      <c r="DHT147" s="2"/>
      <c r="DHU147" s="2"/>
      <c r="DHV147" s="2"/>
      <c r="DHW147" s="2"/>
      <c r="DHX147" s="2"/>
      <c r="DHY147" s="2"/>
      <c r="DHZ147" s="2"/>
      <c r="DIA147" s="2"/>
      <c r="DIB147" s="2"/>
      <c r="DIC147" s="2"/>
      <c r="DID147" s="2"/>
      <c r="DIE147" s="2"/>
      <c r="DIF147" s="2"/>
      <c r="DIG147" s="2"/>
      <c r="DIH147" s="2"/>
      <c r="DII147" s="2"/>
      <c r="DIJ147" s="2"/>
      <c r="DIK147" s="2"/>
      <c r="DIL147" s="2"/>
      <c r="DIM147" s="2"/>
      <c r="DIN147" s="2"/>
      <c r="DIO147" s="2"/>
      <c r="DIP147" s="2"/>
      <c r="DIQ147" s="2"/>
      <c r="DIR147" s="2"/>
      <c r="DIS147" s="2"/>
      <c r="DIT147" s="2"/>
      <c r="DIU147" s="2"/>
      <c r="DIV147" s="2"/>
      <c r="DIW147" s="2"/>
      <c r="DIX147" s="2"/>
      <c r="DIY147" s="2"/>
      <c r="DIZ147" s="2"/>
      <c r="DJA147" s="2"/>
      <c r="DJB147" s="2"/>
      <c r="DJC147" s="2"/>
      <c r="DJD147" s="2"/>
      <c r="DJE147" s="2"/>
      <c r="DJF147" s="2"/>
      <c r="DJG147" s="2"/>
      <c r="DJH147" s="2"/>
      <c r="DJI147" s="2"/>
      <c r="DJJ147" s="2"/>
      <c r="DJK147" s="2"/>
      <c r="DJL147" s="2"/>
      <c r="DJM147" s="2"/>
      <c r="DJN147" s="2"/>
      <c r="DJO147" s="2"/>
      <c r="DJP147" s="2"/>
      <c r="DJQ147" s="2"/>
      <c r="DJR147" s="2"/>
      <c r="DJS147" s="2"/>
      <c r="DJT147" s="2"/>
      <c r="DJU147" s="2"/>
      <c r="DJV147" s="2"/>
      <c r="DJW147" s="2"/>
      <c r="DJX147" s="2"/>
      <c r="DJY147" s="2"/>
      <c r="DJZ147" s="2"/>
      <c r="DKA147" s="2"/>
      <c r="DKB147" s="2"/>
      <c r="DKC147" s="2"/>
      <c r="DKD147" s="2"/>
      <c r="DKE147" s="2"/>
      <c r="DKF147" s="2"/>
      <c r="DKG147" s="2"/>
      <c r="DKH147" s="2"/>
      <c r="DKI147" s="2"/>
      <c r="DKJ147" s="2"/>
      <c r="DKK147" s="2"/>
      <c r="DKL147" s="2"/>
      <c r="DKM147" s="2"/>
      <c r="DKN147" s="2"/>
      <c r="DKO147" s="2"/>
      <c r="DKP147" s="2"/>
      <c r="DKQ147" s="2"/>
      <c r="DKR147" s="2"/>
      <c r="DKS147" s="2"/>
      <c r="DKT147" s="2"/>
      <c r="DKU147" s="2"/>
      <c r="DKV147" s="2"/>
      <c r="DKW147" s="2"/>
      <c r="DKX147" s="2"/>
      <c r="DKY147" s="2"/>
      <c r="DKZ147" s="2"/>
      <c r="DLA147" s="2"/>
      <c r="DLB147" s="2"/>
      <c r="DLC147" s="2"/>
      <c r="DLD147" s="2"/>
      <c r="DLE147" s="2"/>
      <c r="DLF147" s="2"/>
      <c r="DLG147" s="2"/>
      <c r="DLH147" s="2"/>
      <c r="DLI147" s="2"/>
      <c r="DLJ147" s="2"/>
      <c r="DLK147" s="2"/>
      <c r="DLL147" s="2"/>
      <c r="DLM147" s="2"/>
      <c r="DLN147" s="2"/>
      <c r="DLO147" s="2"/>
      <c r="DLP147" s="2"/>
      <c r="DLQ147" s="2"/>
      <c r="DLR147" s="2"/>
      <c r="DLS147" s="2"/>
      <c r="DLT147" s="2"/>
      <c r="DLU147" s="2"/>
      <c r="DLV147" s="2"/>
      <c r="DLW147" s="2"/>
      <c r="DLX147" s="2"/>
      <c r="DLY147" s="2"/>
      <c r="DLZ147" s="2"/>
      <c r="DMA147" s="2"/>
      <c r="DMB147" s="2"/>
      <c r="DMC147" s="2"/>
      <c r="DMD147" s="2"/>
      <c r="DME147" s="2"/>
      <c r="DMF147" s="2"/>
      <c r="DMG147" s="2"/>
      <c r="DMH147" s="2"/>
      <c r="DMI147" s="2"/>
      <c r="DMJ147" s="2"/>
      <c r="DMK147" s="2"/>
      <c r="DML147" s="2"/>
      <c r="DMM147" s="2"/>
      <c r="DMN147" s="2"/>
      <c r="DMO147" s="2"/>
      <c r="DMP147" s="2"/>
      <c r="DMQ147" s="2"/>
      <c r="DMR147" s="2"/>
      <c r="DMS147" s="2"/>
      <c r="DMT147" s="2"/>
      <c r="DMU147" s="2"/>
      <c r="DMV147" s="2"/>
      <c r="DMW147" s="2"/>
      <c r="DMX147" s="2"/>
      <c r="DMY147" s="2"/>
      <c r="DMZ147" s="2"/>
      <c r="DNA147" s="2"/>
      <c r="DNB147" s="2"/>
      <c r="DNC147" s="2"/>
      <c r="DND147" s="2"/>
      <c r="DNE147" s="2"/>
      <c r="DNF147" s="2"/>
      <c r="DNG147" s="2"/>
      <c r="DNH147" s="2"/>
      <c r="DNI147" s="2"/>
      <c r="DNJ147" s="2"/>
      <c r="DNK147" s="2"/>
      <c r="DNL147" s="2"/>
      <c r="DNM147" s="2"/>
      <c r="DNN147" s="2"/>
      <c r="DNO147" s="2"/>
      <c r="DNP147" s="2"/>
      <c r="DNQ147" s="2"/>
      <c r="DNR147" s="2"/>
      <c r="DNS147" s="2"/>
      <c r="DNT147" s="2"/>
      <c r="DNU147" s="2"/>
      <c r="DNV147" s="2"/>
      <c r="DNW147" s="2"/>
      <c r="DNX147" s="2"/>
      <c r="DNY147" s="2"/>
      <c r="DNZ147" s="2"/>
      <c r="DOA147" s="2"/>
      <c r="DOB147" s="2"/>
      <c r="DOC147" s="2"/>
      <c r="DOD147" s="2"/>
      <c r="DOE147" s="2"/>
      <c r="DOF147" s="2"/>
      <c r="DOG147" s="2"/>
      <c r="DOH147" s="2"/>
      <c r="DOI147" s="2"/>
      <c r="DOJ147" s="2"/>
      <c r="DOK147" s="2"/>
      <c r="DOL147" s="2"/>
      <c r="DOM147" s="2"/>
      <c r="DON147" s="2"/>
      <c r="DOO147" s="2"/>
      <c r="DOP147" s="2"/>
      <c r="DOQ147" s="2"/>
      <c r="DOR147" s="2"/>
      <c r="DOS147" s="2"/>
      <c r="DOT147" s="2"/>
      <c r="DOU147" s="2"/>
      <c r="DOV147" s="2"/>
      <c r="DOW147" s="2"/>
      <c r="DOX147" s="2"/>
      <c r="DOY147" s="2"/>
      <c r="DOZ147" s="2"/>
      <c r="DPA147" s="2"/>
      <c r="DPB147" s="2"/>
      <c r="DPC147" s="2"/>
      <c r="DPD147" s="2"/>
      <c r="DPE147" s="2"/>
      <c r="DPF147" s="2"/>
      <c r="DPG147" s="2"/>
      <c r="DPH147" s="2"/>
      <c r="DPI147" s="2"/>
      <c r="DPJ147" s="2"/>
      <c r="DPK147" s="2"/>
      <c r="DPL147" s="2"/>
      <c r="DPM147" s="2"/>
      <c r="DPN147" s="2"/>
      <c r="DPO147" s="2"/>
      <c r="DPP147" s="2"/>
      <c r="DPQ147" s="2"/>
      <c r="DPR147" s="2"/>
      <c r="DPS147" s="2"/>
      <c r="DPT147" s="2"/>
      <c r="DPU147" s="2"/>
      <c r="DPV147" s="2"/>
      <c r="DPW147" s="2"/>
      <c r="DPX147" s="2"/>
      <c r="DPY147" s="2"/>
      <c r="DPZ147" s="2"/>
      <c r="DQA147" s="2"/>
      <c r="DQB147" s="2"/>
      <c r="DQC147" s="2"/>
      <c r="DQD147" s="2"/>
      <c r="DQE147" s="2"/>
      <c r="DQF147" s="2"/>
      <c r="DQG147" s="2"/>
      <c r="DQH147" s="2"/>
      <c r="DQI147" s="2"/>
      <c r="DQJ147" s="2"/>
      <c r="DQK147" s="2"/>
      <c r="DQL147" s="2"/>
      <c r="DQM147" s="2"/>
      <c r="DQN147" s="2"/>
      <c r="DQO147" s="2"/>
      <c r="DQP147" s="2"/>
      <c r="DQQ147" s="2"/>
      <c r="DQR147" s="2"/>
      <c r="DQS147" s="2"/>
      <c r="DQT147" s="2"/>
      <c r="DQU147" s="2"/>
      <c r="DQV147" s="2"/>
      <c r="DQW147" s="2"/>
      <c r="DQX147" s="2"/>
      <c r="DQY147" s="2"/>
      <c r="DQZ147" s="2"/>
      <c r="DRA147" s="2"/>
      <c r="DRB147" s="2"/>
      <c r="DRC147" s="2"/>
      <c r="DRD147" s="2"/>
      <c r="DRE147" s="2"/>
      <c r="DRF147" s="2"/>
      <c r="DRG147" s="2"/>
      <c r="DRH147" s="2"/>
      <c r="DRI147" s="2"/>
      <c r="DRJ147" s="2"/>
      <c r="DRK147" s="2"/>
      <c r="DRL147" s="2"/>
      <c r="DRM147" s="2"/>
      <c r="DRN147" s="2"/>
      <c r="DRO147" s="2"/>
      <c r="DRP147" s="2"/>
      <c r="DRQ147" s="2"/>
      <c r="DRR147" s="2"/>
      <c r="DRS147" s="2"/>
      <c r="DRT147" s="2"/>
      <c r="DRU147" s="2"/>
      <c r="DRV147" s="2"/>
      <c r="DRW147" s="2"/>
      <c r="DRX147" s="2"/>
      <c r="DRY147" s="2"/>
      <c r="DRZ147" s="2"/>
      <c r="DSA147" s="2"/>
      <c r="DSB147" s="2"/>
      <c r="DSC147" s="2"/>
      <c r="DSD147" s="2"/>
      <c r="DSE147" s="2"/>
      <c r="DSF147" s="2"/>
      <c r="DSG147" s="2"/>
      <c r="DSH147" s="2"/>
      <c r="DSI147" s="2"/>
      <c r="DSJ147" s="2"/>
      <c r="DSK147" s="2"/>
      <c r="DSL147" s="2"/>
      <c r="DSM147" s="2"/>
      <c r="DSN147" s="2"/>
      <c r="DSO147" s="2"/>
      <c r="DSP147" s="2"/>
      <c r="DSQ147" s="2"/>
      <c r="DSR147" s="2"/>
      <c r="DSS147" s="2"/>
      <c r="DST147" s="2"/>
      <c r="DSU147" s="2"/>
      <c r="DSV147" s="2"/>
      <c r="DSW147" s="2"/>
      <c r="DSX147" s="2"/>
      <c r="DSY147" s="2"/>
      <c r="DSZ147" s="2"/>
      <c r="DTA147" s="2"/>
      <c r="DTB147" s="2"/>
      <c r="DTC147" s="2"/>
      <c r="DTD147" s="2"/>
      <c r="DTE147" s="2"/>
      <c r="DTF147" s="2"/>
      <c r="DTG147" s="2"/>
      <c r="DTH147" s="2"/>
      <c r="DTI147" s="2"/>
      <c r="DTJ147" s="2"/>
      <c r="DTK147" s="2"/>
      <c r="DTL147" s="2"/>
      <c r="DTM147" s="2"/>
      <c r="DTN147" s="2"/>
      <c r="DTO147" s="2"/>
      <c r="DTP147" s="2"/>
      <c r="DTQ147" s="2"/>
      <c r="DTR147" s="2"/>
      <c r="DTS147" s="2"/>
      <c r="DTT147" s="2"/>
      <c r="DTU147" s="2"/>
      <c r="DTV147" s="2"/>
      <c r="DTW147" s="2"/>
      <c r="DTX147" s="2"/>
      <c r="DTY147" s="2"/>
      <c r="DTZ147" s="2"/>
      <c r="DUA147" s="2"/>
      <c r="DUB147" s="2"/>
      <c r="DUC147" s="2"/>
      <c r="DUD147" s="2"/>
      <c r="DUE147" s="2"/>
      <c r="DUF147" s="2"/>
      <c r="DUG147" s="2"/>
      <c r="DUH147" s="2"/>
      <c r="DUI147" s="2"/>
      <c r="DUJ147" s="2"/>
      <c r="DUK147" s="2"/>
      <c r="DUL147" s="2"/>
      <c r="DUM147" s="2"/>
      <c r="DUN147" s="2"/>
      <c r="DUO147" s="2"/>
      <c r="DUP147" s="2"/>
      <c r="DUQ147" s="2"/>
      <c r="DUR147" s="2"/>
      <c r="DUS147" s="2"/>
      <c r="DUT147" s="2"/>
      <c r="DUU147" s="2"/>
      <c r="DUV147" s="2"/>
      <c r="DUW147" s="2"/>
      <c r="DUX147" s="2"/>
      <c r="DUY147" s="2"/>
      <c r="DUZ147" s="2"/>
      <c r="DVA147" s="2"/>
      <c r="DVB147" s="2"/>
      <c r="DVC147" s="2"/>
      <c r="DVD147" s="2"/>
      <c r="DVE147" s="2"/>
      <c r="DVF147" s="2"/>
      <c r="DVG147" s="2"/>
      <c r="DVH147" s="2"/>
      <c r="DVI147" s="2"/>
      <c r="DVJ147" s="2"/>
      <c r="DVK147" s="2"/>
      <c r="DVL147" s="2"/>
      <c r="DVM147" s="2"/>
      <c r="DVN147" s="2"/>
      <c r="DVO147" s="2"/>
      <c r="DVP147" s="2"/>
      <c r="DVQ147" s="2"/>
      <c r="DVR147" s="2"/>
      <c r="DVS147" s="2"/>
      <c r="DVT147" s="2"/>
      <c r="DVU147" s="2"/>
      <c r="DVV147" s="2"/>
      <c r="DVW147" s="2"/>
      <c r="DVX147" s="2"/>
      <c r="DVY147" s="2"/>
      <c r="DVZ147" s="2"/>
      <c r="DWA147" s="2"/>
      <c r="DWB147" s="2"/>
      <c r="DWC147" s="2"/>
      <c r="DWD147" s="2"/>
      <c r="DWE147" s="2"/>
      <c r="DWF147" s="2"/>
      <c r="DWG147" s="2"/>
      <c r="DWH147" s="2"/>
      <c r="DWI147" s="2"/>
      <c r="DWJ147" s="2"/>
      <c r="DWK147" s="2"/>
      <c r="DWL147" s="2"/>
      <c r="DWM147" s="2"/>
      <c r="DWN147" s="2"/>
      <c r="DWO147" s="2"/>
      <c r="DWP147" s="2"/>
      <c r="DWQ147" s="2"/>
      <c r="DWR147" s="2"/>
      <c r="DWS147" s="2"/>
      <c r="DWT147" s="2"/>
      <c r="DWU147" s="2"/>
      <c r="DWV147" s="2"/>
      <c r="DWW147" s="2"/>
      <c r="DWX147" s="2"/>
      <c r="DWY147" s="2"/>
      <c r="DWZ147" s="2"/>
      <c r="DXA147" s="2"/>
      <c r="DXB147" s="2"/>
      <c r="DXC147" s="2"/>
      <c r="DXD147" s="2"/>
      <c r="DXE147" s="2"/>
      <c r="DXF147" s="2"/>
      <c r="DXG147" s="2"/>
      <c r="DXH147" s="2"/>
      <c r="DXI147" s="2"/>
      <c r="DXJ147" s="2"/>
      <c r="DXK147" s="2"/>
      <c r="DXL147" s="2"/>
      <c r="DXM147" s="2"/>
      <c r="DXN147" s="2"/>
      <c r="DXO147" s="2"/>
      <c r="DXP147" s="2"/>
      <c r="DXQ147" s="2"/>
      <c r="DXR147" s="2"/>
      <c r="DXS147" s="2"/>
      <c r="DXT147" s="2"/>
      <c r="DXU147" s="2"/>
      <c r="DXV147" s="2"/>
      <c r="DXW147" s="2"/>
      <c r="DXX147" s="2"/>
      <c r="DXY147" s="2"/>
      <c r="DXZ147" s="2"/>
      <c r="DYA147" s="2"/>
      <c r="DYB147" s="2"/>
      <c r="DYC147" s="2"/>
      <c r="DYD147" s="2"/>
      <c r="DYE147" s="2"/>
      <c r="DYF147" s="2"/>
      <c r="DYG147" s="2"/>
      <c r="DYH147" s="2"/>
      <c r="DYI147" s="2"/>
      <c r="DYJ147" s="2"/>
      <c r="DYK147" s="2"/>
      <c r="DYL147" s="2"/>
      <c r="DYM147" s="2"/>
      <c r="DYN147" s="2"/>
      <c r="DYO147" s="2"/>
      <c r="DYP147" s="2"/>
      <c r="DYQ147" s="2"/>
      <c r="DYR147" s="2"/>
      <c r="DYS147" s="2"/>
      <c r="DYT147" s="2"/>
      <c r="DYU147" s="2"/>
      <c r="DYV147" s="2"/>
      <c r="DYW147" s="2"/>
      <c r="DYX147" s="2"/>
      <c r="DYY147" s="2"/>
      <c r="DYZ147" s="2"/>
      <c r="DZA147" s="2"/>
      <c r="DZB147" s="2"/>
      <c r="DZC147" s="2"/>
      <c r="DZD147" s="2"/>
      <c r="DZE147" s="2"/>
      <c r="DZF147" s="2"/>
      <c r="DZG147" s="2"/>
      <c r="DZH147" s="2"/>
      <c r="DZI147" s="2"/>
      <c r="DZJ147" s="2"/>
      <c r="DZK147" s="2"/>
      <c r="DZL147" s="2"/>
      <c r="DZM147" s="2"/>
      <c r="DZN147" s="2"/>
      <c r="DZO147" s="2"/>
      <c r="DZP147" s="2"/>
      <c r="DZQ147" s="2"/>
      <c r="DZR147" s="2"/>
      <c r="DZS147" s="2"/>
      <c r="DZT147" s="2"/>
      <c r="DZU147" s="2"/>
      <c r="DZV147" s="2"/>
      <c r="DZW147" s="2"/>
      <c r="DZX147" s="2"/>
      <c r="DZY147" s="2"/>
      <c r="DZZ147" s="2"/>
      <c r="EAA147" s="2"/>
      <c r="EAB147" s="2"/>
      <c r="EAC147" s="2"/>
      <c r="EAD147" s="2"/>
      <c r="EAE147" s="2"/>
      <c r="EAF147" s="2"/>
      <c r="EAG147" s="2"/>
      <c r="EAH147" s="2"/>
      <c r="EAI147" s="2"/>
      <c r="EAJ147" s="2"/>
      <c r="EAK147" s="2"/>
      <c r="EAL147" s="2"/>
      <c r="EAM147" s="2"/>
      <c r="EAN147" s="2"/>
      <c r="EAO147" s="2"/>
      <c r="EAP147" s="2"/>
      <c r="EAQ147" s="2"/>
      <c r="EAR147" s="2"/>
      <c r="EAS147" s="2"/>
      <c r="EAT147" s="2"/>
      <c r="EAU147" s="2"/>
      <c r="EAV147" s="2"/>
      <c r="EAW147" s="2"/>
      <c r="EAX147" s="2"/>
      <c r="EAY147" s="2"/>
      <c r="EAZ147" s="2"/>
      <c r="EBA147" s="2"/>
      <c r="EBB147" s="2"/>
      <c r="EBC147" s="2"/>
      <c r="EBD147" s="2"/>
      <c r="EBE147" s="2"/>
      <c r="EBF147" s="2"/>
      <c r="EBG147" s="2"/>
      <c r="EBH147" s="2"/>
      <c r="EBI147" s="2"/>
      <c r="EBJ147" s="2"/>
      <c r="EBK147" s="2"/>
      <c r="EBL147" s="2"/>
      <c r="EBM147" s="2"/>
      <c r="EBN147" s="2"/>
      <c r="EBO147" s="2"/>
      <c r="EBP147" s="2"/>
      <c r="EBQ147" s="2"/>
      <c r="EBR147" s="2"/>
      <c r="EBS147" s="2"/>
      <c r="EBT147" s="2"/>
      <c r="EBU147" s="2"/>
      <c r="EBV147" s="2"/>
      <c r="EBW147" s="2"/>
      <c r="EBX147" s="2"/>
      <c r="EBY147" s="2"/>
      <c r="EBZ147" s="2"/>
      <c r="ECA147" s="2"/>
      <c r="ECB147" s="2"/>
      <c r="ECC147" s="2"/>
      <c r="ECD147" s="2"/>
      <c r="ECE147" s="2"/>
      <c r="ECF147" s="2"/>
      <c r="ECG147" s="2"/>
      <c r="ECH147" s="2"/>
      <c r="ECI147" s="2"/>
      <c r="ECJ147" s="2"/>
      <c r="ECK147" s="2"/>
      <c r="ECL147" s="2"/>
      <c r="ECM147" s="2"/>
      <c r="ECN147" s="2"/>
      <c r="ECO147" s="2"/>
      <c r="ECP147" s="2"/>
      <c r="ECQ147" s="2"/>
      <c r="ECR147" s="2"/>
      <c r="ECS147" s="2"/>
      <c r="ECT147" s="2"/>
      <c r="ECU147" s="2"/>
      <c r="ECV147" s="2"/>
      <c r="ECW147" s="2"/>
      <c r="ECX147" s="2"/>
      <c r="ECY147" s="2"/>
      <c r="ECZ147" s="2"/>
      <c r="EDA147" s="2"/>
      <c r="EDB147" s="2"/>
      <c r="EDC147" s="2"/>
      <c r="EDD147" s="2"/>
      <c r="EDE147" s="2"/>
      <c r="EDF147" s="2"/>
      <c r="EDG147" s="2"/>
      <c r="EDH147" s="2"/>
      <c r="EDI147" s="2"/>
      <c r="EDJ147" s="2"/>
      <c r="EDK147" s="2"/>
      <c r="EDL147" s="2"/>
      <c r="EDM147" s="2"/>
      <c r="EDN147" s="2"/>
      <c r="EDO147" s="2"/>
      <c r="EDP147" s="2"/>
      <c r="EDQ147" s="2"/>
      <c r="EDR147" s="2"/>
      <c r="EDS147" s="2"/>
      <c r="EDT147" s="2"/>
      <c r="EDU147" s="2"/>
      <c r="EDV147" s="2"/>
      <c r="EDW147" s="2"/>
      <c r="EDX147" s="2"/>
      <c r="EDY147" s="2"/>
      <c r="EDZ147" s="2"/>
      <c r="EEA147" s="2"/>
      <c r="EEB147" s="2"/>
      <c r="EEC147" s="2"/>
      <c r="EED147" s="2"/>
      <c r="EEE147" s="2"/>
      <c r="EEF147" s="2"/>
      <c r="EEG147" s="2"/>
      <c r="EEH147" s="2"/>
      <c r="EEI147" s="2"/>
      <c r="EEJ147" s="2"/>
      <c r="EEK147" s="2"/>
      <c r="EEL147" s="2"/>
      <c r="EEM147" s="2"/>
      <c r="EEN147" s="2"/>
      <c r="EEO147" s="2"/>
      <c r="EEP147" s="2"/>
      <c r="EEQ147" s="2"/>
      <c r="EER147" s="2"/>
      <c r="EES147" s="2"/>
      <c r="EET147" s="2"/>
      <c r="EEU147" s="2"/>
      <c r="EEV147" s="2"/>
      <c r="EEW147" s="2"/>
      <c r="EEX147" s="2"/>
      <c r="EEY147" s="2"/>
      <c r="EEZ147" s="2"/>
      <c r="EFA147" s="2"/>
      <c r="EFB147" s="2"/>
      <c r="EFC147" s="2"/>
      <c r="EFD147" s="2"/>
      <c r="EFE147" s="2"/>
      <c r="EFF147" s="2"/>
      <c r="EFG147" s="2"/>
      <c r="EFH147" s="2"/>
      <c r="EFI147" s="2"/>
      <c r="EFJ147" s="2"/>
      <c r="EFK147" s="2"/>
      <c r="EFL147" s="2"/>
      <c r="EFM147" s="2"/>
      <c r="EFN147" s="2"/>
      <c r="EFO147" s="2"/>
      <c r="EFP147" s="2"/>
      <c r="EFQ147" s="2"/>
      <c r="EFR147" s="2"/>
      <c r="EFS147" s="2"/>
      <c r="EFT147" s="2"/>
      <c r="EFU147" s="2"/>
      <c r="EFV147" s="2"/>
      <c r="EFW147" s="2"/>
      <c r="EFX147" s="2"/>
      <c r="EFY147" s="2"/>
      <c r="EFZ147" s="2"/>
      <c r="EGA147" s="2"/>
      <c r="EGB147" s="2"/>
      <c r="EGC147" s="2"/>
      <c r="EGD147" s="2"/>
      <c r="EGE147" s="2"/>
      <c r="EGF147" s="2"/>
      <c r="EGG147" s="2"/>
      <c r="EGH147" s="2"/>
      <c r="EGI147" s="2"/>
      <c r="EGJ147" s="2"/>
      <c r="EGK147" s="2"/>
      <c r="EGL147" s="2"/>
      <c r="EGM147" s="2"/>
      <c r="EGN147" s="2"/>
      <c r="EGO147" s="2"/>
      <c r="EGP147" s="2"/>
      <c r="EGQ147" s="2"/>
      <c r="EGR147" s="2"/>
      <c r="EGS147" s="2"/>
      <c r="EGT147" s="2"/>
      <c r="EGU147" s="2"/>
      <c r="EGV147" s="2"/>
      <c r="EGW147" s="2"/>
      <c r="EGX147" s="2"/>
      <c r="EGY147" s="2"/>
      <c r="EGZ147" s="2"/>
      <c r="EHA147" s="2"/>
      <c r="EHB147" s="2"/>
      <c r="EHC147" s="2"/>
      <c r="EHD147" s="2"/>
      <c r="EHE147" s="2"/>
      <c r="EHF147" s="2"/>
      <c r="EHG147" s="2"/>
      <c r="EHH147" s="2"/>
      <c r="EHI147" s="2"/>
      <c r="EHJ147" s="2"/>
      <c r="EHK147" s="2"/>
      <c r="EHL147" s="2"/>
      <c r="EHM147" s="2"/>
      <c r="EHN147" s="2"/>
      <c r="EHO147" s="2"/>
      <c r="EHP147" s="2"/>
      <c r="EHQ147" s="2"/>
      <c r="EHR147" s="2"/>
      <c r="EHS147" s="2"/>
      <c r="EHT147" s="2"/>
      <c r="EHU147" s="2"/>
      <c r="EHV147" s="2"/>
      <c r="EHW147" s="2"/>
      <c r="EHX147" s="2"/>
      <c r="EHY147" s="2"/>
      <c r="EHZ147" s="2"/>
      <c r="EIA147" s="2"/>
      <c r="EIB147" s="2"/>
      <c r="EIC147" s="2"/>
      <c r="EID147" s="2"/>
      <c r="EIE147" s="2"/>
      <c r="EIF147" s="2"/>
      <c r="EIG147" s="2"/>
      <c r="EIH147" s="2"/>
      <c r="EII147" s="2"/>
      <c r="EIJ147" s="2"/>
      <c r="EIK147" s="2"/>
      <c r="EIL147" s="2"/>
      <c r="EIM147" s="2"/>
      <c r="EIN147" s="2"/>
      <c r="EIO147" s="2"/>
      <c r="EIP147" s="2"/>
      <c r="EIQ147" s="2"/>
      <c r="EIR147" s="2"/>
      <c r="EIS147" s="2"/>
      <c r="EIT147" s="2"/>
      <c r="EIU147" s="2"/>
      <c r="EIV147" s="2"/>
      <c r="EIW147" s="2"/>
      <c r="EIX147" s="2"/>
      <c r="EIY147" s="2"/>
      <c r="EIZ147" s="2"/>
      <c r="EJA147" s="2"/>
      <c r="EJB147" s="2"/>
      <c r="EJC147" s="2"/>
      <c r="EJD147" s="2"/>
      <c r="EJE147" s="2"/>
      <c r="EJF147" s="2"/>
      <c r="EJG147" s="2"/>
      <c r="EJH147" s="2"/>
      <c r="EJI147" s="2"/>
      <c r="EJJ147" s="2"/>
      <c r="EJK147" s="2"/>
      <c r="EJL147" s="2"/>
      <c r="EJM147" s="2"/>
      <c r="EJN147" s="2"/>
      <c r="EJO147" s="2"/>
      <c r="EJP147" s="2"/>
      <c r="EJQ147" s="2"/>
      <c r="EJR147" s="2"/>
      <c r="EJS147" s="2"/>
      <c r="EJT147" s="2"/>
      <c r="EJU147" s="2"/>
      <c r="EJV147" s="2"/>
      <c r="EJW147" s="2"/>
      <c r="EJX147" s="2"/>
      <c r="EJY147" s="2"/>
      <c r="EJZ147" s="2"/>
      <c r="EKA147" s="2"/>
      <c r="EKB147" s="2"/>
      <c r="EKC147" s="2"/>
      <c r="EKD147" s="2"/>
      <c r="EKE147" s="2"/>
      <c r="EKF147" s="2"/>
      <c r="EKG147" s="2"/>
      <c r="EKH147" s="2"/>
      <c r="EKI147" s="2"/>
      <c r="EKJ147" s="2"/>
      <c r="EKK147" s="2"/>
      <c r="EKL147" s="2"/>
      <c r="EKM147" s="2"/>
      <c r="EKN147" s="2"/>
      <c r="EKO147" s="2"/>
      <c r="EKP147" s="2"/>
      <c r="EKQ147" s="2"/>
      <c r="EKR147" s="2"/>
      <c r="EKS147" s="2"/>
      <c r="EKT147" s="2"/>
      <c r="EKU147" s="2"/>
      <c r="EKV147" s="2"/>
      <c r="EKW147" s="2"/>
      <c r="EKX147" s="2"/>
      <c r="EKY147" s="2"/>
      <c r="EKZ147" s="2"/>
      <c r="ELA147" s="2"/>
      <c r="ELB147" s="2"/>
      <c r="ELC147" s="2"/>
      <c r="ELD147" s="2"/>
      <c r="ELE147" s="2"/>
      <c r="ELF147" s="2"/>
      <c r="ELG147" s="2"/>
      <c r="ELH147" s="2"/>
      <c r="ELI147" s="2"/>
      <c r="ELJ147" s="2"/>
      <c r="ELK147" s="2"/>
      <c r="ELL147" s="2"/>
      <c r="ELM147" s="2"/>
      <c r="ELN147" s="2"/>
      <c r="ELO147" s="2"/>
      <c r="ELP147" s="2"/>
      <c r="ELQ147" s="2"/>
      <c r="ELR147" s="2"/>
      <c r="ELS147" s="2"/>
      <c r="ELT147" s="2"/>
      <c r="ELU147" s="2"/>
      <c r="ELV147" s="2"/>
      <c r="ELW147" s="2"/>
      <c r="ELX147" s="2"/>
      <c r="ELY147" s="2"/>
      <c r="ELZ147" s="2"/>
      <c r="EMA147" s="2"/>
      <c r="EMB147" s="2"/>
      <c r="EMC147" s="2"/>
      <c r="EMD147" s="2"/>
      <c r="EME147" s="2"/>
      <c r="EMF147" s="2"/>
      <c r="EMG147" s="2"/>
      <c r="EMH147" s="2"/>
      <c r="EMI147" s="2"/>
      <c r="EMJ147" s="2"/>
      <c r="EMK147" s="2"/>
      <c r="EML147" s="2"/>
      <c r="EMM147" s="2"/>
      <c r="EMN147" s="2"/>
      <c r="EMO147" s="2"/>
      <c r="EMP147" s="2"/>
      <c r="EMQ147" s="2"/>
      <c r="EMR147" s="2"/>
      <c r="EMS147" s="2"/>
      <c r="EMT147" s="2"/>
      <c r="EMU147" s="2"/>
      <c r="EMV147" s="2"/>
      <c r="EMW147" s="2"/>
      <c r="EMX147" s="2"/>
      <c r="EMY147" s="2"/>
      <c r="EMZ147" s="2"/>
      <c r="ENA147" s="2"/>
      <c r="ENB147" s="2"/>
      <c r="ENC147" s="2"/>
      <c r="END147" s="2"/>
      <c r="ENE147" s="2"/>
      <c r="ENF147" s="2"/>
      <c r="ENG147" s="2"/>
      <c r="ENH147" s="2"/>
      <c r="ENI147" s="2"/>
      <c r="ENJ147" s="2"/>
      <c r="ENK147" s="2"/>
      <c r="ENL147" s="2"/>
      <c r="ENM147" s="2"/>
      <c r="ENN147" s="2"/>
      <c r="ENO147" s="2"/>
      <c r="ENP147" s="2"/>
      <c r="ENQ147" s="2"/>
      <c r="ENR147" s="2"/>
      <c r="ENS147" s="2"/>
      <c r="ENT147" s="2"/>
      <c r="ENU147" s="2"/>
      <c r="ENV147" s="2"/>
      <c r="ENW147" s="2"/>
      <c r="ENX147" s="2"/>
      <c r="ENY147" s="2"/>
      <c r="ENZ147" s="2"/>
      <c r="EOA147" s="2"/>
      <c r="EOB147" s="2"/>
      <c r="EOC147" s="2"/>
      <c r="EOD147" s="2"/>
      <c r="EOE147" s="2"/>
      <c r="EOF147" s="2"/>
      <c r="EOG147" s="2"/>
      <c r="EOH147" s="2"/>
      <c r="EOI147" s="2"/>
      <c r="EOJ147" s="2"/>
      <c r="EOK147" s="2"/>
      <c r="EOL147" s="2"/>
      <c r="EOM147" s="2"/>
      <c r="EON147" s="2"/>
      <c r="EOO147" s="2"/>
      <c r="EOP147" s="2"/>
      <c r="EOQ147" s="2"/>
      <c r="EOR147" s="2"/>
      <c r="EOS147" s="2"/>
      <c r="EOT147" s="2"/>
      <c r="EOU147" s="2"/>
      <c r="EOV147" s="2"/>
      <c r="EOW147" s="2"/>
      <c r="EOX147" s="2"/>
      <c r="EOY147" s="2"/>
      <c r="EOZ147" s="2"/>
      <c r="EPA147" s="2"/>
      <c r="EPB147" s="2"/>
      <c r="EPC147" s="2"/>
      <c r="EPD147" s="2"/>
      <c r="EPE147" s="2"/>
      <c r="EPF147" s="2"/>
      <c r="EPG147" s="2"/>
      <c r="EPH147" s="2"/>
      <c r="EPI147" s="2"/>
      <c r="EPJ147" s="2"/>
      <c r="EPK147" s="2"/>
      <c r="EPL147" s="2"/>
      <c r="EPM147" s="2"/>
      <c r="EPN147" s="2"/>
      <c r="EPO147" s="2"/>
      <c r="EPP147" s="2"/>
      <c r="EPQ147" s="2"/>
      <c r="EPR147" s="2"/>
      <c r="EPS147" s="2"/>
      <c r="EPT147" s="2"/>
      <c r="EPU147" s="2"/>
      <c r="EPV147" s="2"/>
      <c r="EPW147" s="2"/>
      <c r="EPX147" s="2"/>
      <c r="EPY147" s="2"/>
      <c r="EPZ147" s="2"/>
      <c r="EQA147" s="2"/>
      <c r="EQB147" s="2"/>
      <c r="EQC147" s="2"/>
      <c r="EQD147" s="2"/>
      <c r="EQE147" s="2"/>
      <c r="EQF147" s="2"/>
      <c r="EQG147" s="2"/>
      <c r="EQH147" s="2"/>
      <c r="EQI147" s="2"/>
      <c r="EQJ147" s="2"/>
      <c r="EQK147" s="2"/>
      <c r="EQL147" s="2"/>
      <c r="EQM147" s="2"/>
      <c r="EQN147" s="2"/>
      <c r="EQO147" s="2"/>
      <c r="EQP147" s="2"/>
      <c r="EQQ147" s="2"/>
      <c r="EQR147" s="2"/>
      <c r="EQS147" s="2"/>
      <c r="EQT147" s="2"/>
      <c r="EQU147" s="2"/>
      <c r="EQV147" s="2"/>
      <c r="EQW147" s="2"/>
      <c r="EQX147" s="2"/>
      <c r="EQY147" s="2"/>
      <c r="EQZ147" s="2"/>
      <c r="ERA147" s="2"/>
      <c r="ERB147" s="2"/>
      <c r="ERC147" s="2"/>
      <c r="ERD147" s="2"/>
      <c r="ERE147" s="2"/>
      <c r="ERF147" s="2"/>
      <c r="ERG147" s="2"/>
      <c r="ERH147" s="2"/>
      <c r="ERI147" s="2"/>
      <c r="ERJ147" s="2"/>
      <c r="ERK147" s="2"/>
      <c r="ERL147" s="2"/>
      <c r="ERM147" s="2"/>
      <c r="ERN147" s="2"/>
      <c r="ERO147" s="2"/>
      <c r="ERP147" s="2"/>
      <c r="ERQ147" s="2"/>
      <c r="ERR147" s="2"/>
      <c r="ERS147" s="2"/>
      <c r="ERT147" s="2"/>
      <c r="ERU147" s="2"/>
      <c r="ERV147" s="2"/>
      <c r="ERW147" s="2"/>
      <c r="ERX147" s="2"/>
      <c r="ERY147" s="2"/>
      <c r="ERZ147" s="2"/>
      <c r="ESA147" s="2"/>
      <c r="ESB147" s="2"/>
      <c r="ESC147" s="2"/>
      <c r="ESD147" s="2"/>
      <c r="ESE147" s="2"/>
      <c r="ESF147" s="2"/>
      <c r="ESG147" s="2"/>
      <c r="ESH147" s="2"/>
      <c r="ESI147" s="2"/>
      <c r="ESJ147" s="2"/>
      <c r="ESK147" s="2"/>
      <c r="ESL147" s="2"/>
      <c r="ESM147" s="2"/>
      <c r="ESN147" s="2"/>
      <c r="ESO147" s="2"/>
      <c r="ESP147" s="2"/>
      <c r="ESQ147" s="2"/>
      <c r="ESR147" s="2"/>
      <c r="ESS147" s="2"/>
      <c r="EST147" s="2"/>
      <c r="ESU147" s="2"/>
      <c r="ESV147" s="2"/>
      <c r="ESW147" s="2"/>
      <c r="ESX147" s="2"/>
      <c r="ESY147" s="2"/>
      <c r="ESZ147" s="2"/>
      <c r="ETA147" s="2"/>
      <c r="ETB147" s="2"/>
      <c r="ETC147" s="2"/>
      <c r="ETD147" s="2"/>
      <c r="ETE147" s="2"/>
      <c r="ETF147" s="2"/>
      <c r="ETG147" s="2"/>
      <c r="ETH147" s="2"/>
      <c r="ETI147" s="2"/>
      <c r="ETJ147" s="2"/>
      <c r="ETK147" s="2"/>
      <c r="ETL147" s="2"/>
      <c r="ETM147" s="2"/>
      <c r="ETN147" s="2"/>
      <c r="ETO147" s="2"/>
      <c r="ETP147" s="2"/>
      <c r="ETQ147" s="2"/>
      <c r="ETR147" s="2"/>
      <c r="ETS147" s="2"/>
      <c r="ETT147" s="2"/>
      <c r="ETU147" s="2"/>
      <c r="ETV147" s="2"/>
      <c r="ETW147" s="2"/>
      <c r="ETX147" s="2"/>
      <c r="ETY147" s="2"/>
      <c r="ETZ147" s="2"/>
      <c r="EUA147" s="2"/>
      <c r="EUB147" s="2"/>
      <c r="EUC147" s="2"/>
      <c r="EUD147" s="2"/>
      <c r="EUE147" s="2"/>
      <c r="EUF147" s="2"/>
      <c r="EUG147" s="2"/>
      <c r="EUH147" s="2"/>
      <c r="EUI147" s="2"/>
      <c r="EUJ147" s="2"/>
      <c r="EUK147" s="2"/>
      <c r="EUL147" s="2"/>
      <c r="EUM147" s="2"/>
      <c r="EUN147" s="2"/>
      <c r="EUO147" s="2"/>
      <c r="EUP147" s="2"/>
      <c r="EUQ147" s="2"/>
      <c r="EUR147" s="2"/>
      <c r="EUS147" s="2"/>
      <c r="EUT147" s="2"/>
      <c r="EUU147" s="2"/>
      <c r="EUV147" s="2"/>
      <c r="EUW147" s="2"/>
      <c r="EUX147" s="2"/>
      <c r="EUY147" s="2"/>
      <c r="EUZ147" s="2"/>
      <c r="EVA147" s="2"/>
      <c r="EVB147" s="2"/>
      <c r="EVC147" s="2"/>
      <c r="EVD147" s="2"/>
      <c r="EVE147" s="2"/>
      <c r="EVF147" s="2"/>
      <c r="EVG147" s="2"/>
      <c r="EVH147" s="2"/>
      <c r="EVI147" s="2"/>
      <c r="EVJ147" s="2"/>
      <c r="EVK147" s="2"/>
      <c r="EVL147" s="2"/>
      <c r="EVM147" s="2"/>
      <c r="EVN147" s="2"/>
      <c r="EVO147" s="2"/>
      <c r="EVP147" s="2"/>
      <c r="EVQ147" s="2"/>
      <c r="EVR147" s="2"/>
      <c r="EVS147" s="2"/>
      <c r="EVT147" s="2"/>
      <c r="EVU147" s="2"/>
      <c r="EVV147" s="2"/>
      <c r="EVW147" s="2"/>
      <c r="EVX147" s="2"/>
      <c r="EVY147" s="2"/>
      <c r="EVZ147" s="2"/>
      <c r="EWA147" s="2"/>
      <c r="EWB147" s="2"/>
      <c r="EWC147" s="2"/>
      <c r="EWD147" s="2"/>
      <c r="EWE147" s="2"/>
      <c r="EWF147" s="2"/>
      <c r="EWG147" s="2"/>
      <c r="EWH147" s="2"/>
      <c r="EWI147" s="2"/>
      <c r="EWJ147" s="2"/>
      <c r="EWK147" s="2"/>
      <c r="EWL147" s="2"/>
      <c r="EWM147" s="2"/>
      <c r="EWN147" s="2"/>
      <c r="EWO147" s="2"/>
      <c r="EWP147" s="2"/>
      <c r="EWQ147" s="2"/>
      <c r="EWR147" s="2"/>
      <c r="EWS147" s="2"/>
      <c r="EWT147" s="2"/>
      <c r="EWU147" s="2"/>
      <c r="EWV147" s="2"/>
      <c r="EWW147" s="2"/>
      <c r="EWX147" s="2"/>
      <c r="EWY147" s="2"/>
      <c r="EWZ147" s="2"/>
      <c r="EXA147" s="2"/>
      <c r="EXB147" s="2"/>
      <c r="EXC147" s="2"/>
      <c r="EXD147" s="2"/>
      <c r="EXE147" s="2"/>
      <c r="EXF147" s="2"/>
      <c r="EXG147" s="2"/>
      <c r="EXH147" s="2"/>
      <c r="EXI147" s="2"/>
      <c r="EXJ147" s="2"/>
      <c r="EXK147" s="2"/>
      <c r="EXL147" s="2"/>
      <c r="EXM147" s="2"/>
      <c r="EXN147" s="2"/>
      <c r="EXO147" s="2"/>
      <c r="EXP147" s="2"/>
      <c r="EXQ147" s="2"/>
      <c r="EXR147" s="2"/>
      <c r="EXS147" s="2"/>
      <c r="EXT147" s="2"/>
      <c r="EXU147" s="2"/>
      <c r="EXV147" s="2"/>
      <c r="EXW147" s="2"/>
      <c r="EXX147" s="2"/>
      <c r="EXY147" s="2"/>
      <c r="EXZ147" s="2"/>
      <c r="EYA147" s="2"/>
      <c r="EYB147" s="2"/>
      <c r="EYC147" s="2"/>
      <c r="EYD147" s="2"/>
      <c r="EYE147" s="2"/>
      <c r="EYF147" s="2"/>
      <c r="EYG147" s="2"/>
      <c r="EYH147" s="2"/>
      <c r="EYI147" s="2"/>
      <c r="EYJ147" s="2"/>
      <c r="EYK147" s="2"/>
      <c r="EYL147" s="2"/>
      <c r="EYM147" s="2"/>
      <c r="EYN147" s="2"/>
      <c r="EYO147" s="2"/>
      <c r="EYP147" s="2"/>
      <c r="EYQ147" s="2"/>
      <c r="EYR147" s="2"/>
      <c r="EYS147" s="2"/>
      <c r="EYT147" s="2"/>
      <c r="EYU147" s="2"/>
      <c r="EYV147" s="2"/>
      <c r="EYW147" s="2"/>
      <c r="EYX147" s="2"/>
      <c r="EYY147" s="2"/>
      <c r="EYZ147" s="2"/>
      <c r="EZA147" s="2"/>
      <c r="EZB147" s="2"/>
      <c r="EZC147" s="2"/>
      <c r="EZD147" s="2"/>
      <c r="EZE147" s="2"/>
      <c r="EZF147" s="2"/>
      <c r="EZG147" s="2"/>
      <c r="EZH147" s="2"/>
      <c r="EZI147" s="2"/>
      <c r="EZJ147" s="2"/>
      <c r="EZK147" s="2"/>
      <c r="EZL147" s="2"/>
      <c r="EZM147" s="2"/>
      <c r="EZN147" s="2"/>
      <c r="EZO147" s="2"/>
      <c r="EZP147" s="2"/>
      <c r="EZQ147" s="2"/>
      <c r="EZR147" s="2"/>
      <c r="EZS147" s="2"/>
      <c r="EZT147" s="2"/>
      <c r="EZU147" s="2"/>
      <c r="EZV147" s="2"/>
      <c r="EZW147" s="2"/>
      <c r="EZX147" s="2"/>
      <c r="EZY147" s="2"/>
      <c r="EZZ147" s="2"/>
      <c r="FAA147" s="2"/>
      <c r="FAB147" s="2"/>
      <c r="FAC147" s="2"/>
      <c r="FAD147" s="2"/>
      <c r="FAE147" s="2"/>
      <c r="FAF147" s="2"/>
      <c r="FAG147" s="2"/>
      <c r="FAH147" s="2"/>
      <c r="FAI147" s="2"/>
      <c r="FAJ147" s="2"/>
      <c r="FAK147" s="2"/>
      <c r="FAL147" s="2"/>
      <c r="FAM147" s="2"/>
      <c r="FAN147" s="2"/>
      <c r="FAO147" s="2"/>
      <c r="FAP147" s="2"/>
      <c r="FAQ147" s="2"/>
      <c r="FAR147" s="2"/>
      <c r="FAS147" s="2"/>
      <c r="FAT147" s="2"/>
      <c r="FAU147" s="2"/>
      <c r="FAV147" s="2"/>
      <c r="FAW147" s="2"/>
      <c r="FAX147" s="2"/>
      <c r="FAY147" s="2"/>
      <c r="FAZ147" s="2"/>
      <c r="FBA147" s="2"/>
      <c r="FBB147" s="2"/>
      <c r="FBC147" s="2"/>
      <c r="FBD147" s="2"/>
      <c r="FBE147" s="2"/>
      <c r="FBF147" s="2"/>
      <c r="FBG147" s="2"/>
      <c r="FBH147" s="2"/>
      <c r="FBI147" s="2"/>
      <c r="FBJ147" s="2"/>
      <c r="FBK147" s="2"/>
      <c r="FBL147" s="2"/>
      <c r="FBM147" s="2"/>
      <c r="FBN147" s="2"/>
      <c r="FBO147" s="2"/>
      <c r="FBP147" s="2"/>
      <c r="FBQ147" s="2"/>
      <c r="FBR147" s="2"/>
      <c r="FBS147" s="2"/>
      <c r="FBT147" s="2"/>
      <c r="FBU147" s="2"/>
      <c r="FBV147" s="2"/>
      <c r="FBW147" s="2"/>
      <c r="FBX147" s="2"/>
      <c r="FBY147" s="2"/>
      <c r="FBZ147" s="2"/>
      <c r="FCA147" s="2"/>
      <c r="FCB147" s="2"/>
      <c r="FCC147" s="2"/>
      <c r="FCD147" s="2"/>
      <c r="FCE147" s="2"/>
      <c r="FCF147" s="2"/>
      <c r="FCG147" s="2"/>
      <c r="FCH147" s="2"/>
      <c r="FCI147" s="2"/>
      <c r="FCJ147" s="2"/>
      <c r="FCK147" s="2"/>
      <c r="FCL147" s="2"/>
      <c r="FCM147" s="2"/>
      <c r="FCN147" s="2"/>
      <c r="FCO147" s="2"/>
      <c r="FCP147" s="2"/>
      <c r="FCQ147" s="2"/>
      <c r="FCR147" s="2"/>
      <c r="FCS147" s="2"/>
      <c r="FCT147" s="2"/>
      <c r="FCU147" s="2"/>
      <c r="FCV147" s="2"/>
      <c r="FCW147" s="2"/>
      <c r="FCX147" s="2"/>
      <c r="FCY147" s="2"/>
      <c r="FCZ147" s="2"/>
      <c r="FDA147" s="2"/>
      <c r="FDB147" s="2"/>
      <c r="FDC147" s="2"/>
      <c r="FDD147" s="2"/>
      <c r="FDE147" s="2"/>
      <c r="FDF147" s="2"/>
      <c r="FDG147" s="2"/>
      <c r="FDH147" s="2"/>
      <c r="FDI147" s="2"/>
      <c r="FDJ147" s="2"/>
      <c r="FDK147" s="2"/>
      <c r="FDL147" s="2"/>
      <c r="FDM147" s="2"/>
      <c r="FDN147" s="2"/>
      <c r="FDO147" s="2"/>
      <c r="FDP147" s="2"/>
      <c r="FDQ147" s="2"/>
      <c r="FDR147" s="2"/>
      <c r="FDS147" s="2"/>
      <c r="FDT147" s="2"/>
      <c r="FDU147" s="2"/>
      <c r="FDV147" s="2"/>
      <c r="FDW147" s="2"/>
      <c r="FDX147" s="2"/>
      <c r="FDY147" s="2"/>
      <c r="FDZ147" s="2"/>
      <c r="FEA147" s="2"/>
      <c r="FEB147" s="2"/>
      <c r="FEC147" s="2"/>
      <c r="FED147" s="2"/>
      <c r="FEE147" s="2"/>
      <c r="FEF147" s="2"/>
      <c r="FEG147" s="2"/>
      <c r="FEH147" s="2"/>
      <c r="FEI147" s="2"/>
      <c r="FEJ147" s="2"/>
      <c r="FEK147" s="2"/>
      <c r="FEL147" s="2"/>
      <c r="FEM147" s="2"/>
      <c r="FEN147" s="2"/>
      <c r="FEO147" s="2"/>
      <c r="FEP147" s="2"/>
      <c r="FEQ147" s="2"/>
      <c r="FER147" s="2"/>
      <c r="FES147" s="2"/>
      <c r="FET147" s="2"/>
      <c r="FEU147" s="2"/>
      <c r="FEV147" s="2"/>
      <c r="FEW147" s="2"/>
      <c r="FEX147" s="2"/>
      <c r="FEY147" s="2"/>
      <c r="FEZ147" s="2"/>
      <c r="FFA147" s="2"/>
      <c r="FFB147" s="2"/>
      <c r="FFC147" s="2"/>
      <c r="FFD147" s="2"/>
      <c r="FFE147" s="2"/>
      <c r="FFF147" s="2"/>
      <c r="FFG147" s="2"/>
      <c r="FFH147" s="2"/>
      <c r="FFI147" s="2"/>
      <c r="FFJ147" s="2"/>
      <c r="FFK147" s="2"/>
      <c r="FFL147" s="2"/>
      <c r="FFM147" s="2"/>
      <c r="FFN147" s="2"/>
      <c r="FFO147" s="2"/>
      <c r="FFP147" s="2"/>
      <c r="FFQ147" s="2"/>
      <c r="FFR147" s="2"/>
      <c r="FFS147" s="2"/>
      <c r="FFT147" s="2"/>
      <c r="FFU147" s="2"/>
      <c r="FFV147" s="2"/>
      <c r="FFW147" s="2"/>
      <c r="FFX147" s="2"/>
      <c r="FFY147" s="2"/>
      <c r="FFZ147" s="2"/>
      <c r="FGA147" s="2"/>
      <c r="FGB147" s="2"/>
      <c r="FGC147" s="2"/>
      <c r="FGD147" s="2"/>
      <c r="FGE147" s="2"/>
      <c r="FGF147" s="2"/>
      <c r="FGG147" s="2"/>
      <c r="FGH147" s="2"/>
      <c r="FGI147" s="2"/>
      <c r="FGJ147" s="2"/>
      <c r="FGK147" s="2"/>
      <c r="FGL147" s="2"/>
      <c r="FGM147" s="2"/>
      <c r="FGN147" s="2"/>
      <c r="FGO147" s="2"/>
      <c r="FGP147" s="2"/>
      <c r="FGQ147" s="2"/>
      <c r="FGR147" s="2"/>
      <c r="FGS147" s="2"/>
      <c r="FGT147" s="2"/>
      <c r="FGU147" s="2"/>
      <c r="FGV147" s="2"/>
      <c r="FGW147" s="2"/>
      <c r="FGX147" s="2"/>
      <c r="FGY147" s="2"/>
      <c r="FGZ147" s="2"/>
      <c r="FHA147" s="2"/>
      <c r="FHB147" s="2"/>
      <c r="FHC147" s="2"/>
      <c r="FHD147" s="2"/>
      <c r="FHE147" s="2"/>
      <c r="FHF147" s="2"/>
      <c r="FHG147" s="2"/>
      <c r="FHH147" s="2"/>
      <c r="FHI147" s="2"/>
      <c r="FHJ147" s="2"/>
      <c r="FHK147" s="2"/>
      <c r="FHL147" s="2"/>
      <c r="FHM147" s="2"/>
      <c r="FHN147" s="2"/>
      <c r="FHO147" s="2"/>
      <c r="FHP147" s="2"/>
      <c r="FHQ147" s="2"/>
      <c r="FHR147" s="2"/>
      <c r="FHS147" s="2"/>
      <c r="FHT147" s="2"/>
      <c r="FHU147" s="2"/>
      <c r="FHV147" s="2"/>
      <c r="FHW147" s="2"/>
      <c r="FHX147" s="2"/>
      <c r="FHY147" s="2"/>
      <c r="FHZ147" s="2"/>
      <c r="FIA147" s="2"/>
      <c r="FIB147" s="2"/>
      <c r="FIC147" s="2"/>
      <c r="FID147" s="2"/>
      <c r="FIE147" s="2"/>
      <c r="FIF147" s="2"/>
      <c r="FIG147" s="2"/>
      <c r="FIH147" s="2"/>
      <c r="FII147" s="2"/>
      <c r="FIJ147" s="2"/>
      <c r="FIK147" s="2"/>
      <c r="FIL147" s="2"/>
      <c r="FIM147" s="2"/>
      <c r="FIN147" s="2"/>
      <c r="FIO147" s="2"/>
      <c r="FIP147" s="2"/>
      <c r="FIQ147" s="2"/>
      <c r="FIR147" s="2"/>
      <c r="FIS147" s="2"/>
      <c r="FIT147" s="2"/>
      <c r="FIU147" s="2"/>
      <c r="FIV147" s="2"/>
      <c r="FIW147" s="2"/>
      <c r="FIX147" s="2"/>
      <c r="FIY147" s="2"/>
      <c r="FIZ147" s="2"/>
      <c r="FJA147" s="2"/>
      <c r="FJB147" s="2"/>
      <c r="FJC147" s="2"/>
      <c r="FJD147" s="2"/>
      <c r="FJE147" s="2"/>
      <c r="FJF147" s="2"/>
      <c r="FJG147" s="2"/>
      <c r="FJH147" s="2"/>
      <c r="FJI147" s="2"/>
      <c r="FJJ147" s="2"/>
      <c r="FJK147" s="2"/>
      <c r="FJL147" s="2"/>
      <c r="FJM147" s="2"/>
      <c r="FJN147" s="2"/>
      <c r="FJO147" s="2"/>
      <c r="FJP147" s="2"/>
      <c r="FJQ147" s="2"/>
      <c r="FJR147" s="2"/>
      <c r="FJS147" s="2"/>
      <c r="FJT147" s="2"/>
      <c r="FJU147" s="2"/>
      <c r="FJV147" s="2"/>
      <c r="FJW147" s="2"/>
      <c r="FJX147" s="2"/>
      <c r="FJY147" s="2"/>
      <c r="FJZ147" s="2"/>
      <c r="FKA147" s="2"/>
      <c r="FKB147" s="2"/>
      <c r="FKC147" s="2"/>
      <c r="FKD147" s="2"/>
      <c r="FKE147" s="2"/>
      <c r="FKF147" s="2"/>
      <c r="FKG147" s="2"/>
      <c r="FKH147" s="2"/>
      <c r="FKI147" s="2"/>
      <c r="FKJ147" s="2"/>
      <c r="FKK147" s="2"/>
      <c r="FKL147" s="2"/>
      <c r="FKM147" s="2"/>
      <c r="FKN147" s="2"/>
      <c r="FKO147" s="2"/>
      <c r="FKP147" s="2"/>
      <c r="FKQ147" s="2"/>
      <c r="FKR147" s="2"/>
      <c r="FKS147" s="2"/>
      <c r="FKT147" s="2"/>
      <c r="FKU147" s="2"/>
      <c r="FKV147" s="2"/>
      <c r="FKW147" s="2"/>
      <c r="FKX147" s="2"/>
      <c r="FKY147" s="2"/>
      <c r="FKZ147" s="2"/>
      <c r="FLA147" s="2"/>
      <c r="FLB147" s="2"/>
      <c r="FLC147" s="2"/>
      <c r="FLD147" s="2"/>
      <c r="FLE147" s="2"/>
      <c r="FLF147" s="2"/>
      <c r="FLG147" s="2"/>
      <c r="FLH147" s="2"/>
      <c r="FLI147" s="2"/>
      <c r="FLJ147" s="2"/>
      <c r="FLK147" s="2"/>
      <c r="FLL147" s="2"/>
      <c r="FLM147" s="2"/>
      <c r="FLN147" s="2"/>
      <c r="FLO147" s="2"/>
      <c r="FLP147" s="2"/>
      <c r="FLQ147" s="2"/>
      <c r="FLR147" s="2"/>
      <c r="FLS147" s="2"/>
      <c r="FLT147" s="2"/>
      <c r="FLU147" s="2"/>
      <c r="FLV147" s="2"/>
      <c r="FLW147" s="2"/>
      <c r="FLX147" s="2"/>
      <c r="FLY147" s="2"/>
      <c r="FLZ147" s="2"/>
      <c r="FMA147" s="2"/>
      <c r="FMB147" s="2"/>
      <c r="FMC147" s="2"/>
      <c r="FMD147" s="2"/>
      <c r="FME147" s="2"/>
      <c r="FMF147" s="2"/>
      <c r="FMG147" s="2"/>
      <c r="FMH147" s="2"/>
      <c r="FMI147" s="2"/>
      <c r="FMJ147" s="2"/>
      <c r="FMK147" s="2"/>
      <c r="FML147" s="2"/>
      <c r="FMM147" s="2"/>
      <c r="FMN147" s="2"/>
      <c r="FMO147" s="2"/>
      <c r="FMP147" s="2"/>
      <c r="FMQ147" s="2"/>
      <c r="FMR147" s="2"/>
      <c r="FMS147" s="2"/>
      <c r="FMT147" s="2"/>
      <c r="FMU147" s="2"/>
      <c r="FMV147" s="2"/>
      <c r="FMW147" s="2"/>
      <c r="FMX147" s="2"/>
      <c r="FMY147" s="2"/>
      <c r="FMZ147" s="2"/>
      <c r="FNA147" s="2"/>
      <c r="FNB147" s="2"/>
      <c r="FNC147" s="2"/>
      <c r="FND147" s="2"/>
      <c r="FNE147" s="2"/>
      <c r="FNF147" s="2"/>
      <c r="FNG147" s="2"/>
      <c r="FNH147" s="2"/>
      <c r="FNI147" s="2"/>
      <c r="FNJ147" s="2"/>
      <c r="FNK147" s="2"/>
      <c r="FNL147" s="2"/>
      <c r="FNM147" s="2"/>
      <c r="FNN147" s="2"/>
      <c r="FNO147" s="2"/>
      <c r="FNP147" s="2"/>
      <c r="FNQ147" s="2"/>
      <c r="FNR147" s="2"/>
      <c r="FNS147" s="2"/>
      <c r="FNT147" s="2"/>
      <c r="FNU147" s="2"/>
      <c r="FNV147" s="2"/>
      <c r="FNW147" s="2"/>
      <c r="FNX147" s="2"/>
      <c r="FNY147" s="2"/>
      <c r="FNZ147" s="2"/>
      <c r="FOA147" s="2"/>
      <c r="FOB147" s="2"/>
      <c r="FOC147" s="2"/>
      <c r="FOD147" s="2"/>
      <c r="FOE147" s="2"/>
      <c r="FOF147" s="2"/>
      <c r="FOG147" s="2"/>
      <c r="FOH147" s="2"/>
      <c r="FOI147" s="2"/>
      <c r="FOJ147" s="2"/>
      <c r="FOK147" s="2"/>
      <c r="FOL147" s="2"/>
      <c r="FOM147" s="2"/>
      <c r="FON147" s="2"/>
      <c r="FOO147" s="2"/>
      <c r="FOP147" s="2"/>
      <c r="FOQ147" s="2"/>
      <c r="FOR147" s="2"/>
      <c r="FOS147" s="2"/>
      <c r="FOT147" s="2"/>
      <c r="FOU147" s="2"/>
      <c r="FOV147" s="2"/>
      <c r="FOW147" s="2"/>
      <c r="FOX147" s="2"/>
      <c r="FOY147" s="2"/>
      <c r="FOZ147" s="2"/>
      <c r="FPA147" s="2"/>
      <c r="FPB147" s="2"/>
      <c r="FPC147" s="2"/>
      <c r="FPD147" s="2"/>
      <c r="FPE147" s="2"/>
      <c r="FPF147" s="2"/>
      <c r="FPG147" s="2"/>
      <c r="FPH147" s="2"/>
      <c r="FPI147" s="2"/>
      <c r="FPJ147" s="2"/>
      <c r="FPK147" s="2"/>
      <c r="FPL147" s="2"/>
      <c r="FPM147" s="2"/>
      <c r="FPN147" s="2"/>
      <c r="FPO147" s="2"/>
      <c r="FPP147" s="2"/>
      <c r="FPQ147" s="2"/>
      <c r="FPR147" s="2"/>
      <c r="FPS147" s="2"/>
      <c r="FPT147" s="2"/>
      <c r="FPU147" s="2"/>
      <c r="FPV147" s="2"/>
      <c r="FPW147" s="2"/>
      <c r="FPX147" s="2"/>
      <c r="FPY147" s="2"/>
      <c r="FPZ147" s="2"/>
      <c r="FQA147" s="2"/>
      <c r="FQB147" s="2"/>
      <c r="FQC147" s="2"/>
      <c r="FQD147" s="2"/>
      <c r="FQE147" s="2"/>
      <c r="FQF147" s="2"/>
      <c r="FQG147" s="2"/>
      <c r="FQH147" s="2"/>
      <c r="FQI147" s="2"/>
      <c r="FQJ147" s="2"/>
      <c r="FQK147" s="2"/>
      <c r="FQL147" s="2"/>
      <c r="FQM147" s="2"/>
      <c r="FQN147" s="2"/>
      <c r="FQO147" s="2"/>
      <c r="FQP147" s="2"/>
      <c r="FQQ147" s="2"/>
      <c r="FQR147" s="2"/>
      <c r="FQS147" s="2"/>
      <c r="FQT147" s="2"/>
      <c r="FQU147" s="2"/>
      <c r="FQV147" s="2"/>
      <c r="FQW147" s="2"/>
      <c r="FQX147" s="2"/>
      <c r="FQY147" s="2"/>
      <c r="FQZ147" s="2"/>
      <c r="FRA147" s="2"/>
      <c r="FRB147" s="2"/>
      <c r="FRC147" s="2"/>
      <c r="FRD147" s="2"/>
      <c r="FRE147" s="2"/>
      <c r="FRF147" s="2"/>
      <c r="FRG147" s="2"/>
      <c r="FRH147" s="2"/>
      <c r="FRI147" s="2"/>
      <c r="FRJ147" s="2"/>
      <c r="FRK147" s="2"/>
      <c r="FRL147" s="2"/>
      <c r="FRM147" s="2"/>
      <c r="FRN147" s="2"/>
      <c r="FRO147" s="2"/>
      <c r="FRP147" s="2"/>
      <c r="FRQ147" s="2"/>
      <c r="FRR147" s="2"/>
      <c r="FRS147" s="2"/>
      <c r="FRT147" s="2"/>
      <c r="FRU147" s="2"/>
      <c r="FRV147" s="2"/>
      <c r="FRW147" s="2"/>
      <c r="FRX147" s="2"/>
      <c r="FRY147" s="2"/>
      <c r="FRZ147" s="2"/>
      <c r="FSA147" s="2"/>
      <c r="FSB147" s="2"/>
      <c r="FSC147" s="2"/>
      <c r="FSD147" s="2"/>
      <c r="FSE147" s="2"/>
      <c r="FSF147" s="2"/>
      <c r="FSG147" s="2"/>
      <c r="FSH147" s="2"/>
      <c r="FSI147" s="2"/>
      <c r="FSJ147" s="2"/>
      <c r="FSK147" s="2"/>
      <c r="FSL147" s="2"/>
      <c r="FSM147" s="2"/>
      <c r="FSN147" s="2"/>
      <c r="FSO147" s="2"/>
      <c r="FSP147" s="2"/>
      <c r="FSQ147" s="2"/>
      <c r="FSR147" s="2"/>
      <c r="FSS147" s="2"/>
      <c r="FST147" s="2"/>
      <c r="FSU147" s="2"/>
      <c r="FSV147" s="2"/>
      <c r="FSW147" s="2"/>
      <c r="FSX147" s="2"/>
      <c r="FSY147" s="2"/>
      <c r="FSZ147" s="2"/>
      <c r="FTA147" s="2"/>
      <c r="FTB147" s="2"/>
      <c r="FTC147" s="2"/>
      <c r="FTD147" s="2"/>
      <c r="FTE147" s="2"/>
      <c r="FTF147" s="2"/>
      <c r="FTG147" s="2"/>
      <c r="FTH147" s="2"/>
      <c r="FTI147" s="2"/>
      <c r="FTJ147" s="2"/>
      <c r="FTK147" s="2"/>
      <c r="FTL147" s="2"/>
      <c r="FTM147" s="2"/>
      <c r="FTN147" s="2"/>
      <c r="FTO147" s="2"/>
      <c r="FTP147" s="2"/>
      <c r="FTQ147" s="2"/>
      <c r="FTR147" s="2"/>
      <c r="FTS147" s="2"/>
      <c r="FTT147" s="2"/>
      <c r="FTU147" s="2"/>
      <c r="FTV147" s="2"/>
      <c r="FTW147" s="2"/>
      <c r="FTX147" s="2"/>
      <c r="FTY147" s="2"/>
      <c r="FTZ147" s="2"/>
      <c r="FUA147" s="2"/>
      <c r="FUB147" s="2"/>
      <c r="FUC147" s="2"/>
      <c r="FUD147" s="2"/>
      <c r="FUE147" s="2"/>
      <c r="FUF147" s="2"/>
      <c r="FUG147" s="2"/>
      <c r="FUH147" s="2"/>
      <c r="FUI147" s="2"/>
      <c r="FUJ147" s="2"/>
      <c r="FUK147" s="2"/>
      <c r="FUL147" s="2"/>
      <c r="FUM147" s="2"/>
      <c r="FUN147" s="2"/>
      <c r="FUO147" s="2"/>
      <c r="FUP147" s="2"/>
      <c r="FUQ147" s="2"/>
      <c r="FUR147" s="2"/>
      <c r="FUS147" s="2"/>
      <c r="FUT147" s="2"/>
      <c r="FUU147" s="2"/>
      <c r="FUV147" s="2"/>
      <c r="FUW147" s="2"/>
      <c r="FUX147" s="2"/>
      <c r="FUY147" s="2"/>
      <c r="FUZ147" s="2"/>
      <c r="FVA147" s="2"/>
      <c r="FVB147" s="2"/>
      <c r="FVC147" s="2"/>
      <c r="FVD147" s="2"/>
      <c r="FVE147" s="2"/>
      <c r="FVF147" s="2"/>
      <c r="FVG147" s="2"/>
      <c r="FVH147" s="2"/>
      <c r="FVI147" s="2"/>
      <c r="FVJ147" s="2"/>
      <c r="FVK147" s="2"/>
      <c r="FVL147" s="2"/>
      <c r="FVM147" s="2"/>
      <c r="FVN147" s="2"/>
      <c r="FVO147" s="2"/>
      <c r="FVP147" s="2"/>
      <c r="FVQ147" s="2"/>
      <c r="FVR147" s="2"/>
      <c r="FVS147" s="2"/>
      <c r="FVT147" s="2"/>
      <c r="FVU147" s="2"/>
      <c r="FVV147" s="2"/>
      <c r="FVW147" s="2"/>
      <c r="FVX147" s="2"/>
      <c r="FVY147" s="2"/>
      <c r="FVZ147" s="2"/>
      <c r="FWA147" s="2"/>
      <c r="FWB147" s="2"/>
      <c r="FWC147" s="2"/>
      <c r="FWD147" s="2"/>
      <c r="FWE147" s="2"/>
      <c r="FWF147" s="2"/>
      <c r="FWG147" s="2"/>
      <c r="FWH147" s="2"/>
      <c r="FWI147" s="2"/>
      <c r="FWJ147" s="2"/>
      <c r="FWK147" s="2"/>
      <c r="FWL147" s="2"/>
      <c r="FWM147" s="2"/>
      <c r="FWN147" s="2"/>
      <c r="FWO147" s="2"/>
      <c r="FWP147" s="2"/>
      <c r="FWQ147" s="2"/>
      <c r="FWR147" s="2"/>
      <c r="FWS147" s="2"/>
      <c r="FWT147" s="2"/>
      <c r="FWU147" s="2"/>
      <c r="FWV147" s="2"/>
      <c r="FWW147" s="2"/>
      <c r="FWX147" s="2"/>
      <c r="FWY147" s="2"/>
      <c r="FWZ147" s="2"/>
      <c r="FXA147" s="2"/>
      <c r="FXB147" s="2"/>
      <c r="FXC147" s="2"/>
      <c r="FXD147" s="2"/>
      <c r="FXE147" s="2"/>
      <c r="FXF147" s="2"/>
      <c r="FXG147" s="2"/>
      <c r="FXH147" s="2"/>
      <c r="FXI147" s="2"/>
      <c r="FXJ147" s="2"/>
      <c r="FXK147" s="2"/>
      <c r="FXL147" s="2"/>
      <c r="FXM147" s="2"/>
      <c r="FXN147" s="2"/>
      <c r="FXO147" s="2"/>
      <c r="FXP147" s="2"/>
      <c r="FXQ147" s="2"/>
      <c r="FXR147" s="2"/>
      <c r="FXS147" s="2"/>
      <c r="FXT147" s="2"/>
      <c r="FXU147" s="2"/>
      <c r="FXV147" s="2"/>
      <c r="FXW147" s="2"/>
      <c r="FXX147" s="2"/>
      <c r="FXY147" s="2"/>
      <c r="FXZ147" s="2"/>
      <c r="FYA147" s="2"/>
      <c r="FYB147" s="2"/>
      <c r="FYC147" s="2"/>
      <c r="FYD147" s="2"/>
      <c r="FYE147" s="2"/>
      <c r="FYF147" s="2"/>
      <c r="FYG147" s="2"/>
      <c r="FYH147" s="2"/>
      <c r="FYI147" s="2"/>
      <c r="FYJ147" s="2"/>
      <c r="FYK147" s="2"/>
      <c r="FYL147" s="2"/>
      <c r="FYM147" s="2"/>
      <c r="FYN147" s="2"/>
      <c r="FYO147" s="2"/>
      <c r="FYP147" s="2"/>
      <c r="FYQ147" s="2"/>
      <c r="FYR147" s="2"/>
      <c r="FYS147" s="2"/>
      <c r="FYT147" s="2"/>
      <c r="FYU147" s="2"/>
      <c r="FYV147" s="2"/>
      <c r="FYW147" s="2"/>
      <c r="FYX147" s="2"/>
      <c r="FYY147" s="2"/>
      <c r="FYZ147" s="2"/>
      <c r="FZA147" s="2"/>
      <c r="FZB147" s="2"/>
      <c r="FZC147" s="2"/>
      <c r="FZD147" s="2"/>
      <c r="FZE147" s="2"/>
      <c r="FZF147" s="2"/>
      <c r="FZG147" s="2"/>
      <c r="FZH147" s="2"/>
      <c r="FZI147" s="2"/>
      <c r="FZJ147" s="2"/>
      <c r="FZK147" s="2"/>
      <c r="FZL147" s="2"/>
      <c r="FZM147" s="2"/>
      <c r="FZN147" s="2"/>
      <c r="FZO147" s="2"/>
      <c r="FZP147" s="2"/>
      <c r="FZQ147" s="2"/>
      <c r="FZR147" s="2"/>
      <c r="FZS147" s="2"/>
      <c r="FZT147" s="2"/>
      <c r="FZU147" s="2"/>
      <c r="FZV147" s="2"/>
      <c r="FZW147" s="2"/>
      <c r="FZX147" s="2"/>
      <c r="FZY147" s="2"/>
      <c r="FZZ147" s="2"/>
      <c r="GAA147" s="2"/>
      <c r="GAB147" s="2"/>
      <c r="GAC147" s="2"/>
      <c r="GAD147" s="2"/>
      <c r="GAE147" s="2"/>
      <c r="GAF147" s="2"/>
      <c r="GAG147" s="2"/>
      <c r="GAH147" s="2"/>
      <c r="GAI147" s="2"/>
      <c r="GAJ147" s="2"/>
      <c r="GAK147" s="2"/>
      <c r="GAL147" s="2"/>
      <c r="GAM147" s="2"/>
      <c r="GAN147" s="2"/>
      <c r="GAO147" s="2"/>
      <c r="GAP147" s="2"/>
      <c r="GAQ147" s="2"/>
      <c r="GAR147" s="2"/>
      <c r="GAS147" s="2"/>
      <c r="GAT147" s="2"/>
      <c r="GAU147" s="2"/>
      <c r="GAV147" s="2"/>
      <c r="GAW147" s="2"/>
      <c r="GAX147" s="2"/>
      <c r="GAY147" s="2"/>
      <c r="GAZ147" s="2"/>
      <c r="GBA147" s="2"/>
      <c r="GBB147" s="2"/>
      <c r="GBC147" s="2"/>
      <c r="GBD147" s="2"/>
      <c r="GBE147" s="2"/>
      <c r="GBF147" s="2"/>
      <c r="GBG147" s="2"/>
      <c r="GBH147" s="2"/>
      <c r="GBI147" s="2"/>
      <c r="GBJ147" s="2"/>
      <c r="GBK147" s="2"/>
      <c r="GBL147" s="2"/>
      <c r="GBM147" s="2"/>
      <c r="GBN147" s="2"/>
      <c r="GBO147" s="2"/>
      <c r="GBP147" s="2"/>
      <c r="GBQ147" s="2"/>
      <c r="GBR147" s="2"/>
      <c r="GBS147" s="2"/>
      <c r="GBT147" s="2"/>
      <c r="GBU147" s="2"/>
      <c r="GBV147" s="2"/>
      <c r="GBW147" s="2"/>
      <c r="GBX147" s="2"/>
      <c r="GBY147" s="2"/>
      <c r="GBZ147" s="2"/>
      <c r="GCA147" s="2"/>
      <c r="GCB147" s="2"/>
      <c r="GCC147" s="2"/>
      <c r="GCD147" s="2"/>
      <c r="GCE147" s="2"/>
      <c r="GCF147" s="2"/>
      <c r="GCG147" s="2"/>
      <c r="GCH147" s="2"/>
      <c r="GCI147" s="2"/>
      <c r="GCJ147" s="2"/>
      <c r="GCK147" s="2"/>
      <c r="GCL147" s="2"/>
      <c r="GCM147" s="2"/>
      <c r="GCN147" s="2"/>
      <c r="GCO147" s="2"/>
      <c r="GCP147" s="2"/>
      <c r="GCQ147" s="2"/>
      <c r="GCR147" s="2"/>
      <c r="GCS147" s="2"/>
      <c r="GCT147" s="2"/>
      <c r="GCU147" s="2"/>
      <c r="GCV147" s="2"/>
      <c r="GCW147" s="2"/>
      <c r="GCX147" s="2"/>
      <c r="GCY147" s="2"/>
      <c r="GCZ147" s="2"/>
      <c r="GDA147" s="2"/>
      <c r="GDB147" s="2"/>
      <c r="GDC147" s="2"/>
      <c r="GDD147" s="2"/>
      <c r="GDE147" s="2"/>
      <c r="GDF147" s="2"/>
      <c r="GDG147" s="2"/>
      <c r="GDH147" s="2"/>
      <c r="GDI147" s="2"/>
      <c r="GDJ147" s="2"/>
      <c r="GDK147" s="2"/>
      <c r="GDL147" s="2"/>
      <c r="GDM147" s="2"/>
      <c r="GDN147" s="2"/>
      <c r="GDO147" s="2"/>
      <c r="GDP147" s="2"/>
      <c r="GDQ147" s="2"/>
      <c r="GDR147" s="2"/>
      <c r="GDS147" s="2"/>
      <c r="GDT147" s="2"/>
      <c r="GDU147" s="2"/>
      <c r="GDV147" s="2"/>
      <c r="GDW147" s="2"/>
      <c r="GDX147" s="2"/>
      <c r="GDY147" s="2"/>
      <c r="GDZ147" s="2"/>
      <c r="GEA147" s="2"/>
      <c r="GEB147" s="2"/>
      <c r="GEC147" s="2"/>
      <c r="GED147" s="2"/>
      <c r="GEE147" s="2"/>
      <c r="GEF147" s="2"/>
      <c r="GEG147" s="2"/>
      <c r="GEH147" s="2"/>
      <c r="GEI147" s="2"/>
      <c r="GEJ147" s="2"/>
      <c r="GEK147" s="2"/>
      <c r="GEL147" s="2"/>
      <c r="GEM147" s="2"/>
      <c r="GEN147" s="2"/>
      <c r="GEO147" s="2"/>
      <c r="GEP147" s="2"/>
      <c r="GEQ147" s="2"/>
      <c r="GER147" s="2"/>
      <c r="GES147" s="2"/>
      <c r="GET147" s="2"/>
      <c r="GEU147" s="2"/>
      <c r="GEV147" s="2"/>
      <c r="GEW147" s="2"/>
      <c r="GEX147" s="2"/>
      <c r="GEY147" s="2"/>
      <c r="GEZ147" s="2"/>
      <c r="GFA147" s="2"/>
      <c r="GFB147" s="2"/>
      <c r="GFC147" s="2"/>
      <c r="GFD147" s="2"/>
      <c r="GFE147" s="2"/>
      <c r="GFF147" s="2"/>
      <c r="GFG147" s="2"/>
      <c r="GFH147" s="2"/>
      <c r="GFI147" s="2"/>
      <c r="GFJ147" s="2"/>
      <c r="GFK147" s="2"/>
      <c r="GFL147" s="2"/>
      <c r="GFM147" s="2"/>
      <c r="GFN147" s="2"/>
      <c r="GFO147" s="2"/>
      <c r="GFP147" s="2"/>
      <c r="GFQ147" s="2"/>
      <c r="GFR147" s="2"/>
      <c r="GFS147" s="2"/>
      <c r="GFT147" s="2"/>
      <c r="GFU147" s="2"/>
      <c r="GFV147" s="2"/>
      <c r="GFW147" s="2"/>
      <c r="GFX147" s="2"/>
      <c r="GFY147" s="2"/>
      <c r="GFZ147" s="2"/>
      <c r="GGA147" s="2"/>
      <c r="GGB147" s="2"/>
      <c r="GGC147" s="2"/>
      <c r="GGD147" s="2"/>
      <c r="GGE147" s="2"/>
      <c r="GGF147" s="2"/>
      <c r="GGG147" s="2"/>
      <c r="GGH147" s="2"/>
      <c r="GGI147" s="2"/>
      <c r="GGJ147" s="2"/>
      <c r="GGK147" s="2"/>
      <c r="GGL147" s="2"/>
      <c r="GGM147" s="2"/>
      <c r="GGN147" s="2"/>
      <c r="GGO147" s="2"/>
      <c r="GGP147" s="2"/>
      <c r="GGQ147" s="2"/>
      <c r="GGR147" s="2"/>
      <c r="GGS147" s="2"/>
      <c r="GGT147" s="2"/>
      <c r="GGU147" s="2"/>
      <c r="GGV147" s="2"/>
      <c r="GGW147" s="2"/>
      <c r="GGX147" s="2"/>
      <c r="GGY147" s="2"/>
      <c r="GGZ147" s="2"/>
      <c r="GHA147" s="2"/>
      <c r="GHB147" s="2"/>
      <c r="GHC147" s="2"/>
      <c r="GHD147" s="2"/>
      <c r="GHE147" s="2"/>
      <c r="GHF147" s="2"/>
      <c r="GHG147" s="2"/>
      <c r="GHH147" s="2"/>
      <c r="GHI147" s="2"/>
      <c r="GHJ147" s="2"/>
      <c r="GHK147" s="2"/>
      <c r="GHL147" s="2"/>
      <c r="GHM147" s="2"/>
      <c r="GHN147" s="2"/>
      <c r="GHO147" s="2"/>
      <c r="GHP147" s="2"/>
      <c r="GHQ147" s="2"/>
      <c r="GHR147" s="2"/>
      <c r="GHS147" s="2"/>
      <c r="GHT147" s="2"/>
      <c r="GHU147" s="2"/>
      <c r="GHV147" s="2"/>
      <c r="GHW147" s="2"/>
      <c r="GHX147" s="2"/>
      <c r="GHY147" s="2"/>
      <c r="GHZ147" s="2"/>
      <c r="GIA147" s="2"/>
      <c r="GIB147" s="2"/>
      <c r="GIC147" s="2"/>
      <c r="GID147" s="2"/>
      <c r="GIE147" s="2"/>
      <c r="GIF147" s="2"/>
      <c r="GIG147" s="2"/>
      <c r="GIH147" s="2"/>
      <c r="GII147" s="2"/>
      <c r="GIJ147" s="2"/>
      <c r="GIK147" s="2"/>
      <c r="GIL147" s="2"/>
      <c r="GIM147" s="2"/>
      <c r="GIN147" s="2"/>
      <c r="GIO147" s="2"/>
      <c r="GIP147" s="2"/>
      <c r="GIQ147" s="2"/>
      <c r="GIR147" s="2"/>
      <c r="GIS147" s="2"/>
      <c r="GIT147" s="2"/>
      <c r="GIU147" s="2"/>
      <c r="GIV147" s="2"/>
      <c r="GIW147" s="2"/>
      <c r="GIX147" s="2"/>
      <c r="GIY147" s="2"/>
      <c r="GIZ147" s="2"/>
      <c r="GJA147" s="2"/>
      <c r="GJB147" s="2"/>
      <c r="GJC147" s="2"/>
      <c r="GJD147" s="2"/>
      <c r="GJE147" s="2"/>
      <c r="GJF147" s="2"/>
      <c r="GJG147" s="2"/>
      <c r="GJH147" s="2"/>
      <c r="GJI147" s="2"/>
      <c r="GJJ147" s="2"/>
      <c r="GJK147" s="2"/>
      <c r="GJL147" s="2"/>
      <c r="GJM147" s="2"/>
      <c r="GJN147" s="2"/>
      <c r="GJO147" s="2"/>
      <c r="GJP147" s="2"/>
      <c r="GJQ147" s="2"/>
      <c r="GJR147" s="2"/>
      <c r="GJS147" s="2"/>
      <c r="GJT147" s="2"/>
      <c r="GJU147" s="2"/>
      <c r="GJV147" s="2"/>
      <c r="GJW147" s="2"/>
      <c r="GJX147" s="2"/>
      <c r="GJY147" s="2"/>
      <c r="GJZ147" s="2"/>
      <c r="GKA147" s="2"/>
      <c r="GKB147" s="2"/>
      <c r="GKC147" s="2"/>
      <c r="GKD147" s="2"/>
      <c r="GKE147" s="2"/>
      <c r="GKF147" s="2"/>
      <c r="GKG147" s="2"/>
      <c r="GKH147" s="2"/>
      <c r="GKI147" s="2"/>
      <c r="GKJ147" s="2"/>
      <c r="GKK147" s="2"/>
      <c r="GKL147" s="2"/>
      <c r="GKM147" s="2"/>
      <c r="GKN147" s="2"/>
      <c r="GKO147" s="2"/>
      <c r="GKP147" s="2"/>
      <c r="GKQ147" s="2"/>
      <c r="GKR147" s="2"/>
      <c r="GKS147" s="2"/>
      <c r="GKT147" s="2"/>
      <c r="GKU147" s="2"/>
      <c r="GKV147" s="2"/>
      <c r="GKW147" s="2"/>
      <c r="GKX147" s="2"/>
      <c r="GKY147" s="2"/>
      <c r="GKZ147" s="2"/>
      <c r="GLA147" s="2"/>
      <c r="GLB147" s="2"/>
      <c r="GLC147" s="2"/>
      <c r="GLD147" s="2"/>
      <c r="GLE147" s="2"/>
      <c r="GLF147" s="2"/>
      <c r="GLG147" s="2"/>
      <c r="GLH147" s="2"/>
      <c r="GLI147" s="2"/>
      <c r="GLJ147" s="2"/>
      <c r="GLK147" s="2"/>
      <c r="GLL147" s="2"/>
      <c r="GLM147" s="2"/>
      <c r="GLN147" s="2"/>
      <c r="GLO147" s="2"/>
      <c r="GLP147" s="2"/>
      <c r="GLQ147" s="2"/>
      <c r="GLR147" s="2"/>
      <c r="GLS147" s="2"/>
      <c r="GLT147" s="2"/>
      <c r="GLU147" s="2"/>
      <c r="GLV147" s="2"/>
      <c r="GLW147" s="2"/>
      <c r="GLX147" s="2"/>
      <c r="GLY147" s="2"/>
      <c r="GLZ147" s="2"/>
      <c r="GMA147" s="2"/>
      <c r="GMB147" s="2"/>
      <c r="GMC147" s="2"/>
      <c r="GMD147" s="2"/>
      <c r="GME147" s="2"/>
      <c r="GMF147" s="2"/>
      <c r="GMG147" s="2"/>
      <c r="GMH147" s="2"/>
      <c r="GMI147" s="2"/>
      <c r="GMJ147" s="2"/>
      <c r="GMK147" s="2"/>
      <c r="GML147" s="2"/>
      <c r="GMM147" s="2"/>
      <c r="GMN147" s="2"/>
      <c r="GMO147" s="2"/>
      <c r="GMP147" s="2"/>
      <c r="GMQ147" s="2"/>
      <c r="GMR147" s="2"/>
      <c r="GMS147" s="2"/>
      <c r="GMT147" s="2"/>
      <c r="GMU147" s="2"/>
      <c r="GMV147" s="2"/>
      <c r="GMW147" s="2"/>
      <c r="GMX147" s="2"/>
      <c r="GMY147" s="2"/>
      <c r="GMZ147" s="2"/>
      <c r="GNA147" s="2"/>
      <c r="GNB147" s="2"/>
      <c r="GNC147" s="2"/>
      <c r="GND147" s="2"/>
      <c r="GNE147" s="2"/>
      <c r="GNF147" s="2"/>
      <c r="GNG147" s="2"/>
      <c r="GNH147" s="2"/>
      <c r="GNI147" s="2"/>
      <c r="GNJ147" s="2"/>
      <c r="GNK147" s="2"/>
      <c r="GNL147" s="2"/>
      <c r="GNM147" s="2"/>
      <c r="GNN147" s="2"/>
      <c r="GNO147" s="2"/>
      <c r="GNP147" s="2"/>
      <c r="GNQ147" s="2"/>
      <c r="GNR147" s="2"/>
      <c r="GNS147" s="2"/>
      <c r="GNT147" s="2"/>
      <c r="GNU147" s="2"/>
      <c r="GNV147" s="2"/>
      <c r="GNW147" s="2"/>
      <c r="GNX147" s="2"/>
      <c r="GNY147" s="2"/>
      <c r="GNZ147" s="2"/>
      <c r="GOA147" s="2"/>
      <c r="GOB147" s="2"/>
      <c r="GOC147" s="2"/>
      <c r="GOD147" s="2"/>
      <c r="GOE147" s="2"/>
      <c r="GOF147" s="2"/>
      <c r="GOG147" s="2"/>
      <c r="GOH147" s="2"/>
      <c r="GOI147" s="2"/>
      <c r="GOJ147" s="2"/>
      <c r="GOK147" s="2"/>
      <c r="GOL147" s="2"/>
      <c r="GOM147" s="2"/>
      <c r="GON147" s="2"/>
      <c r="GOO147" s="2"/>
      <c r="GOP147" s="2"/>
      <c r="GOQ147" s="2"/>
      <c r="GOR147" s="2"/>
      <c r="GOS147" s="2"/>
      <c r="GOT147" s="2"/>
      <c r="GOU147" s="2"/>
      <c r="GOV147" s="2"/>
      <c r="GOW147" s="2"/>
      <c r="GOX147" s="2"/>
      <c r="GOY147" s="2"/>
      <c r="GOZ147" s="2"/>
      <c r="GPA147" s="2"/>
      <c r="GPB147" s="2"/>
      <c r="GPC147" s="2"/>
      <c r="GPD147" s="2"/>
      <c r="GPE147" s="2"/>
      <c r="GPF147" s="2"/>
      <c r="GPG147" s="2"/>
      <c r="GPH147" s="2"/>
      <c r="GPI147" s="2"/>
      <c r="GPJ147" s="2"/>
      <c r="GPK147" s="2"/>
      <c r="GPL147" s="2"/>
      <c r="GPM147" s="2"/>
      <c r="GPN147" s="2"/>
      <c r="GPO147" s="2"/>
      <c r="GPP147" s="2"/>
      <c r="GPQ147" s="2"/>
      <c r="GPR147" s="2"/>
      <c r="GPS147" s="2"/>
      <c r="GPT147" s="2"/>
      <c r="GPU147" s="2"/>
      <c r="GPV147" s="2"/>
      <c r="GPW147" s="2"/>
      <c r="GPX147" s="2"/>
      <c r="GPY147" s="2"/>
      <c r="GPZ147" s="2"/>
      <c r="GQA147" s="2"/>
      <c r="GQB147" s="2"/>
      <c r="GQC147" s="2"/>
      <c r="GQD147" s="2"/>
      <c r="GQE147" s="2"/>
      <c r="GQF147" s="2"/>
      <c r="GQG147" s="2"/>
      <c r="GQH147" s="2"/>
      <c r="GQI147" s="2"/>
      <c r="GQJ147" s="2"/>
      <c r="GQK147" s="2"/>
      <c r="GQL147" s="2"/>
      <c r="GQM147" s="2"/>
      <c r="GQN147" s="2"/>
      <c r="GQO147" s="2"/>
      <c r="GQP147" s="2"/>
      <c r="GQQ147" s="2"/>
      <c r="GQR147" s="2"/>
      <c r="GQS147" s="2"/>
      <c r="GQT147" s="2"/>
      <c r="GQU147" s="2"/>
      <c r="GQV147" s="2"/>
      <c r="GQW147" s="2"/>
      <c r="GQX147" s="2"/>
      <c r="GQY147" s="2"/>
      <c r="GQZ147" s="2"/>
      <c r="GRA147" s="2"/>
      <c r="GRB147" s="2"/>
      <c r="GRC147" s="2"/>
      <c r="GRD147" s="2"/>
      <c r="GRE147" s="2"/>
      <c r="GRF147" s="2"/>
      <c r="GRG147" s="2"/>
      <c r="GRH147" s="2"/>
      <c r="GRI147" s="2"/>
      <c r="GRJ147" s="2"/>
      <c r="GRK147" s="2"/>
      <c r="GRL147" s="2"/>
      <c r="GRM147" s="2"/>
      <c r="GRN147" s="2"/>
      <c r="GRO147" s="2"/>
      <c r="GRP147" s="2"/>
      <c r="GRQ147" s="2"/>
      <c r="GRR147" s="2"/>
      <c r="GRS147" s="2"/>
      <c r="GRT147" s="2"/>
      <c r="GRU147" s="2"/>
      <c r="GRV147" s="2"/>
      <c r="GRW147" s="2"/>
      <c r="GRX147" s="2"/>
      <c r="GRY147" s="2"/>
      <c r="GRZ147" s="2"/>
      <c r="GSA147" s="2"/>
      <c r="GSB147" s="2"/>
      <c r="GSC147" s="2"/>
      <c r="GSD147" s="2"/>
      <c r="GSE147" s="2"/>
      <c r="GSF147" s="2"/>
      <c r="GSG147" s="2"/>
      <c r="GSH147" s="2"/>
      <c r="GSI147" s="2"/>
      <c r="GSJ147" s="2"/>
      <c r="GSK147" s="2"/>
      <c r="GSL147" s="2"/>
      <c r="GSM147" s="2"/>
      <c r="GSN147" s="2"/>
      <c r="GSO147" s="2"/>
      <c r="GSP147" s="2"/>
      <c r="GSQ147" s="2"/>
      <c r="GSR147" s="2"/>
      <c r="GSS147" s="2"/>
      <c r="GST147" s="2"/>
      <c r="GSU147" s="2"/>
      <c r="GSV147" s="2"/>
      <c r="GSW147" s="2"/>
      <c r="GSX147" s="2"/>
      <c r="GSY147" s="2"/>
      <c r="GSZ147" s="2"/>
      <c r="GTA147" s="2"/>
      <c r="GTB147" s="2"/>
      <c r="GTC147" s="2"/>
      <c r="GTD147" s="2"/>
      <c r="GTE147" s="2"/>
      <c r="GTF147" s="2"/>
      <c r="GTG147" s="2"/>
      <c r="GTH147" s="2"/>
      <c r="GTI147" s="2"/>
      <c r="GTJ147" s="2"/>
      <c r="GTK147" s="2"/>
      <c r="GTL147" s="2"/>
      <c r="GTM147" s="2"/>
      <c r="GTN147" s="2"/>
      <c r="GTO147" s="2"/>
      <c r="GTP147" s="2"/>
      <c r="GTQ147" s="2"/>
      <c r="GTR147" s="2"/>
      <c r="GTS147" s="2"/>
      <c r="GTT147" s="2"/>
      <c r="GTU147" s="2"/>
      <c r="GTV147" s="2"/>
      <c r="GTW147" s="2"/>
      <c r="GTX147" s="2"/>
      <c r="GTY147" s="2"/>
      <c r="GTZ147" s="2"/>
      <c r="GUA147" s="2"/>
      <c r="GUB147" s="2"/>
      <c r="GUC147" s="2"/>
      <c r="GUD147" s="2"/>
      <c r="GUE147" s="2"/>
      <c r="GUF147" s="2"/>
      <c r="GUG147" s="2"/>
      <c r="GUH147" s="2"/>
      <c r="GUI147" s="2"/>
      <c r="GUJ147" s="2"/>
      <c r="GUK147" s="2"/>
      <c r="GUL147" s="2"/>
      <c r="GUM147" s="2"/>
      <c r="GUN147" s="2"/>
      <c r="GUO147" s="2"/>
      <c r="GUP147" s="2"/>
      <c r="GUQ147" s="2"/>
      <c r="GUR147" s="2"/>
      <c r="GUS147" s="2"/>
      <c r="GUT147" s="2"/>
      <c r="GUU147" s="2"/>
      <c r="GUV147" s="2"/>
      <c r="GUW147" s="2"/>
      <c r="GUX147" s="2"/>
      <c r="GUY147" s="2"/>
      <c r="GUZ147" s="2"/>
      <c r="GVA147" s="2"/>
      <c r="GVB147" s="2"/>
      <c r="GVC147" s="2"/>
      <c r="GVD147" s="2"/>
      <c r="GVE147" s="2"/>
      <c r="GVF147" s="2"/>
      <c r="GVG147" s="2"/>
      <c r="GVH147" s="2"/>
      <c r="GVI147" s="2"/>
      <c r="GVJ147" s="2"/>
      <c r="GVK147" s="2"/>
      <c r="GVL147" s="2"/>
      <c r="GVM147" s="2"/>
      <c r="GVN147" s="2"/>
      <c r="GVO147" s="2"/>
      <c r="GVP147" s="2"/>
      <c r="GVQ147" s="2"/>
      <c r="GVR147" s="2"/>
      <c r="GVS147" s="2"/>
      <c r="GVT147" s="2"/>
      <c r="GVU147" s="2"/>
      <c r="GVV147" s="2"/>
      <c r="GVW147" s="2"/>
      <c r="GVX147" s="2"/>
      <c r="GVY147" s="2"/>
      <c r="GVZ147" s="2"/>
      <c r="GWA147" s="2"/>
      <c r="GWB147" s="2"/>
      <c r="GWC147" s="2"/>
      <c r="GWD147" s="2"/>
      <c r="GWE147" s="2"/>
      <c r="GWF147" s="2"/>
      <c r="GWG147" s="2"/>
      <c r="GWH147" s="2"/>
      <c r="GWI147" s="2"/>
      <c r="GWJ147" s="2"/>
      <c r="GWK147" s="2"/>
      <c r="GWL147" s="2"/>
      <c r="GWM147" s="2"/>
      <c r="GWN147" s="2"/>
      <c r="GWO147" s="2"/>
      <c r="GWP147" s="2"/>
      <c r="GWQ147" s="2"/>
      <c r="GWR147" s="2"/>
      <c r="GWS147" s="2"/>
      <c r="GWT147" s="2"/>
      <c r="GWU147" s="2"/>
      <c r="GWV147" s="2"/>
      <c r="GWW147" s="2"/>
      <c r="GWX147" s="2"/>
      <c r="GWY147" s="2"/>
      <c r="GWZ147" s="2"/>
      <c r="GXA147" s="2"/>
      <c r="GXB147" s="2"/>
      <c r="GXC147" s="2"/>
      <c r="GXD147" s="2"/>
      <c r="GXE147" s="2"/>
      <c r="GXF147" s="2"/>
      <c r="GXG147" s="2"/>
      <c r="GXH147" s="2"/>
      <c r="GXI147" s="2"/>
      <c r="GXJ147" s="2"/>
      <c r="GXK147" s="2"/>
      <c r="GXL147" s="2"/>
      <c r="GXM147" s="2"/>
      <c r="GXN147" s="2"/>
      <c r="GXO147" s="2"/>
      <c r="GXP147" s="2"/>
      <c r="GXQ147" s="2"/>
      <c r="GXR147" s="2"/>
      <c r="GXS147" s="2"/>
      <c r="GXT147" s="2"/>
      <c r="GXU147" s="2"/>
      <c r="GXV147" s="2"/>
      <c r="GXW147" s="2"/>
      <c r="GXX147" s="2"/>
      <c r="GXY147" s="2"/>
      <c r="GXZ147" s="2"/>
      <c r="GYA147" s="2"/>
      <c r="GYB147" s="2"/>
      <c r="GYC147" s="2"/>
      <c r="GYD147" s="2"/>
      <c r="GYE147" s="2"/>
      <c r="GYF147" s="2"/>
      <c r="GYG147" s="2"/>
      <c r="GYH147" s="2"/>
      <c r="GYI147" s="2"/>
      <c r="GYJ147" s="2"/>
      <c r="GYK147" s="2"/>
      <c r="GYL147" s="2"/>
      <c r="GYM147" s="2"/>
      <c r="GYN147" s="2"/>
      <c r="GYO147" s="2"/>
      <c r="GYP147" s="2"/>
      <c r="GYQ147" s="2"/>
      <c r="GYR147" s="2"/>
      <c r="GYS147" s="2"/>
      <c r="GYT147" s="2"/>
      <c r="GYU147" s="2"/>
      <c r="GYV147" s="2"/>
      <c r="GYW147" s="2"/>
      <c r="GYX147" s="2"/>
      <c r="GYY147" s="2"/>
      <c r="GYZ147" s="2"/>
      <c r="GZA147" s="2"/>
      <c r="GZB147" s="2"/>
      <c r="GZC147" s="2"/>
      <c r="GZD147" s="2"/>
      <c r="GZE147" s="2"/>
      <c r="GZF147" s="2"/>
      <c r="GZG147" s="2"/>
      <c r="GZH147" s="2"/>
      <c r="GZI147" s="2"/>
      <c r="GZJ147" s="2"/>
      <c r="GZK147" s="2"/>
      <c r="GZL147" s="2"/>
      <c r="GZM147" s="2"/>
      <c r="GZN147" s="2"/>
      <c r="GZO147" s="2"/>
      <c r="GZP147" s="2"/>
      <c r="GZQ147" s="2"/>
      <c r="GZR147" s="2"/>
      <c r="GZS147" s="2"/>
      <c r="GZT147" s="2"/>
      <c r="GZU147" s="2"/>
      <c r="GZV147" s="2"/>
      <c r="GZW147" s="2"/>
      <c r="GZX147" s="2"/>
      <c r="GZY147" s="2"/>
      <c r="GZZ147" s="2"/>
      <c r="HAA147" s="2"/>
      <c r="HAB147" s="2"/>
      <c r="HAC147" s="2"/>
      <c r="HAD147" s="2"/>
      <c r="HAE147" s="2"/>
      <c r="HAF147" s="2"/>
      <c r="HAG147" s="2"/>
      <c r="HAH147" s="2"/>
      <c r="HAI147" s="2"/>
      <c r="HAJ147" s="2"/>
      <c r="HAK147" s="2"/>
      <c r="HAL147" s="2"/>
      <c r="HAM147" s="2"/>
      <c r="HAN147" s="2"/>
      <c r="HAO147" s="2"/>
      <c r="HAP147" s="2"/>
      <c r="HAQ147" s="2"/>
      <c r="HAR147" s="2"/>
      <c r="HAS147" s="2"/>
      <c r="HAT147" s="2"/>
      <c r="HAU147" s="2"/>
      <c r="HAV147" s="2"/>
      <c r="HAW147" s="2"/>
      <c r="HAX147" s="2"/>
      <c r="HAY147" s="2"/>
      <c r="HAZ147" s="2"/>
      <c r="HBA147" s="2"/>
      <c r="HBB147" s="2"/>
      <c r="HBC147" s="2"/>
      <c r="HBD147" s="2"/>
      <c r="HBE147" s="2"/>
      <c r="HBF147" s="2"/>
      <c r="HBG147" s="2"/>
      <c r="HBH147" s="2"/>
      <c r="HBI147" s="2"/>
      <c r="HBJ147" s="2"/>
      <c r="HBK147" s="2"/>
      <c r="HBL147" s="2"/>
      <c r="HBM147" s="2"/>
      <c r="HBN147" s="2"/>
      <c r="HBO147" s="2"/>
      <c r="HBP147" s="2"/>
      <c r="HBQ147" s="2"/>
      <c r="HBR147" s="2"/>
      <c r="HBS147" s="2"/>
      <c r="HBT147" s="2"/>
      <c r="HBU147" s="2"/>
      <c r="HBV147" s="2"/>
      <c r="HBW147" s="2"/>
      <c r="HBX147" s="2"/>
      <c r="HBY147" s="2"/>
      <c r="HBZ147" s="2"/>
      <c r="HCA147" s="2"/>
      <c r="HCB147" s="2"/>
      <c r="HCC147" s="2"/>
      <c r="HCD147" s="2"/>
      <c r="HCE147" s="2"/>
      <c r="HCF147" s="2"/>
      <c r="HCG147" s="2"/>
      <c r="HCH147" s="2"/>
      <c r="HCI147" s="2"/>
      <c r="HCJ147" s="2"/>
      <c r="HCK147" s="2"/>
      <c r="HCL147" s="2"/>
      <c r="HCM147" s="2"/>
      <c r="HCN147" s="2"/>
      <c r="HCO147" s="2"/>
      <c r="HCP147" s="2"/>
      <c r="HCQ147" s="2"/>
      <c r="HCR147" s="2"/>
      <c r="HCS147" s="2"/>
      <c r="HCT147" s="2"/>
      <c r="HCU147" s="2"/>
      <c r="HCV147" s="2"/>
      <c r="HCW147" s="2"/>
      <c r="HCX147" s="2"/>
      <c r="HCY147" s="2"/>
      <c r="HCZ147" s="2"/>
      <c r="HDA147" s="2"/>
      <c r="HDB147" s="2"/>
      <c r="HDC147" s="2"/>
      <c r="HDD147" s="2"/>
      <c r="HDE147" s="2"/>
      <c r="HDF147" s="2"/>
      <c r="HDG147" s="2"/>
      <c r="HDH147" s="2"/>
      <c r="HDI147" s="2"/>
      <c r="HDJ147" s="2"/>
      <c r="HDK147" s="2"/>
      <c r="HDL147" s="2"/>
      <c r="HDM147" s="2"/>
      <c r="HDN147" s="2"/>
      <c r="HDO147" s="2"/>
      <c r="HDP147" s="2"/>
      <c r="HDQ147" s="2"/>
      <c r="HDR147" s="2"/>
      <c r="HDS147" s="2"/>
      <c r="HDT147" s="2"/>
      <c r="HDU147" s="2"/>
      <c r="HDV147" s="2"/>
      <c r="HDW147" s="2"/>
      <c r="HDX147" s="2"/>
      <c r="HDY147" s="2"/>
      <c r="HDZ147" s="2"/>
      <c r="HEA147" s="2"/>
      <c r="HEB147" s="2"/>
      <c r="HEC147" s="2"/>
      <c r="HED147" s="2"/>
      <c r="HEE147" s="2"/>
      <c r="HEF147" s="2"/>
      <c r="HEG147" s="2"/>
      <c r="HEH147" s="2"/>
      <c r="HEI147" s="2"/>
      <c r="HEJ147" s="2"/>
      <c r="HEK147" s="2"/>
      <c r="HEL147" s="2"/>
      <c r="HEM147" s="2"/>
      <c r="HEN147" s="2"/>
      <c r="HEO147" s="2"/>
      <c r="HEP147" s="2"/>
      <c r="HEQ147" s="2"/>
      <c r="HER147" s="2"/>
      <c r="HES147" s="2"/>
      <c r="HET147" s="2"/>
      <c r="HEU147" s="2"/>
      <c r="HEV147" s="2"/>
      <c r="HEW147" s="2"/>
      <c r="HEX147" s="2"/>
      <c r="HEY147" s="2"/>
      <c r="HEZ147" s="2"/>
      <c r="HFA147" s="2"/>
      <c r="HFB147" s="2"/>
      <c r="HFC147" s="2"/>
      <c r="HFD147" s="2"/>
      <c r="HFE147" s="2"/>
      <c r="HFF147" s="2"/>
      <c r="HFG147" s="2"/>
      <c r="HFH147" s="2"/>
      <c r="HFI147" s="2"/>
      <c r="HFJ147" s="2"/>
      <c r="HFK147" s="2"/>
      <c r="HFL147" s="2"/>
      <c r="HFM147" s="2"/>
      <c r="HFN147" s="2"/>
      <c r="HFO147" s="2"/>
      <c r="HFP147" s="2"/>
      <c r="HFQ147" s="2"/>
      <c r="HFR147" s="2"/>
      <c r="HFS147" s="2"/>
      <c r="HFT147" s="2"/>
      <c r="HFU147" s="2"/>
      <c r="HFV147" s="2"/>
      <c r="HFW147" s="2"/>
      <c r="HFX147" s="2"/>
      <c r="HFY147" s="2"/>
      <c r="HFZ147" s="2"/>
      <c r="HGA147" s="2"/>
      <c r="HGB147" s="2"/>
      <c r="HGC147" s="2"/>
      <c r="HGD147" s="2"/>
      <c r="HGE147" s="2"/>
      <c r="HGF147" s="2"/>
      <c r="HGG147" s="2"/>
      <c r="HGH147" s="2"/>
      <c r="HGI147" s="2"/>
      <c r="HGJ147" s="2"/>
      <c r="HGK147" s="2"/>
      <c r="HGL147" s="2"/>
      <c r="HGM147" s="2"/>
      <c r="HGN147" s="2"/>
      <c r="HGO147" s="2"/>
      <c r="HGP147" s="2"/>
      <c r="HGQ147" s="2"/>
      <c r="HGR147" s="2"/>
      <c r="HGS147" s="2"/>
      <c r="HGT147" s="2"/>
      <c r="HGU147" s="2"/>
      <c r="HGV147" s="2"/>
      <c r="HGW147" s="2"/>
      <c r="HGX147" s="2"/>
      <c r="HGY147" s="2"/>
      <c r="HGZ147" s="2"/>
      <c r="HHA147" s="2"/>
      <c r="HHB147" s="2"/>
      <c r="HHC147" s="2"/>
      <c r="HHD147" s="2"/>
      <c r="HHE147" s="2"/>
      <c r="HHF147" s="2"/>
      <c r="HHG147" s="2"/>
      <c r="HHH147" s="2"/>
      <c r="HHI147" s="2"/>
      <c r="HHJ147" s="2"/>
      <c r="HHK147" s="2"/>
      <c r="HHL147" s="2"/>
      <c r="HHM147" s="2"/>
      <c r="HHN147" s="2"/>
      <c r="HHO147" s="2"/>
      <c r="HHP147" s="2"/>
      <c r="HHQ147" s="2"/>
      <c r="HHR147" s="2"/>
      <c r="HHS147" s="2"/>
      <c r="HHT147" s="2"/>
      <c r="HHU147" s="2"/>
      <c r="HHV147" s="2"/>
      <c r="HHW147" s="2"/>
      <c r="HHX147" s="2"/>
      <c r="HHY147" s="2"/>
      <c r="HHZ147" s="2"/>
      <c r="HIA147" s="2"/>
      <c r="HIB147" s="2"/>
      <c r="HIC147" s="2"/>
      <c r="HID147" s="2"/>
      <c r="HIE147" s="2"/>
      <c r="HIF147" s="2"/>
      <c r="HIG147" s="2"/>
      <c r="HIH147" s="2"/>
      <c r="HII147" s="2"/>
      <c r="HIJ147" s="2"/>
      <c r="HIK147" s="2"/>
      <c r="HIL147" s="2"/>
      <c r="HIM147" s="2"/>
      <c r="HIN147" s="2"/>
      <c r="HIO147" s="2"/>
      <c r="HIP147" s="2"/>
      <c r="HIQ147" s="2"/>
      <c r="HIR147" s="2"/>
      <c r="HIS147" s="2"/>
      <c r="HIT147" s="2"/>
      <c r="HIU147" s="2"/>
      <c r="HIV147" s="2"/>
      <c r="HIW147" s="2"/>
      <c r="HIX147" s="2"/>
      <c r="HIY147" s="2"/>
      <c r="HIZ147" s="2"/>
      <c r="HJA147" s="2"/>
      <c r="HJB147" s="2"/>
      <c r="HJC147" s="2"/>
      <c r="HJD147" s="2"/>
      <c r="HJE147" s="2"/>
      <c r="HJF147" s="2"/>
      <c r="HJG147" s="2"/>
      <c r="HJH147" s="2"/>
      <c r="HJI147" s="2"/>
      <c r="HJJ147" s="2"/>
      <c r="HJK147" s="2"/>
      <c r="HJL147" s="2"/>
      <c r="HJM147" s="2"/>
      <c r="HJN147" s="2"/>
      <c r="HJO147" s="2"/>
      <c r="HJP147" s="2"/>
      <c r="HJQ147" s="2"/>
      <c r="HJR147" s="2"/>
      <c r="HJS147" s="2"/>
      <c r="HJT147" s="2"/>
      <c r="HJU147" s="2"/>
      <c r="HJV147" s="2"/>
      <c r="HJW147" s="2"/>
      <c r="HJX147" s="2"/>
      <c r="HJY147" s="2"/>
      <c r="HJZ147" s="2"/>
      <c r="HKA147" s="2"/>
      <c r="HKB147" s="2"/>
      <c r="HKC147" s="2"/>
      <c r="HKD147" s="2"/>
      <c r="HKE147" s="2"/>
      <c r="HKF147" s="2"/>
      <c r="HKG147" s="2"/>
      <c r="HKH147" s="2"/>
      <c r="HKI147" s="2"/>
      <c r="HKJ147" s="2"/>
      <c r="HKK147" s="2"/>
      <c r="HKL147" s="2"/>
      <c r="HKM147" s="2"/>
      <c r="HKN147" s="2"/>
      <c r="HKO147" s="2"/>
      <c r="HKP147" s="2"/>
      <c r="HKQ147" s="2"/>
      <c r="HKR147" s="2"/>
      <c r="HKS147" s="2"/>
      <c r="HKT147" s="2"/>
      <c r="HKU147" s="2"/>
      <c r="HKV147" s="2"/>
      <c r="HKW147" s="2"/>
      <c r="HKX147" s="2"/>
      <c r="HKY147" s="2"/>
      <c r="HKZ147" s="2"/>
      <c r="HLA147" s="2"/>
      <c r="HLB147" s="2"/>
      <c r="HLC147" s="2"/>
      <c r="HLD147" s="2"/>
      <c r="HLE147" s="2"/>
      <c r="HLF147" s="2"/>
      <c r="HLG147" s="2"/>
      <c r="HLH147" s="2"/>
      <c r="HLI147" s="2"/>
      <c r="HLJ147" s="2"/>
      <c r="HLK147" s="2"/>
      <c r="HLL147" s="2"/>
      <c r="HLM147" s="2"/>
      <c r="HLN147" s="2"/>
      <c r="HLO147" s="2"/>
      <c r="HLP147" s="2"/>
      <c r="HLQ147" s="2"/>
      <c r="HLR147" s="2"/>
      <c r="HLS147" s="2"/>
      <c r="HLT147" s="2"/>
      <c r="HLU147" s="2"/>
      <c r="HLV147" s="2"/>
      <c r="HLW147" s="2"/>
      <c r="HLX147" s="2"/>
      <c r="HLY147" s="2"/>
      <c r="HLZ147" s="2"/>
      <c r="HMA147" s="2"/>
      <c r="HMB147" s="2"/>
      <c r="HMC147" s="2"/>
      <c r="HMD147" s="2"/>
      <c r="HME147" s="2"/>
      <c r="HMF147" s="2"/>
      <c r="HMG147" s="2"/>
      <c r="HMH147" s="2"/>
      <c r="HMI147" s="2"/>
      <c r="HMJ147" s="2"/>
      <c r="HMK147" s="2"/>
      <c r="HML147" s="2"/>
      <c r="HMM147" s="2"/>
      <c r="HMN147" s="2"/>
      <c r="HMO147" s="2"/>
      <c r="HMP147" s="2"/>
      <c r="HMQ147" s="2"/>
      <c r="HMR147" s="2"/>
      <c r="HMS147" s="2"/>
      <c r="HMT147" s="2"/>
      <c r="HMU147" s="2"/>
      <c r="HMV147" s="2"/>
      <c r="HMW147" s="2"/>
      <c r="HMX147" s="2"/>
      <c r="HMY147" s="2"/>
      <c r="HMZ147" s="2"/>
      <c r="HNA147" s="2"/>
      <c r="HNB147" s="2"/>
      <c r="HNC147" s="2"/>
      <c r="HND147" s="2"/>
      <c r="HNE147" s="2"/>
      <c r="HNF147" s="2"/>
      <c r="HNG147" s="2"/>
      <c r="HNH147" s="2"/>
      <c r="HNI147" s="2"/>
      <c r="HNJ147" s="2"/>
      <c r="HNK147" s="2"/>
      <c r="HNL147" s="2"/>
      <c r="HNM147" s="2"/>
      <c r="HNN147" s="2"/>
      <c r="HNO147" s="2"/>
      <c r="HNP147" s="2"/>
      <c r="HNQ147" s="2"/>
      <c r="HNR147" s="2"/>
      <c r="HNS147" s="2"/>
      <c r="HNT147" s="2"/>
      <c r="HNU147" s="2"/>
      <c r="HNV147" s="2"/>
      <c r="HNW147" s="2"/>
      <c r="HNX147" s="2"/>
      <c r="HNY147" s="2"/>
      <c r="HNZ147" s="2"/>
      <c r="HOA147" s="2"/>
      <c r="HOB147" s="2"/>
      <c r="HOC147" s="2"/>
      <c r="HOD147" s="2"/>
      <c r="HOE147" s="2"/>
      <c r="HOF147" s="2"/>
      <c r="HOG147" s="2"/>
      <c r="HOH147" s="2"/>
      <c r="HOI147" s="2"/>
      <c r="HOJ147" s="2"/>
      <c r="HOK147" s="2"/>
      <c r="HOL147" s="2"/>
      <c r="HOM147" s="2"/>
      <c r="HON147" s="2"/>
      <c r="HOO147" s="2"/>
      <c r="HOP147" s="2"/>
      <c r="HOQ147" s="2"/>
      <c r="HOR147" s="2"/>
      <c r="HOS147" s="2"/>
      <c r="HOT147" s="2"/>
      <c r="HOU147" s="2"/>
      <c r="HOV147" s="2"/>
      <c r="HOW147" s="2"/>
      <c r="HOX147" s="2"/>
      <c r="HOY147" s="2"/>
      <c r="HOZ147" s="2"/>
      <c r="HPA147" s="2"/>
      <c r="HPB147" s="2"/>
      <c r="HPC147" s="2"/>
      <c r="HPD147" s="2"/>
      <c r="HPE147" s="2"/>
      <c r="HPF147" s="2"/>
      <c r="HPG147" s="2"/>
      <c r="HPH147" s="2"/>
      <c r="HPI147" s="2"/>
      <c r="HPJ147" s="2"/>
      <c r="HPK147" s="2"/>
      <c r="HPL147" s="2"/>
      <c r="HPM147" s="2"/>
      <c r="HPN147" s="2"/>
      <c r="HPO147" s="2"/>
      <c r="HPP147" s="2"/>
      <c r="HPQ147" s="2"/>
      <c r="HPR147" s="2"/>
      <c r="HPS147" s="2"/>
      <c r="HPT147" s="2"/>
      <c r="HPU147" s="2"/>
      <c r="HPV147" s="2"/>
      <c r="HPW147" s="2"/>
      <c r="HPX147" s="2"/>
      <c r="HPY147" s="2"/>
      <c r="HPZ147" s="2"/>
      <c r="HQA147" s="2"/>
      <c r="HQB147" s="2"/>
      <c r="HQC147" s="2"/>
      <c r="HQD147" s="2"/>
      <c r="HQE147" s="2"/>
      <c r="HQF147" s="2"/>
      <c r="HQG147" s="2"/>
      <c r="HQH147" s="2"/>
      <c r="HQI147" s="2"/>
      <c r="HQJ147" s="2"/>
      <c r="HQK147" s="2"/>
      <c r="HQL147" s="2"/>
      <c r="HQM147" s="2"/>
      <c r="HQN147" s="2"/>
      <c r="HQO147" s="2"/>
      <c r="HQP147" s="2"/>
      <c r="HQQ147" s="2"/>
      <c r="HQR147" s="2"/>
      <c r="HQS147" s="2"/>
      <c r="HQT147" s="2"/>
      <c r="HQU147" s="2"/>
      <c r="HQV147" s="2"/>
      <c r="HQW147" s="2"/>
      <c r="HQX147" s="2"/>
      <c r="HQY147" s="2"/>
      <c r="HQZ147" s="2"/>
      <c r="HRA147" s="2"/>
      <c r="HRB147" s="2"/>
      <c r="HRC147" s="2"/>
      <c r="HRD147" s="2"/>
      <c r="HRE147" s="2"/>
      <c r="HRF147" s="2"/>
      <c r="HRG147" s="2"/>
      <c r="HRH147" s="2"/>
      <c r="HRI147" s="2"/>
      <c r="HRJ147" s="2"/>
      <c r="HRK147" s="2"/>
      <c r="HRL147" s="2"/>
      <c r="HRM147" s="2"/>
      <c r="HRN147" s="2"/>
      <c r="HRO147" s="2"/>
      <c r="HRP147" s="2"/>
      <c r="HRQ147" s="2"/>
      <c r="HRR147" s="2"/>
      <c r="HRS147" s="2"/>
      <c r="HRT147" s="2"/>
      <c r="HRU147" s="2"/>
      <c r="HRV147" s="2"/>
      <c r="HRW147" s="2"/>
      <c r="HRX147" s="2"/>
      <c r="HRY147" s="2"/>
      <c r="HRZ147" s="2"/>
      <c r="HSA147" s="2"/>
      <c r="HSB147" s="2"/>
      <c r="HSC147" s="2"/>
      <c r="HSD147" s="2"/>
      <c r="HSE147" s="2"/>
      <c r="HSF147" s="2"/>
      <c r="HSG147" s="2"/>
      <c r="HSH147" s="2"/>
      <c r="HSI147" s="2"/>
      <c r="HSJ147" s="2"/>
      <c r="HSK147" s="2"/>
      <c r="HSL147" s="2"/>
      <c r="HSM147" s="2"/>
      <c r="HSN147" s="2"/>
      <c r="HSO147" s="2"/>
      <c r="HSP147" s="2"/>
      <c r="HSQ147" s="2"/>
      <c r="HSR147" s="2"/>
      <c r="HSS147" s="2"/>
      <c r="HST147" s="2"/>
      <c r="HSU147" s="2"/>
      <c r="HSV147" s="2"/>
      <c r="HSW147" s="2"/>
      <c r="HSX147" s="2"/>
      <c r="HSY147" s="2"/>
      <c r="HSZ147" s="2"/>
      <c r="HTA147" s="2"/>
      <c r="HTB147" s="2"/>
      <c r="HTC147" s="2"/>
      <c r="HTD147" s="2"/>
      <c r="HTE147" s="2"/>
      <c r="HTF147" s="2"/>
      <c r="HTG147" s="2"/>
      <c r="HTH147" s="2"/>
      <c r="HTI147" s="2"/>
      <c r="HTJ147" s="2"/>
      <c r="HTK147" s="2"/>
      <c r="HTL147" s="2"/>
      <c r="HTM147" s="2"/>
      <c r="HTN147" s="2"/>
      <c r="HTO147" s="2"/>
      <c r="HTP147" s="2"/>
      <c r="HTQ147" s="2"/>
      <c r="HTR147" s="2"/>
      <c r="HTS147" s="2"/>
      <c r="HTT147" s="2"/>
      <c r="HTU147" s="2"/>
      <c r="HTV147" s="2"/>
      <c r="HTW147" s="2"/>
      <c r="HTX147" s="2"/>
      <c r="HTY147" s="2"/>
      <c r="HTZ147" s="2"/>
      <c r="HUA147" s="2"/>
      <c r="HUB147" s="2"/>
      <c r="HUC147" s="2"/>
      <c r="HUD147" s="2"/>
      <c r="HUE147" s="2"/>
      <c r="HUF147" s="2"/>
      <c r="HUG147" s="2"/>
      <c r="HUH147" s="2"/>
      <c r="HUI147" s="2"/>
      <c r="HUJ147" s="2"/>
      <c r="HUK147" s="2"/>
      <c r="HUL147" s="2"/>
      <c r="HUM147" s="2"/>
      <c r="HUN147" s="2"/>
      <c r="HUO147" s="2"/>
      <c r="HUP147" s="2"/>
      <c r="HUQ147" s="2"/>
      <c r="HUR147" s="2"/>
      <c r="HUS147" s="2"/>
      <c r="HUT147" s="2"/>
      <c r="HUU147" s="2"/>
      <c r="HUV147" s="2"/>
      <c r="HUW147" s="2"/>
      <c r="HUX147" s="2"/>
      <c r="HUY147" s="2"/>
      <c r="HUZ147" s="2"/>
      <c r="HVA147" s="2"/>
      <c r="HVB147" s="2"/>
      <c r="HVC147" s="2"/>
      <c r="HVD147" s="2"/>
      <c r="HVE147" s="2"/>
      <c r="HVF147" s="2"/>
      <c r="HVG147" s="2"/>
      <c r="HVH147" s="2"/>
      <c r="HVI147" s="2"/>
      <c r="HVJ147" s="2"/>
      <c r="HVK147" s="2"/>
      <c r="HVL147" s="2"/>
      <c r="HVM147" s="2"/>
      <c r="HVN147" s="2"/>
      <c r="HVO147" s="2"/>
      <c r="HVP147" s="2"/>
      <c r="HVQ147" s="2"/>
      <c r="HVR147" s="2"/>
      <c r="HVS147" s="2"/>
      <c r="HVT147" s="2"/>
      <c r="HVU147" s="2"/>
      <c r="HVV147" s="2"/>
      <c r="HVW147" s="2"/>
      <c r="HVX147" s="2"/>
      <c r="HVY147" s="2"/>
      <c r="HVZ147" s="2"/>
      <c r="HWA147" s="2"/>
      <c r="HWB147" s="2"/>
      <c r="HWC147" s="2"/>
      <c r="HWD147" s="2"/>
      <c r="HWE147" s="2"/>
      <c r="HWF147" s="2"/>
      <c r="HWG147" s="2"/>
      <c r="HWH147" s="2"/>
      <c r="HWI147" s="2"/>
      <c r="HWJ147" s="2"/>
      <c r="HWK147" s="2"/>
      <c r="HWL147" s="2"/>
      <c r="HWM147" s="2"/>
      <c r="HWN147" s="2"/>
      <c r="HWO147" s="2"/>
      <c r="HWP147" s="2"/>
      <c r="HWQ147" s="2"/>
      <c r="HWR147" s="2"/>
      <c r="HWS147" s="2"/>
      <c r="HWT147" s="2"/>
      <c r="HWU147" s="2"/>
      <c r="HWV147" s="2"/>
      <c r="HWW147" s="2"/>
      <c r="HWX147" s="2"/>
      <c r="HWY147" s="2"/>
      <c r="HWZ147" s="2"/>
      <c r="HXA147" s="2"/>
      <c r="HXB147" s="2"/>
      <c r="HXC147" s="2"/>
      <c r="HXD147" s="2"/>
      <c r="HXE147" s="2"/>
      <c r="HXF147" s="2"/>
      <c r="HXG147" s="2"/>
      <c r="HXH147" s="2"/>
      <c r="HXI147" s="2"/>
      <c r="HXJ147" s="2"/>
      <c r="HXK147" s="2"/>
      <c r="HXL147" s="2"/>
      <c r="HXM147" s="2"/>
      <c r="HXN147" s="2"/>
      <c r="HXO147" s="2"/>
      <c r="HXP147" s="2"/>
      <c r="HXQ147" s="2"/>
      <c r="HXR147" s="2"/>
      <c r="HXS147" s="2"/>
      <c r="HXT147" s="2"/>
      <c r="HXU147" s="2"/>
      <c r="HXV147" s="2"/>
      <c r="HXW147" s="2"/>
      <c r="HXX147" s="2"/>
      <c r="HXY147" s="2"/>
      <c r="HXZ147" s="2"/>
      <c r="HYA147" s="2"/>
      <c r="HYB147" s="2"/>
      <c r="HYC147" s="2"/>
      <c r="HYD147" s="2"/>
      <c r="HYE147" s="2"/>
      <c r="HYF147" s="2"/>
      <c r="HYG147" s="2"/>
      <c r="HYH147" s="2"/>
      <c r="HYI147" s="2"/>
      <c r="HYJ147" s="2"/>
      <c r="HYK147" s="2"/>
      <c r="HYL147" s="2"/>
      <c r="HYM147" s="2"/>
      <c r="HYN147" s="2"/>
      <c r="HYO147" s="2"/>
      <c r="HYP147" s="2"/>
      <c r="HYQ147" s="2"/>
      <c r="HYR147" s="2"/>
      <c r="HYS147" s="2"/>
      <c r="HYT147" s="2"/>
      <c r="HYU147" s="2"/>
      <c r="HYV147" s="2"/>
      <c r="HYW147" s="2"/>
      <c r="HYX147" s="2"/>
      <c r="HYY147" s="2"/>
      <c r="HYZ147" s="2"/>
      <c r="HZA147" s="2"/>
      <c r="HZB147" s="2"/>
      <c r="HZC147" s="2"/>
      <c r="HZD147" s="2"/>
      <c r="HZE147" s="2"/>
      <c r="HZF147" s="2"/>
      <c r="HZG147" s="2"/>
      <c r="HZH147" s="2"/>
      <c r="HZI147" s="2"/>
      <c r="HZJ147" s="2"/>
      <c r="HZK147" s="2"/>
      <c r="HZL147" s="2"/>
      <c r="HZM147" s="2"/>
      <c r="HZN147" s="2"/>
      <c r="HZO147" s="2"/>
      <c r="HZP147" s="2"/>
      <c r="HZQ147" s="2"/>
      <c r="HZR147" s="2"/>
      <c r="HZS147" s="2"/>
      <c r="HZT147" s="2"/>
      <c r="HZU147" s="2"/>
      <c r="HZV147" s="2"/>
      <c r="HZW147" s="2"/>
      <c r="HZX147" s="2"/>
      <c r="HZY147" s="2"/>
      <c r="HZZ147" s="2"/>
      <c r="IAA147" s="2"/>
      <c r="IAB147" s="2"/>
      <c r="IAC147" s="2"/>
      <c r="IAD147" s="2"/>
      <c r="IAE147" s="2"/>
      <c r="IAF147" s="2"/>
      <c r="IAG147" s="2"/>
      <c r="IAH147" s="2"/>
      <c r="IAI147" s="2"/>
      <c r="IAJ147" s="2"/>
      <c r="IAK147" s="2"/>
      <c r="IAL147" s="2"/>
      <c r="IAM147" s="2"/>
      <c r="IAN147" s="2"/>
      <c r="IAO147" s="2"/>
      <c r="IAP147" s="2"/>
      <c r="IAQ147" s="2"/>
      <c r="IAR147" s="2"/>
      <c r="IAS147" s="2"/>
      <c r="IAT147" s="2"/>
      <c r="IAU147" s="2"/>
      <c r="IAV147" s="2"/>
      <c r="IAW147" s="2"/>
      <c r="IAX147" s="2"/>
      <c r="IAY147" s="2"/>
      <c r="IAZ147" s="2"/>
      <c r="IBA147" s="2"/>
      <c r="IBB147" s="2"/>
      <c r="IBC147" s="2"/>
      <c r="IBD147" s="2"/>
      <c r="IBE147" s="2"/>
      <c r="IBF147" s="2"/>
      <c r="IBG147" s="2"/>
      <c r="IBH147" s="2"/>
      <c r="IBI147" s="2"/>
      <c r="IBJ147" s="2"/>
      <c r="IBK147" s="2"/>
      <c r="IBL147" s="2"/>
      <c r="IBM147" s="2"/>
      <c r="IBN147" s="2"/>
      <c r="IBO147" s="2"/>
      <c r="IBP147" s="2"/>
      <c r="IBQ147" s="2"/>
      <c r="IBR147" s="2"/>
      <c r="IBS147" s="2"/>
      <c r="IBT147" s="2"/>
      <c r="IBU147" s="2"/>
      <c r="IBV147" s="2"/>
      <c r="IBW147" s="2"/>
      <c r="IBX147" s="2"/>
      <c r="IBY147" s="2"/>
      <c r="IBZ147" s="2"/>
      <c r="ICA147" s="2"/>
      <c r="ICB147" s="2"/>
      <c r="ICC147" s="2"/>
      <c r="ICD147" s="2"/>
      <c r="ICE147" s="2"/>
      <c r="ICF147" s="2"/>
      <c r="ICG147" s="2"/>
      <c r="ICH147" s="2"/>
      <c r="ICI147" s="2"/>
      <c r="ICJ147" s="2"/>
      <c r="ICK147" s="2"/>
      <c r="ICL147" s="2"/>
      <c r="ICM147" s="2"/>
      <c r="ICN147" s="2"/>
      <c r="ICO147" s="2"/>
      <c r="ICP147" s="2"/>
      <c r="ICQ147" s="2"/>
      <c r="ICR147" s="2"/>
      <c r="ICS147" s="2"/>
      <c r="ICT147" s="2"/>
      <c r="ICU147" s="2"/>
      <c r="ICV147" s="2"/>
      <c r="ICW147" s="2"/>
      <c r="ICX147" s="2"/>
      <c r="ICY147" s="2"/>
      <c r="ICZ147" s="2"/>
      <c r="IDA147" s="2"/>
      <c r="IDB147" s="2"/>
      <c r="IDC147" s="2"/>
      <c r="IDD147" s="2"/>
      <c r="IDE147" s="2"/>
      <c r="IDF147" s="2"/>
      <c r="IDG147" s="2"/>
      <c r="IDH147" s="2"/>
      <c r="IDI147" s="2"/>
      <c r="IDJ147" s="2"/>
      <c r="IDK147" s="2"/>
      <c r="IDL147" s="2"/>
      <c r="IDM147" s="2"/>
      <c r="IDN147" s="2"/>
      <c r="IDO147" s="2"/>
      <c r="IDP147" s="2"/>
      <c r="IDQ147" s="2"/>
      <c r="IDR147" s="2"/>
      <c r="IDS147" s="2"/>
      <c r="IDT147" s="2"/>
      <c r="IDU147" s="2"/>
      <c r="IDV147" s="2"/>
      <c r="IDW147" s="2"/>
      <c r="IDX147" s="2"/>
      <c r="IDY147" s="2"/>
      <c r="IDZ147" s="2"/>
      <c r="IEA147" s="2"/>
      <c r="IEB147" s="2"/>
      <c r="IEC147" s="2"/>
      <c r="IED147" s="2"/>
      <c r="IEE147" s="2"/>
      <c r="IEF147" s="2"/>
      <c r="IEG147" s="2"/>
      <c r="IEH147" s="2"/>
      <c r="IEI147" s="2"/>
      <c r="IEJ147" s="2"/>
      <c r="IEK147" s="2"/>
      <c r="IEL147" s="2"/>
      <c r="IEM147" s="2"/>
      <c r="IEN147" s="2"/>
      <c r="IEO147" s="2"/>
      <c r="IEP147" s="2"/>
      <c r="IEQ147" s="2"/>
      <c r="IER147" s="2"/>
      <c r="IES147" s="2"/>
      <c r="IET147" s="2"/>
      <c r="IEU147" s="2"/>
      <c r="IEV147" s="2"/>
      <c r="IEW147" s="2"/>
      <c r="IEX147" s="2"/>
      <c r="IEY147" s="2"/>
      <c r="IEZ147" s="2"/>
      <c r="IFA147" s="2"/>
      <c r="IFB147" s="2"/>
      <c r="IFC147" s="2"/>
      <c r="IFD147" s="2"/>
      <c r="IFE147" s="2"/>
      <c r="IFF147" s="2"/>
      <c r="IFG147" s="2"/>
      <c r="IFH147" s="2"/>
      <c r="IFI147" s="2"/>
      <c r="IFJ147" s="2"/>
      <c r="IFK147" s="2"/>
      <c r="IFL147" s="2"/>
      <c r="IFM147" s="2"/>
      <c r="IFN147" s="2"/>
      <c r="IFO147" s="2"/>
      <c r="IFP147" s="2"/>
      <c r="IFQ147" s="2"/>
      <c r="IFR147" s="2"/>
      <c r="IFS147" s="2"/>
      <c r="IFT147" s="2"/>
      <c r="IFU147" s="2"/>
      <c r="IFV147" s="2"/>
      <c r="IFW147" s="2"/>
      <c r="IFX147" s="2"/>
      <c r="IFY147" s="2"/>
      <c r="IFZ147" s="2"/>
      <c r="IGA147" s="2"/>
      <c r="IGB147" s="2"/>
      <c r="IGC147" s="2"/>
      <c r="IGD147" s="2"/>
      <c r="IGE147" s="2"/>
      <c r="IGF147" s="2"/>
      <c r="IGG147" s="2"/>
      <c r="IGH147" s="2"/>
      <c r="IGI147" s="2"/>
      <c r="IGJ147" s="2"/>
      <c r="IGK147" s="2"/>
      <c r="IGL147" s="2"/>
      <c r="IGM147" s="2"/>
      <c r="IGN147" s="2"/>
      <c r="IGO147" s="2"/>
      <c r="IGP147" s="2"/>
      <c r="IGQ147" s="2"/>
      <c r="IGR147" s="2"/>
      <c r="IGS147" s="2"/>
      <c r="IGT147" s="2"/>
      <c r="IGU147" s="2"/>
      <c r="IGV147" s="2"/>
      <c r="IGW147" s="2"/>
      <c r="IGX147" s="2"/>
      <c r="IGY147" s="2"/>
      <c r="IGZ147" s="2"/>
      <c r="IHA147" s="2"/>
      <c r="IHB147" s="2"/>
      <c r="IHC147" s="2"/>
      <c r="IHD147" s="2"/>
      <c r="IHE147" s="2"/>
      <c r="IHF147" s="2"/>
      <c r="IHG147" s="2"/>
      <c r="IHH147" s="2"/>
      <c r="IHI147" s="2"/>
      <c r="IHJ147" s="2"/>
      <c r="IHK147" s="2"/>
      <c r="IHL147" s="2"/>
      <c r="IHM147" s="2"/>
      <c r="IHN147" s="2"/>
      <c r="IHO147" s="2"/>
      <c r="IHP147" s="2"/>
      <c r="IHQ147" s="2"/>
      <c r="IHR147" s="2"/>
      <c r="IHS147" s="2"/>
      <c r="IHT147" s="2"/>
      <c r="IHU147" s="2"/>
      <c r="IHV147" s="2"/>
      <c r="IHW147" s="2"/>
      <c r="IHX147" s="2"/>
      <c r="IHY147" s="2"/>
      <c r="IHZ147" s="2"/>
      <c r="IIA147" s="2"/>
      <c r="IIB147" s="2"/>
      <c r="IIC147" s="2"/>
      <c r="IID147" s="2"/>
      <c r="IIE147" s="2"/>
      <c r="IIF147" s="2"/>
      <c r="IIG147" s="2"/>
      <c r="IIH147" s="2"/>
      <c r="III147" s="2"/>
      <c r="IIJ147" s="2"/>
      <c r="IIK147" s="2"/>
      <c r="IIL147" s="2"/>
      <c r="IIM147" s="2"/>
      <c r="IIN147" s="2"/>
      <c r="IIO147" s="2"/>
      <c r="IIP147" s="2"/>
      <c r="IIQ147" s="2"/>
      <c r="IIR147" s="2"/>
      <c r="IIS147" s="2"/>
      <c r="IIT147" s="2"/>
      <c r="IIU147" s="2"/>
      <c r="IIV147" s="2"/>
      <c r="IIW147" s="2"/>
      <c r="IIX147" s="2"/>
      <c r="IIY147" s="2"/>
      <c r="IIZ147" s="2"/>
      <c r="IJA147" s="2"/>
      <c r="IJB147" s="2"/>
      <c r="IJC147" s="2"/>
      <c r="IJD147" s="2"/>
      <c r="IJE147" s="2"/>
      <c r="IJF147" s="2"/>
      <c r="IJG147" s="2"/>
      <c r="IJH147" s="2"/>
      <c r="IJI147" s="2"/>
      <c r="IJJ147" s="2"/>
      <c r="IJK147" s="2"/>
      <c r="IJL147" s="2"/>
      <c r="IJM147" s="2"/>
      <c r="IJN147" s="2"/>
      <c r="IJO147" s="2"/>
      <c r="IJP147" s="2"/>
      <c r="IJQ147" s="2"/>
      <c r="IJR147" s="2"/>
      <c r="IJS147" s="2"/>
      <c r="IJT147" s="2"/>
      <c r="IJU147" s="2"/>
      <c r="IJV147" s="2"/>
      <c r="IJW147" s="2"/>
      <c r="IJX147" s="2"/>
      <c r="IJY147" s="2"/>
      <c r="IJZ147" s="2"/>
      <c r="IKA147" s="2"/>
      <c r="IKB147" s="2"/>
      <c r="IKC147" s="2"/>
      <c r="IKD147" s="2"/>
      <c r="IKE147" s="2"/>
      <c r="IKF147" s="2"/>
      <c r="IKG147" s="2"/>
      <c r="IKH147" s="2"/>
      <c r="IKI147" s="2"/>
      <c r="IKJ147" s="2"/>
      <c r="IKK147" s="2"/>
      <c r="IKL147" s="2"/>
      <c r="IKM147" s="2"/>
      <c r="IKN147" s="2"/>
      <c r="IKO147" s="2"/>
      <c r="IKP147" s="2"/>
      <c r="IKQ147" s="2"/>
      <c r="IKR147" s="2"/>
      <c r="IKS147" s="2"/>
      <c r="IKT147" s="2"/>
      <c r="IKU147" s="2"/>
      <c r="IKV147" s="2"/>
      <c r="IKW147" s="2"/>
      <c r="IKX147" s="2"/>
      <c r="IKY147" s="2"/>
      <c r="IKZ147" s="2"/>
      <c r="ILA147" s="2"/>
      <c r="ILB147" s="2"/>
      <c r="ILC147" s="2"/>
      <c r="ILD147" s="2"/>
      <c r="ILE147" s="2"/>
      <c r="ILF147" s="2"/>
      <c r="ILG147" s="2"/>
      <c r="ILH147" s="2"/>
      <c r="ILI147" s="2"/>
      <c r="ILJ147" s="2"/>
      <c r="ILK147" s="2"/>
      <c r="ILL147" s="2"/>
      <c r="ILM147" s="2"/>
      <c r="ILN147" s="2"/>
      <c r="ILO147" s="2"/>
      <c r="ILP147" s="2"/>
      <c r="ILQ147" s="2"/>
      <c r="ILR147" s="2"/>
      <c r="ILS147" s="2"/>
      <c r="ILT147" s="2"/>
      <c r="ILU147" s="2"/>
      <c r="ILV147" s="2"/>
      <c r="ILW147" s="2"/>
      <c r="ILX147" s="2"/>
      <c r="ILY147" s="2"/>
      <c r="ILZ147" s="2"/>
      <c r="IMA147" s="2"/>
      <c r="IMB147" s="2"/>
      <c r="IMC147" s="2"/>
      <c r="IMD147" s="2"/>
      <c r="IME147" s="2"/>
      <c r="IMF147" s="2"/>
      <c r="IMG147" s="2"/>
      <c r="IMH147" s="2"/>
      <c r="IMI147" s="2"/>
      <c r="IMJ147" s="2"/>
      <c r="IMK147" s="2"/>
      <c r="IML147" s="2"/>
      <c r="IMM147" s="2"/>
      <c r="IMN147" s="2"/>
      <c r="IMO147" s="2"/>
      <c r="IMP147" s="2"/>
      <c r="IMQ147" s="2"/>
      <c r="IMR147" s="2"/>
      <c r="IMS147" s="2"/>
      <c r="IMT147" s="2"/>
      <c r="IMU147" s="2"/>
      <c r="IMV147" s="2"/>
      <c r="IMW147" s="2"/>
      <c r="IMX147" s="2"/>
      <c r="IMY147" s="2"/>
      <c r="IMZ147" s="2"/>
      <c r="INA147" s="2"/>
      <c r="INB147" s="2"/>
      <c r="INC147" s="2"/>
      <c r="IND147" s="2"/>
      <c r="INE147" s="2"/>
      <c r="INF147" s="2"/>
      <c r="ING147" s="2"/>
      <c r="INH147" s="2"/>
      <c r="INI147" s="2"/>
      <c r="INJ147" s="2"/>
      <c r="INK147" s="2"/>
      <c r="INL147" s="2"/>
      <c r="INM147" s="2"/>
      <c r="INN147" s="2"/>
      <c r="INO147" s="2"/>
      <c r="INP147" s="2"/>
      <c r="INQ147" s="2"/>
      <c r="INR147" s="2"/>
      <c r="INS147" s="2"/>
      <c r="INT147" s="2"/>
      <c r="INU147" s="2"/>
      <c r="INV147" s="2"/>
      <c r="INW147" s="2"/>
      <c r="INX147" s="2"/>
      <c r="INY147" s="2"/>
      <c r="INZ147" s="2"/>
      <c r="IOA147" s="2"/>
      <c r="IOB147" s="2"/>
      <c r="IOC147" s="2"/>
      <c r="IOD147" s="2"/>
      <c r="IOE147" s="2"/>
      <c r="IOF147" s="2"/>
      <c r="IOG147" s="2"/>
      <c r="IOH147" s="2"/>
      <c r="IOI147" s="2"/>
      <c r="IOJ147" s="2"/>
      <c r="IOK147" s="2"/>
      <c r="IOL147" s="2"/>
      <c r="IOM147" s="2"/>
      <c r="ION147" s="2"/>
      <c r="IOO147" s="2"/>
      <c r="IOP147" s="2"/>
      <c r="IOQ147" s="2"/>
      <c r="IOR147" s="2"/>
      <c r="IOS147" s="2"/>
      <c r="IOT147" s="2"/>
      <c r="IOU147" s="2"/>
      <c r="IOV147" s="2"/>
      <c r="IOW147" s="2"/>
      <c r="IOX147" s="2"/>
      <c r="IOY147" s="2"/>
      <c r="IOZ147" s="2"/>
      <c r="IPA147" s="2"/>
      <c r="IPB147" s="2"/>
      <c r="IPC147" s="2"/>
      <c r="IPD147" s="2"/>
      <c r="IPE147" s="2"/>
      <c r="IPF147" s="2"/>
      <c r="IPG147" s="2"/>
      <c r="IPH147" s="2"/>
      <c r="IPI147" s="2"/>
      <c r="IPJ147" s="2"/>
      <c r="IPK147" s="2"/>
      <c r="IPL147" s="2"/>
      <c r="IPM147" s="2"/>
      <c r="IPN147" s="2"/>
      <c r="IPO147" s="2"/>
      <c r="IPP147" s="2"/>
      <c r="IPQ147" s="2"/>
      <c r="IPR147" s="2"/>
      <c r="IPS147" s="2"/>
      <c r="IPT147" s="2"/>
      <c r="IPU147" s="2"/>
      <c r="IPV147" s="2"/>
      <c r="IPW147" s="2"/>
      <c r="IPX147" s="2"/>
      <c r="IPY147" s="2"/>
      <c r="IPZ147" s="2"/>
      <c r="IQA147" s="2"/>
      <c r="IQB147" s="2"/>
      <c r="IQC147" s="2"/>
      <c r="IQD147" s="2"/>
      <c r="IQE147" s="2"/>
      <c r="IQF147" s="2"/>
      <c r="IQG147" s="2"/>
      <c r="IQH147" s="2"/>
      <c r="IQI147" s="2"/>
      <c r="IQJ147" s="2"/>
      <c r="IQK147" s="2"/>
      <c r="IQL147" s="2"/>
      <c r="IQM147" s="2"/>
      <c r="IQN147" s="2"/>
      <c r="IQO147" s="2"/>
      <c r="IQP147" s="2"/>
      <c r="IQQ147" s="2"/>
      <c r="IQR147" s="2"/>
      <c r="IQS147" s="2"/>
      <c r="IQT147" s="2"/>
      <c r="IQU147" s="2"/>
      <c r="IQV147" s="2"/>
      <c r="IQW147" s="2"/>
      <c r="IQX147" s="2"/>
      <c r="IQY147" s="2"/>
      <c r="IQZ147" s="2"/>
      <c r="IRA147" s="2"/>
      <c r="IRB147" s="2"/>
      <c r="IRC147" s="2"/>
      <c r="IRD147" s="2"/>
      <c r="IRE147" s="2"/>
      <c r="IRF147" s="2"/>
      <c r="IRG147" s="2"/>
      <c r="IRH147" s="2"/>
      <c r="IRI147" s="2"/>
      <c r="IRJ147" s="2"/>
      <c r="IRK147" s="2"/>
      <c r="IRL147" s="2"/>
      <c r="IRM147" s="2"/>
      <c r="IRN147" s="2"/>
      <c r="IRO147" s="2"/>
      <c r="IRP147" s="2"/>
      <c r="IRQ147" s="2"/>
      <c r="IRR147" s="2"/>
      <c r="IRS147" s="2"/>
      <c r="IRT147" s="2"/>
      <c r="IRU147" s="2"/>
      <c r="IRV147" s="2"/>
      <c r="IRW147" s="2"/>
      <c r="IRX147" s="2"/>
      <c r="IRY147" s="2"/>
      <c r="IRZ147" s="2"/>
      <c r="ISA147" s="2"/>
      <c r="ISB147" s="2"/>
      <c r="ISC147" s="2"/>
      <c r="ISD147" s="2"/>
      <c r="ISE147" s="2"/>
      <c r="ISF147" s="2"/>
      <c r="ISG147" s="2"/>
      <c r="ISH147" s="2"/>
      <c r="ISI147" s="2"/>
      <c r="ISJ147" s="2"/>
      <c r="ISK147" s="2"/>
      <c r="ISL147" s="2"/>
      <c r="ISM147" s="2"/>
      <c r="ISN147" s="2"/>
      <c r="ISO147" s="2"/>
      <c r="ISP147" s="2"/>
      <c r="ISQ147" s="2"/>
      <c r="ISR147" s="2"/>
      <c r="ISS147" s="2"/>
      <c r="IST147" s="2"/>
      <c r="ISU147" s="2"/>
      <c r="ISV147" s="2"/>
      <c r="ISW147" s="2"/>
      <c r="ISX147" s="2"/>
      <c r="ISY147" s="2"/>
      <c r="ISZ147" s="2"/>
      <c r="ITA147" s="2"/>
      <c r="ITB147" s="2"/>
      <c r="ITC147" s="2"/>
      <c r="ITD147" s="2"/>
      <c r="ITE147" s="2"/>
      <c r="ITF147" s="2"/>
      <c r="ITG147" s="2"/>
      <c r="ITH147" s="2"/>
      <c r="ITI147" s="2"/>
      <c r="ITJ147" s="2"/>
      <c r="ITK147" s="2"/>
      <c r="ITL147" s="2"/>
      <c r="ITM147" s="2"/>
      <c r="ITN147" s="2"/>
      <c r="ITO147" s="2"/>
      <c r="ITP147" s="2"/>
      <c r="ITQ147" s="2"/>
      <c r="ITR147" s="2"/>
      <c r="ITS147" s="2"/>
      <c r="ITT147" s="2"/>
      <c r="ITU147" s="2"/>
      <c r="ITV147" s="2"/>
      <c r="ITW147" s="2"/>
      <c r="ITX147" s="2"/>
      <c r="ITY147" s="2"/>
      <c r="ITZ147" s="2"/>
      <c r="IUA147" s="2"/>
      <c r="IUB147" s="2"/>
      <c r="IUC147" s="2"/>
      <c r="IUD147" s="2"/>
      <c r="IUE147" s="2"/>
      <c r="IUF147" s="2"/>
      <c r="IUG147" s="2"/>
      <c r="IUH147" s="2"/>
      <c r="IUI147" s="2"/>
      <c r="IUJ147" s="2"/>
      <c r="IUK147" s="2"/>
      <c r="IUL147" s="2"/>
      <c r="IUM147" s="2"/>
      <c r="IUN147" s="2"/>
      <c r="IUO147" s="2"/>
      <c r="IUP147" s="2"/>
      <c r="IUQ147" s="2"/>
      <c r="IUR147" s="2"/>
      <c r="IUS147" s="2"/>
      <c r="IUT147" s="2"/>
      <c r="IUU147" s="2"/>
      <c r="IUV147" s="2"/>
      <c r="IUW147" s="2"/>
      <c r="IUX147" s="2"/>
      <c r="IUY147" s="2"/>
      <c r="IUZ147" s="2"/>
      <c r="IVA147" s="2"/>
      <c r="IVB147" s="2"/>
      <c r="IVC147" s="2"/>
      <c r="IVD147" s="2"/>
      <c r="IVE147" s="2"/>
      <c r="IVF147" s="2"/>
      <c r="IVG147" s="2"/>
      <c r="IVH147" s="2"/>
      <c r="IVI147" s="2"/>
      <c r="IVJ147" s="2"/>
      <c r="IVK147" s="2"/>
      <c r="IVL147" s="2"/>
      <c r="IVM147" s="2"/>
      <c r="IVN147" s="2"/>
      <c r="IVO147" s="2"/>
      <c r="IVP147" s="2"/>
      <c r="IVQ147" s="2"/>
      <c r="IVR147" s="2"/>
      <c r="IVS147" s="2"/>
      <c r="IVT147" s="2"/>
      <c r="IVU147" s="2"/>
      <c r="IVV147" s="2"/>
      <c r="IVW147" s="2"/>
      <c r="IVX147" s="2"/>
      <c r="IVY147" s="2"/>
      <c r="IVZ147" s="2"/>
      <c r="IWA147" s="2"/>
      <c r="IWB147" s="2"/>
      <c r="IWC147" s="2"/>
      <c r="IWD147" s="2"/>
      <c r="IWE147" s="2"/>
      <c r="IWF147" s="2"/>
      <c r="IWG147" s="2"/>
      <c r="IWH147" s="2"/>
      <c r="IWI147" s="2"/>
      <c r="IWJ147" s="2"/>
      <c r="IWK147" s="2"/>
      <c r="IWL147" s="2"/>
      <c r="IWM147" s="2"/>
      <c r="IWN147" s="2"/>
      <c r="IWO147" s="2"/>
      <c r="IWP147" s="2"/>
      <c r="IWQ147" s="2"/>
      <c r="IWR147" s="2"/>
      <c r="IWS147" s="2"/>
      <c r="IWT147" s="2"/>
      <c r="IWU147" s="2"/>
      <c r="IWV147" s="2"/>
      <c r="IWW147" s="2"/>
      <c r="IWX147" s="2"/>
      <c r="IWY147" s="2"/>
      <c r="IWZ147" s="2"/>
      <c r="IXA147" s="2"/>
      <c r="IXB147" s="2"/>
      <c r="IXC147" s="2"/>
      <c r="IXD147" s="2"/>
      <c r="IXE147" s="2"/>
      <c r="IXF147" s="2"/>
      <c r="IXG147" s="2"/>
      <c r="IXH147" s="2"/>
      <c r="IXI147" s="2"/>
      <c r="IXJ147" s="2"/>
      <c r="IXK147" s="2"/>
      <c r="IXL147" s="2"/>
      <c r="IXM147" s="2"/>
      <c r="IXN147" s="2"/>
      <c r="IXO147" s="2"/>
      <c r="IXP147" s="2"/>
      <c r="IXQ147" s="2"/>
      <c r="IXR147" s="2"/>
      <c r="IXS147" s="2"/>
      <c r="IXT147" s="2"/>
      <c r="IXU147" s="2"/>
      <c r="IXV147" s="2"/>
      <c r="IXW147" s="2"/>
      <c r="IXX147" s="2"/>
      <c r="IXY147" s="2"/>
      <c r="IXZ147" s="2"/>
      <c r="IYA147" s="2"/>
      <c r="IYB147" s="2"/>
      <c r="IYC147" s="2"/>
      <c r="IYD147" s="2"/>
      <c r="IYE147" s="2"/>
      <c r="IYF147" s="2"/>
      <c r="IYG147" s="2"/>
      <c r="IYH147" s="2"/>
      <c r="IYI147" s="2"/>
      <c r="IYJ147" s="2"/>
      <c r="IYK147" s="2"/>
      <c r="IYL147" s="2"/>
      <c r="IYM147" s="2"/>
      <c r="IYN147" s="2"/>
      <c r="IYO147" s="2"/>
      <c r="IYP147" s="2"/>
      <c r="IYQ147" s="2"/>
      <c r="IYR147" s="2"/>
      <c r="IYS147" s="2"/>
      <c r="IYT147" s="2"/>
      <c r="IYU147" s="2"/>
      <c r="IYV147" s="2"/>
      <c r="IYW147" s="2"/>
      <c r="IYX147" s="2"/>
      <c r="IYY147" s="2"/>
      <c r="IYZ147" s="2"/>
      <c r="IZA147" s="2"/>
      <c r="IZB147" s="2"/>
      <c r="IZC147" s="2"/>
      <c r="IZD147" s="2"/>
      <c r="IZE147" s="2"/>
      <c r="IZF147" s="2"/>
      <c r="IZG147" s="2"/>
      <c r="IZH147" s="2"/>
      <c r="IZI147" s="2"/>
      <c r="IZJ147" s="2"/>
      <c r="IZK147" s="2"/>
      <c r="IZL147" s="2"/>
      <c r="IZM147" s="2"/>
      <c r="IZN147" s="2"/>
      <c r="IZO147" s="2"/>
      <c r="IZP147" s="2"/>
      <c r="IZQ147" s="2"/>
      <c r="IZR147" s="2"/>
      <c r="IZS147" s="2"/>
      <c r="IZT147" s="2"/>
      <c r="IZU147" s="2"/>
      <c r="IZV147" s="2"/>
      <c r="IZW147" s="2"/>
      <c r="IZX147" s="2"/>
      <c r="IZY147" s="2"/>
      <c r="IZZ147" s="2"/>
      <c r="JAA147" s="2"/>
      <c r="JAB147" s="2"/>
      <c r="JAC147" s="2"/>
      <c r="JAD147" s="2"/>
      <c r="JAE147" s="2"/>
      <c r="JAF147" s="2"/>
      <c r="JAG147" s="2"/>
      <c r="JAH147" s="2"/>
      <c r="JAI147" s="2"/>
      <c r="JAJ147" s="2"/>
      <c r="JAK147" s="2"/>
      <c r="JAL147" s="2"/>
      <c r="JAM147" s="2"/>
      <c r="JAN147" s="2"/>
      <c r="JAO147" s="2"/>
      <c r="JAP147" s="2"/>
      <c r="JAQ147" s="2"/>
      <c r="JAR147" s="2"/>
      <c r="JAS147" s="2"/>
      <c r="JAT147" s="2"/>
      <c r="JAU147" s="2"/>
      <c r="JAV147" s="2"/>
      <c r="JAW147" s="2"/>
      <c r="JAX147" s="2"/>
      <c r="JAY147" s="2"/>
      <c r="JAZ147" s="2"/>
      <c r="JBA147" s="2"/>
      <c r="JBB147" s="2"/>
      <c r="JBC147" s="2"/>
      <c r="JBD147" s="2"/>
      <c r="JBE147" s="2"/>
      <c r="JBF147" s="2"/>
      <c r="JBG147" s="2"/>
      <c r="JBH147" s="2"/>
      <c r="JBI147" s="2"/>
      <c r="JBJ147" s="2"/>
      <c r="JBK147" s="2"/>
      <c r="JBL147" s="2"/>
      <c r="JBM147" s="2"/>
      <c r="JBN147" s="2"/>
      <c r="JBO147" s="2"/>
      <c r="JBP147" s="2"/>
      <c r="JBQ147" s="2"/>
      <c r="JBR147" s="2"/>
      <c r="JBS147" s="2"/>
      <c r="JBT147" s="2"/>
      <c r="JBU147" s="2"/>
      <c r="JBV147" s="2"/>
      <c r="JBW147" s="2"/>
      <c r="JBX147" s="2"/>
      <c r="JBY147" s="2"/>
      <c r="JBZ147" s="2"/>
      <c r="JCA147" s="2"/>
      <c r="JCB147" s="2"/>
      <c r="JCC147" s="2"/>
      <c r="JCD147" s="2"/>
      <c r="JCE147" s="2"/>
      <c r="JCF147" s="2"/>
      <c r="JCG147" s="2"/>
      <c r="JCH147" s="2"/>
      <c r="JCI147" s="2"/>
      <c r="JCJ147" s="2"/>
      <c r="JCK147" s="2"/>
      <c r="JCL147" s="2"/>
      <c r="JCM147" s="2"/>
      <c r="JCN147" s="2"/>
      <c r="JCO147" s="2"/>
      <c r="JCP147" s="2"/>
      <c r="JCQ147" s="2"/>
      <c r="JCR147" s="2"/>
      <c r="JCS147" s="2"/>
      <c r="JCT147" s="2"/>
      <c r="JCU147" s="2"/>
      <c r="JCV147" s="2"/>
      <c r="JCW147" s="2"/>
      <c r="JCX147" s="2"/>
      <c r="JCY147" s="2"/>
      <c r="JCZ147" s="2"/>
      <c r="JDA147" s="2"/>
      <c r="JDB147" s="2"/>
      <c r="JDC147" s="2"/>
      <c r="JDD147" s="2"/>
      <c r="JDE147" s="2"/>
      <c r="JDF147" s="2"/>
      <c r="JDG147" s="2"/>
      <c r="JDH147" s="2"/>
      <c r="JDI147" s="2"/>
      <c r="JDJ147" s="2"/>
      <c r="JDK147" s="2"/>
      <c r="JDL147" s="2"/>
      <c r="JDM147" s="2"/>
      <c r="JDN147" s="2"/>
      <c r="JDO147" s="2"/>
      <c r="JDP147" s="2"/>
      <c r="JDQ147" s="2"/>
      <c r="JDR147" s="2"/>
      <c r="JDS147" s="2"/>
      <c r="JDT147" s="2"/>
      <c r="JDU147" s="2"/>
      <c r="JDV147" s="2"/>
      <c r="JDW147" s="2"/>
      <c r="JDX147" s="2"/>
      <c r="JDY147" s="2"/>
      <c r="JDZ147" s="2"/>
      <c r="JEA147" s="2"/>
      <c r="JEB147" s="2"/>
      <c r="JEC147" s="2"/>
      <c r="JED147" s="2"/>
      <c r="JEE147" s="2"/>
      <c r="JEF147" s="2"/>
      <c r="JEG147" s="2"/>
      <c r="JEH147" s="2"/>
      <c r="JEI147" s="2"/>
      <c r="JEJ147" s="2"/>
      <c r="JEK147" s="2"/>
      <c r="JEL147" s="2"/>
      <c r="JEM147" s="2"/>
      <c r="JEN147" s="2"/>
      <c r="JEO147" s="2"/>
      <c r="JEP147" s="2"/>
      <c r="JEQ147" s="2"/>
      <c r="JER147" s="2"/>
      <c r="JES147" s="2"/>
      <c r="JET147" s="2"/>
      <c r="JEU147" s="2"/>
      <c r="JEV147" s="2"/>
      <c r="JEW147" s="2"/>
      <c r="JEX147" s="2"/>
      <c r="JEY147" s="2"/>
      <c r="JEZ147" s="2"/>
      <c r="JFA147" s="2"/>
      <c r="JFB147" s="2"/>
      <c r="JFC147" s="2"/>
      <c r="JFD147" s="2"/>
      <c r="JFE147" s="2"/>
      <c r="JFF147" s="2"/>
      <c r="JFG147" s="2"/>
      <c r="JFH147" s="2"/>
      <c r="JFI147" s="2"/>
      <c r="JFJ147" s="2"/>
      <c r="JFK147" s="2"/>
      <c r="JFL147" s="2"/>
      <c r="JFM147" s="2"/>
      <c r="JFN147" s="2"/>
      <c r="JFO147" s="2"/>
      <c r="JFP147" s="2"/>
      <c r="JFQ147" s="2"/>
      <c r="JFR147" s="2"/>
      <c r="JFS147" s="2"/>
      <c r="JFT147" s="2"/>
      <c r="JFU147" s="2"/>
      <c r="JFV147" s="2"/>
      <c r="JFW147" s="2"/>
      <c r="JFX147" s="2"/>
      <c r="JFY147" s="2"/>
      <c r="JFZ147" s="2"/>
      <c r="JGA147" s="2"/>
      <c r="JGB147" s="2"/>
      <c r="JGC147" s="2"/>
      <c r="JGD147" s="2"/>
      <c r="JGE147" s="2"/>
      <c r="JGF147" s="2"/>
      <c r="JGG147" s="2"/>
      <c r="JGH147" s="2"/>
      <c r="JGI147" s="2"/>
      <c r="JGJ147" s="2"/>
      <c r="JGK147" s="2"/>
      <c r="JGL147" s="2"/>
      <c r="JGM147" s="2"/>
      <c r="JGN147" s="2"/>
      <c r="JGO147" s="2"/>
      <c r="JGP147" s="2"/>
      <c r="JGQ147" s="2"/>
      <c r="JGR147" s="2"/>
      <c r="JGS147" s="2"/>
      <c r="JGT147" s="2"/>
      <c r="JGU147" s="2"/>
      <c r="JGV147" s="2"/>
      <c r="JGW147" s="2"/>
      <c r="JGX147" s="2"/>
      <c r="JGY147" s="2"/>
      <c r="JGZ147" s="2"/>
      <c r="JHA147" s="2"/>
      <c r="JHB147" s="2"/>
      <c r="JHC147" s="2"/>
      <c r="JHD147" s="2"/>
      <c r="JHE147" s="2"/>
      <c r="JHF147" s="2"/>
      <c r="JHG147" s="2"/>
      <c r="JHH147" s="2"/>
      <c r="JHI147" s="2"/>
      <c r="JHJ147" s="2"/>
      <c r="JHK147" s="2"/>
      <c r="JHL147" s="2"/>
      <c r="JHM147" s="2"/>
      <c r="JHN147" s="2"/>
      <c r="JHO147" s="2"/>
      <c r="JHP147" s="2"/>
      <c r="JHQ147" s="2"/>
      <c r="JHR147" s="2"/>
      <c r="JHS147" s="2"/>
      <c r="JHT147" s="2"/>
      <c r="JHU147" s="2"/>
      <c r="JHV147" s="2"/>
      <c r="JHW147" s="2"/>
      <c r="JHX147" s="2"/>
      <c r="JHY147" s="2"/>
      <c r="JHZ147" s="2"/>
      <c r="JIA147" s="2"/>
      <c r="JIB147" s="2"/>
      <c r="JIC147" s="2"/>
      <c r="JID147" s="2"/>
      <c r="JIE147" s="2"/>
      <c r="JIF147" s="2"/>
      <c r="JIG147" s="2"/>
      <c r="JIH147" s="2"/>
      <c r="JII147" s="2"/>
      <c r="JIJ147" s="2"/>
      <c r="JIK147" s="2"/>
      <c r="JIL147" s="2"/>
      <c r="JIM147" s="2"/>
      <c r="JIN147" s="2"/>
      <c r="JIO147" s="2"/>
      <c r="JIP147" s="2"/>
      <c r="JIQ147" s="2"/>
      <c r="JIR147" s="2"/>
      <c r="JIS147" s="2"/>
      <c r="JIT147" s="2"/>
      <c r="JIU147" s="2"/>
      <c r="JIV147" s="2"/>
      <c r="JIW147" s="2"/>
      <c r="JIX147" s="2"/>
      <c r="JIY147" s="2"/>
      <c r="JIZ147" s="2"/>
      <c r="JJA147" s="2"/>
      <c r="JJB147" s="2"/>
      <c r="JJC147" s="2"/>
      <c r="JJD147" s="2"/>
      <c r="JJE147" s="2"/>
      <c r="JJF147" s="2"/>
      <c r="JJG147" s="2"/>
      <c r="JJH147" s="2"/>
      <c r="JJI147" s="2"/>
      <c r="JJJ147" s="2"/>
      <c r="JJK147" s="2"/>
      <c r="JJL147" s="2"/>
      <c r="JJM147" s="2"/>
      <c r="JJN147" s="2"/>
      <c r="JJO147" s="2"/>
      <c r="JJP147" s="2"/>
      <c r="JJQ147" s="2"/>
      <c r="JJR147" s="2"/>
      <c r="JJS147" s="2"/>
      <c r="JJT147" s="2"/>
      <c r="JJU147" s="2"/>
      <c r="JJV147" s="2"/>
      <c r="JJW147" s="2"/>
      <c r="JJX147" s="2"/>
      <c r="JJY147" s="2"/>
      <c r="JJZ147" s="2"/>
      <c r="JKA147" s="2"/>
      <c r="JKB147" s="2"/>
      <c r="JKC147" s="2"/>
      <c r="JKD147" s="2"/>
      <c r="JKE147" s="2"/>
      <c r="JKF147" s="2"/>
      <c r="JKG147" s="2"/>
      <c r="JKH147" s="2"/>
      <c r="JKI147" s="2"/>
      <c r="JKJ147" s="2"/>
      <c r="JKK147" s="2"/>
      <c r="JKL147" s="2"/>
      <c r="JKM147" s="2"/>
      <c r="JKN147" s="2"/>
      <c r="JKO147" s="2"/>
      <c r="JKP147" s="2"/>
      <c r="JKQ147" s="2"/>
      <c r="JKR147" s="2"/>
      <c r="JKS147" s="2"/>
      <c r="JKT147" s="2"/>
      <c r="JKU147" s="2"/>
      <c r="JKV147" s="2"/>
      <c r="JKW147" s="2"/>
      <c r="JKX147" s="2"/>
      <c r="JKY147" s="2"/>
      <c r="JKZ147" s="2"/>
      <c r="JLA147" s="2"/>
      <c r="JLB147" s="2"/>
      <c r="JLC147" s="2"/>
      <c r="JLD147" s="2"/>
      <c r="JLE147" s="2"/>
      <c r="JLF147" s="2"/>
      <c r="JLG147" s="2"/>
      <c r="JLH147" s="2"/>
      <c r="JLI147" s="2"/>
      <c r="JLJ147" s="2"/>
      <c r="JLK147" s="2"/>
      <c r="JLL147" s="2"/>
      <c r="JLM147" s="2"/>
      <c r="JLN147" s="2"/>
      <c r="JLO147" s="2"/>
      <c r="JLP147" s="2"/>
      <c r="JLQ147" s="2"/>
      <c r="JLR147" s="2"/>
      <c r="JLS147" s="2"/>
      <c r="JLT147" s="2"/>
      <c r="JLU147" s="2"/>
      <c r="JLV147" s="2"/>
      <c r="JLW147" s="2"/>
      <c r="JLX147" s="2"/>
      <c r="JLY147" s="2"/>
      <c r="JLZ147" s="2"/>
      <c r="JMA147" s="2"/>
      <c r="JMB147" s="2"/>
      <c r="JMC147" s="2"/>
      <c r="JMD147" s="2"/>
      <c r="JME147" s="2"/>
      <c r="JMF147" s="2"/>
      <c r="JMG147" s="2"/>
      <c r="JMH147" s="2"/>
      <c r="JMI147" s="2"/>
      <c r="JMJ147" s="2"/>
      <c r="JMK147" s="2"/>
      <c r="JML147" s="2"/>
      <c r="JMM147" s="2"/>
      <c r="JMN147" s="2"/>
      <c r="JMO147" s="2"/>
      <c r="JMP147" s="2"/>
      <c r="JMQ147" s="2"/>
      <c r="JMR147" s="2"/>
      <c r="JMS147" s="2"/>
      <c r="JMT147" s="2"/>
      <c r="JMU147" s="2"/>
      <c r="JMV147" s="2"/>
      <c r="JMW147" s="2"/>
      <c r="JMX147" s="2"/>
      <c r="JMY147" s="2"/>
      <c r="JMZ147" s="2"/>
      <c r="JNA147" s="2"/>
      <c r="JNB147" s="2"/>
      <c r="JNC147" s="2"/>
      <c r="JND147" s="2"/>
      <c r="JNE147" s="2"/>
      <c r="JNF147" s="2"/>
      <c r="JNG147" s="2"/>
      <c r="JNH147" s="2"/>
      <c r="JNI147" s="2"/>
      <c r="JNJ147" s="2"/>
      <c r="JNK147" s="2"/>
      <c r="JNL147" s="2"/>
      <c r="JNM147" s="2"/>
      <c r="JNN147" s="2"/>
      <c r="JNO147" s="2"/>
      <c r="JNP147" s="2"/>
      <c r="JNQ147" s="2"/>
      <c r="JNR147" s="2"/>
      <c r="JNS147" s="2"/>
      <c r="JNT147" s="2"/>
      <c r="JNU147" s="2"/>
      <c r="JNV147" s="2"/>
      <c r="JNW147" s="2"/>
      <c r="JNX147" s="2"/>
      <c r="JNY147" s="2"/>
      <c r="JNZ147" s="2"/>
      <c r="JOA147" s="2"/>
      <c r="JOB147" s="2"/>
      <c r="JOC147" s="2"/>
      <c r="JOD147" s="2"/>
      <c r="JOE147" s="2"/>
      <c r="JOF147" s="2"/>
      <c r="JOG147" s="2"/>
      <c r="JOH147" s="2"/>
      <c r="JOI147" s="2"/>
      <c r="JOJ147" s="2"/>
      <c r="JOK147" s="2"/>
      <c r="JOL147" s="2"/>
      <c r="JOM147" s="2"/>
      <c r="JON147" s="2"/>
      <c r="JOO147" s="2"/>
      <c r="JOP147" s="2"/>
      <c r="JOQ147" s="2"/>
      <c r="JOR147" s="2"/>
      <c r="JOS147" s="2"/>
      <c r="JOT147" s="2"/>
      <c r="JOU147" s="2"/>
      <c r="JOV147" s="2"/>
      <c r="JOW147" s="2"/>
      <c r="JOX147" s="2"/>
      <c r="JOY147" s="2"/>
      <c r="JOZ147" s="2"/>
      <c r="JPA147" s="2"/>
      <c r="JPB147" s="2"/>
      <c r="JPC147" s="2"/>
      <c r="JPD147" s="2"/>
      <c r="JPE147" s="2"/>
      <c r="JPF147" s="2"/>
      <c r="JPG147" s="2"/>
      <c r="JPH147" s="2"/>
      <c r="JPI147" s="2"/>
      <c r="JPJ147" s="2"/>
      <c r="JPK147" s="2"/>
      <c r="JPL147" s="2"/>
      <c r="JPM147" s="2"/>
      <c r="JPN147" s="2"/>
      <c r="JPO147" s="2"/>
      <c r="JPP147" s="2"/>
      <c r="JPQ147" s="2"/>
      <c r="JPR147" s="2"/>
      <c r="JPS147" s="2"/>
      <c r="JPT147" s="2"/>
      <c r="JPU147" s="2"/>
      <c r="JPV147" s="2"/>
      <c r="JPW147" s="2"/>
      <c r="JPX147" s="2"/>
      <c r="JPY147" s="2"/>
      <c r="JPZ147" s="2"/>
      <c r="JQA147" s="2"/>
      <c r="JQB147" s="2"/>
      <c r="JQC147" s="2"/>
      <c r="JQD147" s="2"/>
      <c r="JQE147" s="2"/>
      <c r="JQF147" s="2"/>
      <c r="JQG147" s="2"/>
      <c r="JQH147" s="2"/>
      <c r="JQI147" s="2"/>
      <c r="JQJ147" s="2"/>
      <c r="JQK147" s="2"/>
      <c r="JQL147" s="2"/>
      <c r="JQM147" s="2"/>
      <c r="JQN147" s="2"/>
      <c r="JQO147" s="2"/>
      <c r="JQP147" s="2"/>
      <c r="JQQ147" s="2"/>
      <c r="JQR147" s="2"/>
      <c r="JQS147" s="2"/>
      <c r="JQT147" s="2"/>
      <c r="JQU147" s="2"/>
      <c r="JQV147" s="2"/>
      <c r="JQW147" s="2"/>
      <c r="JQX147" s="2"/>
      <c r="JQY147" s="2"/>
      <c r="JQZ147" s="2"/>
      <c r="JRA147" s="2"/>
      <c r="JRB147" s="2"/>
      <c r="JRC147" s="2"/>
      <c r="JRD147" s="2"/>
      <c r="JRE147" s="2"/>
      <c r="JRF147" s="2"/>
      <c r="JRG147" s="2"/>
      <c r="JRH147" s="2"/>
      <c r="JRI147" s="2"/>
      <c r="JRJ147" s="2"/>
      <c r="JRK147" s="2"/>
      <c r="JRL147" s="2"/>
      <c r="JRM147" s="2"/>
      <c r="JRN147" s="2"/>
      <c r="JRO147" s="2"/>
      <c r="JRP147" s="2"/>
      <c r="JRQ147" s="2"/>
      <c r="JRR147" s="2"/>
      <c r="JRS147" s="2"/>
      <c r="JRT147" s="2"/>
      <c r="JRU147" s="2"/>
      <c r="JRV147" s="2"/>
      <c r="JRW147" s="2"/>
      <c r="JRX147" s="2"/>
      <c r="JRY147" s="2"/>
      <c r="JRZ147" s="2"/>
      <c r="JSA147" s="2"/>
      <c r="JSB147" s="2"/>
      <c r="JSC147" s="2"/>
      <c r="JSD147" s="2"/>
      <c r="JSE147" s="2"/>
      <c r="JSF147" s="2"/>
      <c r="JSG147" s="2"/>
      <c r="JSH147" s="2"/>
      <c r="JSI147" s="2"/>
      <c r="JSJ147" s="2"/>
      <c r="JSK147" s="2"/>
      <c r="JSL147" s="2"/>
      <c r="JSM147" s="2"/>
      <c r="JSN147" s="2"/>
      <c r="JSO147" s="2"/>
      <c r="JSP147" s="2"/>
      <c r="JSQ147" s="2"/>
      <c r="JSR147" s="2"/>
      <c r="JSS147" s="2"/>
      <c r="JST147" s="2"/>
      <c r="JSU147" s="2"/>
      <c r="JSV147" s="2"/>
      <c r="JSW147" s="2"/>
      <c r="JSX147" s="2"/>
      <c r="JSY147" s="2"/>
      <c r="JSZ147" s="2"/>
      <c r="JTA147" s="2"/>
      <c r="JTB147" s="2"/>
      <c r="JTC147" s="2"/>
      <c r="JTD147" s="2"/>
      <c r="JTE147" s="2"/>
      <c r="JTF147" s="2"/>
      <c r="JTG147" s="2"/>
      <c r="JTH147" s="2"/>
      <c r="JTI147" s="2"/>
      <c r="JTJ147" s="2"/>
      <c r="JTK147" s="2"/>
      <c r="JTL147" s="2"/>
      <c r="JTM147" s="2"/>
      <c r="JTN147" s="2"/>
      <c r="JTO147" s="2"/>
      <c r="JTP147" s="2"/>
      <c r="JTQ147" s="2"/>
      <c r="JTR147" s="2"/>
      <c r="JTS147" s="2"/>
      <c r="JTT147" s="2"/>
      <c r="JTU147" s="2"/>
      <c r="JTV147" s="2"/>
      <c r="JTW147" s="2"/>
      <c r="JTX147" s="2"/>
      <c r="JTY147" s="2"/>
      <c r="JTZ147" s="2"/>
      <c r="JUA147" s="2"/>
      <c r="JUB147" s="2"/>
      <c r="JUC147" s="2"/>
      <c r="JUD147" s="2"/>
      <c r="JUE147" s="2"/>
      <c r="JUF147" s="2"/>
      <c r="JUG147" s="2"/>
      <c r="JUH147" s="2"/>
      <c r="JUI147" s="2"/>
      <c r="JUJ147" s="2"/>
      <c r="JUK147" s="2"/>
      <c r="JUL147" s="2"/>
      <c r="JUM147" s="2"/>
      <c r="JUN147" s="2"/>
      <c r="JUO147" s="2"/>
      <c r="JUP147" s="2"/>
      <c r="JUQ147" s="2"/>
      <c r="JUR147" s="2"/>
      <c r="JUS147" s="2"/>
      <c r="JUT147" s="2"/>
      <c r="JUU147" s="2"/>
      <c r="JUV147" s="2"/>
      <c r="JUW147" s="2"/>
      <c r="JUX147" s="2"/>
      <c r="JUY147" s="2"/>
      <c r="JUZ147" s="2"/>
      <c r="JVA147" s="2"/>
      <c r="JVB147" s="2"/>
      <c r="JVC147" s="2"/>
      <c r="JVD147" s="2"/>
      <c r="JVE147" s="2"/>
      <c r="JVF147" s="2"/>
      <c r="JVG147" s="2"/>
      <c r="JVH147" s="2"/>
      <c r="JVI147" s="2"/>
      <c r="JVJ147" s="2"/>
      <c r="JVK147" s="2"/>
      <c r="JVL147" s="2"/>
      <c r="JVM147" s="2"/>
      <c r="JVN147" s="2"/>
      <c r="JVO147" s="2"/>
      <c r="JVP147" s="2"/>
      <c r="JVQ147" s="2"/>
      <c r="JVR147" s="2"/>
      <c r="JVS147" s="2"/>
      <c r="JVT147" s="2"/>
      <c r="JVU147" s="2"/>
      <c r="JVV147" s="2"/>
      <c r="JVW147" s="2"/>
      <c r="JVX147" s="2"/>
      <c r="JVY147" s="2"/>
      <c r="JVZ147" s="2"/>
      <c r="JWA147" s="2"/>
      <c r="JWB147" s="2"/>
      <c r="JWC147" s="2"/>
      <c r="JWD147" s="2"/>
      <c r="JWE147" s="2"/>
      <c r="JWF147" s="2"/>
      <c r="JWG147" s="2"/>
      <c r="JWH147" s="2"/>
      <c r="JWI147" s="2"/>
      <c r="JWJ147" s="2"/>
      <c r="JWK147" s="2"/>
      <c r="JWL147" s="2"/>
      <c r="JWM147" s="2"/>
      <c r="JWN147" s="2"/>
      <c r="JWO147" s="2"/>
      <c r="JWP147" s="2"/>
      <c r="JWQ147" s="2"/>
      <c r="JWR147" s="2"/>
      <c r="JWS147" s="2"/>
      <c r="JWT147" s="2"/>
      <c r="JWU147" s="2"/>
      <c r="JWV147" s="2"/>
      <c r="JWW147" s="2"/>
      <c r="JWX147" s="2"/>
      <c r="JWY147" s="2"/>
      <c r="JWZ147" s="2"/>
      <c r="JXA147" s="2"/>
      <c r="JXB147" s="2"/>
      <c r="JXC147" s="2"/>
      <c r="JXD147" s="2"/>
      <c r="JXE147" s="2"/>
      <c r="JXF147" s="2"/>
      <c r="JXG147" s="2"/>
      <c r="JXH147" s="2"/>
      <c r="JXI147" s="2"/>
      <c r="JXJ147" s="2"/>
      <c r="JXK147" s="2"/>
      <c r="JXL147" s="2"/>
      <c r="JXM147" s="2"/>
      <c r="JXN147" s="2"/>
      <c r="JXO147" s="2"/>
      <c r="JXP147" s="2"/>
      <c r="JXQ147" s="2"/>
      <c r="JXR147" s="2"/>
      <c r="JXS147" s="2"/>
      <c r="JXT147" s="2"/>
      <c r="JXU147" s="2"/>
      <c r="JXV147" s="2"/>
      <c r="JXW147" s="2"/>
      <c r="JXX147" s="2"/>
      <c r="JXY147" s="2"/>
      <c r="JXZ147" s="2"/>
      <c r="JYA147" s="2"/>
      <c r="JYB147" s="2"/>
      <c r="JYC147" s="2"/>
      <c r="JYD147" s="2"/>
      <c r="JYE147" s="2"/>
      <c r="JYF147" s="2"/>
      <c r="JYG147" s="2"/>
      <c r="JYH147" s="2"/>
      <c r="JYI147" s="2"/>
      <c r="JYJ147" s="2"/>
      <c r="JYK147" s="2"/>
      <c r="JYL147" s="2"/>
      <c r="JYM147" s="2"/>
      <c r="JYN147" s="2"/>
      <c r="JYO147" s="2"/>
      <c r="JYP147" s="2"/>
      <c r="JYQ147" s="2"/>
      <c r="JYR147" s="2"/>
      <c r="JYS147" s="2"/>
      <c r="JYT147" s="2"/>
      <c r="JYU147" s="2"/>
      <c r="JYV147" s="2"/>
      <c r="JYW147" s="2"/>
      <c r="JYX147" s="2"/>
      <c r="JYY147" s="2"/>
      <c r="JYZ147" s="2"/>
      <c r="JZA147" s="2"/>
      <c r="JZB147" s="2"/>
      <c r="JZC147" s="2"/>
      <c r="JZD147" s="2"/>
      <c r="JZE147" s="2"/>
      <c r="JZF147" s="2"/>
      <c r="JZG147" s="2"/>
      <c r="JZH147" s="2"/>
      <c r="JZI147" s="2"/>
      <c r="JZJ147" s="2"/>
      <c r="JZK147" s="2"/>
      <c r="JZL147" s="2"/>
      <c r="JZM147" s="2"/>
      <c r="JZN147" s="2"/>
      <c r="JZO147" s="2"/>
      <c r="JZP147" s="2"/>
      <c r="JZQ147" s="2"/>
      <c r="JZR147" s="2"/>
      <c r="JZS147" s="2"/>
      <c r="JZT147" s="2"/>
      <c r="JZU147" s="2"/>
      <c r="JZV147" s="2"/>
      <c r="JZW147" s="2"/>
      <c r="JZX147" s="2"/>
      <c r="JZY147" s="2"/>
      <c r="JZZ147" s="2"/>
      <c r="KAA147" s="2"/>
      <c r="KAB147" s="2"/>
      <c r="KAC147" s="2"/>
      <c r="KAD147" s="2"/>
      <c r="KAE147" s="2"/>
      <c r="KAF147" s="2"/>
      <c r="KAG147" s="2"/>
      <c r="KAH147" s="2"/>
      <c r="KAI147" s="2"/>
      <c r="KAJ147" s="2"/>
      <c r="KAK147" s="2"/>
      <c r="KAL147" s="2"/>
      <c r="KAM147" s="2"/>
      <c r="KAN147" s="2"/>
      <c r="KAO147" s="2"/>
      <c r="KAP147" s="2"/>
      <c r="KAQ147" s="2"/>
      <c r="KAR147" s="2"/>
      <c r="KAS147" s="2"/>
      <c r="KAT147" s="2"/>
      <c r="KAU147" s="2"/>
      <c r="KAV147" s="2"/>
      <c r="KAW147" s="2"/>
      <c r="KAX147" s="2"/>
      <c r="KAY147" s="2"/>
      <c r="KAZ147" s="2"/>
      <c r="KBA147" s="2"/>
      <c r="KBB147" s="2"/>
      <c r="KBC147" s="2"/>
      <c r="KBD147" s="2"/>
      <c r="KBE147" s="2"/>
      <c r="KBF147" s="2"/>
      <c r="KBG147" s="2"/>
      <c r="KBH147" s="2"/>
      <c r="KBI147" s="2"/>
      <c r="KBJ147" s="2"/>
      <c r="KBK147" s="2"/>
      <c r="KBL147" s="2"/>
      <c r="KBM147" s="2"/>
      <c r="KBN147" s="2"/>
      <c r="KBO147" s="2"/>
      <c r="KBP147" s="2"/>
      <c r="KBQ147" s="2"/>
      <c r="KBR147" s="2"/>
      <c r="KBS147" s="2"/>
      <c r="KBT147" s="2"/>
      <c r="KBU147" s="2"/>
      <c r="KBV147" s="2"/>
      <c r="KBW147" s="2"/>
      <c r="KBX147" s="2"/>
      <c r="KBY147" s="2"/>
      <c r="KBZ147" s="2"/>
      <c r="KCA147" s="2"/>
      <c r="KCB147" s="2"/>
      <c r="KCC147" s="2"/>
      <c r="KCD147" s="2"/>
      <c r="KCE147" s="2"/>
      <c r="KCF147" s="2"/>
      <c r="KCG147" s="2"/>
      <c r="KCH147" s="2"/>
      <c r="KCI147" s="2"/>
      <c r="KCJ147" s="2"/>
      <c r="KCK147" s="2"/>
      <c r="KCL147" s="2"/>
      <c r="KCM147" s="2"/>
      <c r="KCN147" s="2"/>
      <c r="KCO147" s="2"/>
      <c r="KCP147" s="2"/>
      <c r="KCQ147" s="2"/>
      <c r="KCR147" s="2"/>
      <c r="KCS147" s="2"/>
      <c r="KCT147" s="2"/>
      <c r="KCU147" s="2"/>
      <c r="KCV147" s="2"/>
      <c r="KCW147" s="2"/>
      <c r="KCX147" s="2"/>
      <c r="KCY147" s="2"/>
      <c r="KCZ147" s="2"/>
      <c r="KDA147" s="2"/>
      <c r="KDB147" s="2"/>
      <c r="KDC147" s="2"/>
      <c r="KDD147" s="2"/>
      <c r="KDE147" s="2"/>
      <c r="KDF147" s="2"/>
      <c r="KDG147" s="2"/>
      <c r="KDH147" s="2"/>
      <c r="KDI147" s="2"/>
      <c r="KDJ147" s="2"/>
      <c r="KDK147" s="2"/>
      <c r="KDL147" s="2"/>
      <c r="KDM147" s="2"/>
      <c r="KDN147" s="2"/>
      <c r="KDO147" s="2"/>
      <c r="KDP147" s="2"/>
      <c r="KDQ147" s="2"/>
      <c r="KDR147" s="2"/>
      <c r="KDS147" s="2"/>
      <c r="KDT147" s="2"/>
      <c r="KDU147" s="2"/>
      <c r="KDV147" s="2"/>
      <c r="KDW147" s="2"/>
      <c r="KDX147" s="2"/>
      <c r="KDY147" s="2"/>
      <c r="KDZ147" s="2"/>
      <c r="KEA147" s="2"/>
      <c r="KEB147" s="2"/>
      <c r="KEC147" s="2"/>
      <c r="KED147" s="2"/>
      <c r="KEE147" s="2"/>
      <c r="KEF147" s="2"/>
      <c r="KEG147" s="2"/>
      <c r="KEH147" s="2"/>
      <c r="KEI147" s="2"/>
      <c r="KEJ147" s="2"/>
      <c r="KEK147" s="2"/>
      <c r="KEL147" s="2"/>
      <c r="KEM147" s="2"/>
      <c r="KEN147" s="2"/>
      <c r="KEO147" s="2"/>
      <c r="KEP147" s="2"/>
      <c r="KEQ147" s="2"/>
      <c r="KER147" s="2"/>
      <c r="KES147" s="2"/>
      <c r="KET147" s="2"/>
      <c r="KEU147" s="2"/>
      <c r="KEV147" s="2"/>
      <c r="KEW147" s="2"/>
      <c r="KEX147" s="2"/>
      <c r="KEY147" s="2"/>
      <c r="KEZ147" s="2"/>
      <c r="KFA147" s="2"/>
      <c r="KFB147" s="2"/>
      <c r="KFC147" s="2"/>
      <c r="KFD147" s="2"/>
      <c r="KFE147" s="2"/>
      <c r="KFF147" s="2"/>
      <c r="KFG147" s="2"/>
      <c r="KFH147" s="2"/>
      <c r="KFI147" s="2"/>
      <c r="KFJ147" s="2"/>
      <c r="KFK147" s="2"/>
      <c r="KFL147" s="2"/>
      <c r="KFM147" s="2"/>
      <c r="KFN147" s="2"/>
      <c r="KFO147" s="2"/>
      <c r="KFP147" s="2"/>
      <c r="KFQ147" s="2"/>
      <c r="KFR147" s="2"/>
      <c r="KFS147" s="2"/>
      <c r="KFT147" s="2"/>
      <c r="KFU147" s="2"/>
      <c r="KFV147" s="2"/>
      <c r="KFW147" s="2"/>
      <c r="KFX147" s="2"/>
      <c r="KFY147" s="2"/>
      <c r="KFZ147" s="2"/>
      <c r="KGA147" s="2"/>
      <c r="KGB147" s="2"/>
      <c r="KGC147" s="2"/>
      <c r="KGD147" s="2"/>
      <c r="KGE147" s="2"/>
      <c r="KGF147" s="2"/>
      <c r="KGG147" s="2"/>
      <c r="KGH147" s="2"/>
      <c r="KGI147" s="2"/>
      <c r="KGJ147" s="2"/>
      <c r="KGK147" s="2"/>
      <c r="KGL147" s="2"/>
      <c r="KGM147" s="2"/>
      <c r="KGN147" s="2"/>
      <c r="KGO147" s="2"/>
      <c r="KGP147" s="2"/>
      <c r="KGQ147" s="2"/>
      <c r="KGR147" s="2"/>
      <c r="KGS147" s="2"/>
      <c r="KGT147" s="2"/>
      <c r="KGU147" s="2"/>
      <c r="KGV147" s="2"/>
      <c r="KGW147" s="2"/>
      <c r="KGX147" s="2"/>
      <c r="KGY147" s="2"/>
      <c r="KGZ147" s="2"/>
      <c r="KHA147" s="2"/>
      <c r="KHB147" s="2"/>
      <c r="KHC147" s="2"/>
      <c r="KHD147" s="2"/>
      <c r="KHE147" s="2"/>
      <c r="KHF147" s="2"/>
      <c r="KHG147" s="2"/>
      <c r="KHH147" s="2"/>
      <c r="KHI147" s="2"/>
      <c r="KHJ147" s="2"/>
      <c r="KHK147" s="2"/>
      <c r="KHL147" s="2"/>
      <c r="KHM147" s="2"/>
      <c r="KHN147" s="2"/>
      <c r="KHO147" s="2"/>
      <c r="KHP147" s="2"/>
      <c r="KHQ147" s="2"/>
      <c r="KHR147" s="2"/>
      <c r="KHS147" s="2"/>
      <c r="KHT147" s="2"/>
      <c r="KHU147" s="2"/>
      <c r="KHV147" s="2"/>
      <c r="KHW147" s="2"/>
      <c r="KHX147" s="2"/>
      <c r="KHY147" s="2"/>
      <c r="KHZ147" s="2"/>
      <c r="KIA147" s="2"/>
      <c r="KIB147" s="2"/>
      <c r="KIC147" s="2"/>
      <c r="KID147" s="2"/>
      <c r="KIE147" s="2"/>
      <c r="KIF147" s="2"/>
      <c r="KIG147" s="2"/>
      <c r="KIH147" s="2"/>
      <c r="KII147" s="2"/>
      <c r="KIJ147" s="2"/>
      <c r="KIK147" s="2"/>
      <c r="KIL147" s="2"/>
      <c r="KIM147" s="2"/>
      <c r="KIN147" s="2"/>
      <c r="KIO147" s="2"/>
      <c r="KIP147" s="2"/>
      <c r="KIQ147" s="2"/>
      <c r="KIR147" s="2"/>
      <c r="KIS147" s="2"/>
      <c r="KIT147" s="2"/>
      <c r="KIU147" s="2"/>
      <c r="KIV147" s="2"/>
      <c r="KIW147" s="2"/>
      <c r="KIX147" s="2"/>
      <c r="KIY147" s="2"/>
      <c r="KIZ147" s="2"/>
      <c r="KJA147" s="2"/>
      <c r="KJB147" s="2"/>
      <c r="KJC147" s="2"/>
      <c r="KJD147" s="2"/>
      <c r="KJE147" s="2"/>
      <c r="KJF147" s="2"/>
      <c r="KJG147" s="2"/>
      <c r="KJH147" s="2"/>
      <c r="KJI147" s="2"/>
      <c r="KJJ147" s="2"/>
      <c r="KJK147" s="2"/>
      <c r="KJL147" s="2"/>
      <c r="KJM147" s="2"/>
      <c r="KJN147" s="2"/>
      <c r="KJO147" s="2"/>
      <c r="KJP147" s="2"/>
      <c r="KJQ147" s="2"/>
      <c r="KJR147" s="2"/>
      <c r="KJS147" s="2"/>
      <c r="KJT147" s="2"/>
      <c r="KJU147" s="2"/>
      <c r="KJV147" s="2"/>
      <c r="KJW147" s="2"/>
      <c r="KJX147" s="2"/>
      <c r="KJY147" s="2"/>
      <c r="KJZ147" s="2"/>
      <c r="KKA147" s="2"/>
      <c r="KKB147" s="2"/>
      <c r="KKC147" s="2"/>
      <c r="KKD147" s="2"/>
      <c r="KKE147" s="2"/>
      <c r="KKF147" s="2"/>
      <c r="KKG147" s="2"/>
      <c r="KKH147" s="2"/>
      <c r="KKI147" s="2"/>
      <c r="KKJ147" s="2"/>
      <c r="KKK147" s="2"/>
      <c r="KKL147" s="2"/>
      <c r="KKM147" s="2"/>
      <c r="KKN147" s="2"/>
      <c r="KKO147" s="2"/>
      <c r="KKP147" s="2"/>
      <c r="KKQ147" s="2"/>
      <c r="KKR147" s="2"/>
      <c r="KKS147" s="2"/>
      <c r="KKT147" s="2"/>
      <c r="KKU147" s="2"/>
      <c r="KKV147" s="2"/>
      <c r="KKW147" s="2"/>
      <c r="KKX147" s="2"/>
      <c r="KKY147" s="2"/>
      <c r="KKZ147" s="2"/>
      <c r="KLA147" s="2"/>
      <c r="KLB147" s="2"/>
      <c r="KLC147" s="2"/>
      <c r="KLD147" s="2"/>
      <c r="KLE147" s="2"/>
      <c r="KLF147" s="2"/>
      <c r="KLG147" s="2"/>
      <c r="KLH147" s="2"/>
      <c r="KLI147" s="2"/>
      <c r="KLJ147" s="2"/>
      <c r="KLK147" s="2"/>
      <c r="KLL147" s="2"/>
      <c r="KLM147" s="2"/>
      <c r="KLN147" s="2"/>
      <c r="KLO147" s="2"/>
      <c r="KLP147" s="2"/>
      <c r="KLQ147" s="2"/>
      <c r="KLR147" s="2"/>
      <c r="KLS147" s="2"/>
      <c r="KLT147" s="2"/>
      <c r="KLU147" s="2"/>
      <c r="KLV147" s="2"/>
      <c r="KLW147" s="2"/>
      <c r="KLX147" s="2"/>
      <c r="KLY147" s="2"/>
      <c r="KLZ147" s="2"/>
      <c r="KMA147" s="2"/>
      <c r="KMB147" s="2"/>
      <c r="KMC147" s="2"/>
      <c r="KMD147" s="2"/>
      <c r="KME147" s="2"/>
      <c r="KMF147" s="2"/>
      <c r="KMG147" s="2"/>
      <c r="KMH147" s="2"/>
      <c r="KMI147" s="2"/>
      <c r="KMJ147" s="2"/>
      <c r="KMK147" s="2"/>
      <c r="KML147" s="2"/>
      <c r="KMM147" s="2"/>
      <c r="KMN147" s="2"/>
      <c r="KMO147" s="2"/>
      <c r="KMP147" s="2"/>
      <c r="KMQ147" s="2"/>
      <c r="KMR147" s="2"/>
      <c r="KMS147" s="2"/>
      <c r="KMT147" s="2"/>
      <c r="KMU147" s="2"/>
      <c r="KMV147" s="2"/>
      <c r="KMW147" s="2"/>
      <c r="KMX147" s="2"/>
      <c r="KMY147" s="2"/>
      <c r="KMZ147" s="2"/>
      <c r="KNA147" s="2"/>
      <c r="KNB147" s="2"/>
      <c r="KNC147" s="2"/>
      <c r="KND147" s="2"/>
      <c r="KNE147" s="2"/>
      <c r="KNF147" s="2"/>
      <c r="KNG147" s="2"/>
      <c r="KNH147" s="2"/>
      <c r="KNI147" s="2"/>
      <c r="KNJ147" s="2"/>
      <c r="KNK147" s="2"/>
      <c r="KNL147" s="2"/>
      <c r="KNM147" s="2"/>
      <c r="KNN147" s="2"/>
      <c r="KNO147" s="2"/>
      <c r="KNP147" s="2"/>
      <c r="KNQ147" s="2"/>
      <c r="KNR147" s="2"/>
      <c r="KNS147" s="2"/>
      <c r="KNT147" s="2"/>
      <c r="KNU147" s="2"/>
      <c r="KNV147" s="2"/>
      <c r="KNW147" s="2"/>
      <c r="KNX147" s="2"/>
      <c r="KNY147" s="2"/>
      <c r="KNZ147" s="2"/>
      <c r="KOA147" s="2"/>
      <c r="KOB147" s="2"/>
      <c r="KOC147" s="2"/>
      <c r="KOD147" s="2"/>
      <c r="KOE147" s="2"/>
      <c r="KOF147" s="2"/>
      <c r="KOG147" s="2"/>
      <c r="KOH147" s="2"/>
      <c r="KOI147" s="2"/>
      <c r="KOJ147" s="2"/>
      <c r="KOK147" s="2"/>
      <c r="KOL147" s="2"/>
      <c r="KOM147" s="2"/>
      <c r="KON147" s="2"/>
      <c r="KOO147" s="2"/>
      <c r="KOP147" s="2"/>
      <c r="KOQ147" s="2"/>
      <c r="KOR147" s="2"/>
      <c r="KOS147" s="2"/>
      <c r="KOT147" s="2"/>
      <c r="KOU147" s="2"/>
      <c r="KOV147" s="2"/>
      <c r="KOW147" s="2"/>
      <c r="KOX147" s="2"/>
      <c r="KOY147" s="2"/>
      <c r="KOZ147" s="2"/>
      <c r="KPA147" s="2"/>
      <c r="KPB147" s="2"/>
      <c r="KPC147" s="2"/>
      <c r="KPD147" s="2"/>
      <c r="KPE147" s="2"/>
      <c r="KPF147" s="2"/>
      <c r="KPG147" s="2"/>
      <c r="KPH147" s="2"/>
      <c r="KPI147" s="2"/>
      <c r="KPJ147" s="2"/>
      <c r="KPK147" s="2"/>
      <c r="KPL147" s="2"/>
      <c r="KPM147" s="2"/>
      <c r="KPN147" s="2"/>
      <c r="KPO147" s="2"/>
      <c r="KPP147" s="2"/>
      <c r="KPQ147" s="2"/>
      <c r="KPR147" s="2"/>
      <c r="KPS147" s="2"/>
      <c r="KPT147" s="2"/>
      <c r="KPU147" s="2"/>
      <c r="KPV147" s="2"/>
      <c r="KPW147" s="2"/>
      <c r="KPX147" s="2"/>
      <c r="KPY147" s="2"/>
      <c r="KPZ147" s="2"/>
      <c r="KQA147" s="2"/>
      <c r="KQB147" s="2"/>
      <c r="KQC147" s="2"/>
      <c r="KQD147" s="2"/>
      <c r="KQE147" s="2"/>
      <c r="KQF147" s="2"/>
      <c r="KQG147" s="2"/>
      <c r="KQH147" s="2"/>
      <c r="KQI147" s="2"/>
      <c r="KQJ147" s="2"/>
      <c r="KQK147" s="2"/>
      <c r="KQL147" s="2"/>
      <c r="KQM147" s="2"/>
      <c r="KQN147" s="2"/>
      <c r="KQO147" s="2"/>
      <c r="KQP147" s="2"/>
      <c r="KQQ147" s="2"/>
      <c r="KQR147" s="2"/>
      <c r="KQS147" s="2"/>
      <c r="KQT147" s="2"/>
      <c r="KQU147" s="2"/>
      <c r="KQV147" s="2"/>
      <c r="KQW147" s="2"/>
      <c r="KQX147" s="2"/>
      <c r="KQY147" s="2"/>
      <c r="KQZ147" s="2"/>
      <c r="KRA147" s="2"/>
      <c r="KRB147" s="2"/>
      <c r="KRC147" s="2"/>
      <c r="KRD147" s="2"/>
      <c r="KRE147" s="2"/>
      <c r="KRF147" s="2"/>
      <c r="KRG147" s="2"/>
      <c r="KRH147" s="2"/>
      <c r="KRI147" s="2"/>
      <c r="KRJ147" s="2"/>
      <c r="KRK147" s="2"/>
      <c r="KRL147" s="2"/>
      <c r="KRM147" s="2"/>
      <c r="KRN147" s="2"/>
      <c r="KRO147" s="2"/>
      <c r="KRP147" s="2"/>
      <c r="KRQ147" s="2"/>
      <c r="KRR147" s="2"/>
      <c r="KRS147" s="2"/>
      <c r="KRT147" s="2"/>
      <c r="KRU147" s="2"/>
      <c r="KRV147" s="2"/>
      <c r="KRW147" s="2"/>
      <c r="KRX147" s="2"/>
      <c r="KRY147" s="2"/>
      <c r="KRZ147" s="2"/>
      <c r="KSA147" s="2"/>
      <c r="KSB147" s="2"/>
      <c r="KSC147" s="2"/>
      <c r="KSD147" s="2"/>
      <c r="KSE147" s="2"/>
      <c r="KSF147" s="2"/>
      <c r="KSG147" s="2"/>
      <c r="KSH147" s="2"/>
      <c r="KSI147" s="2"/>
      <c r="KSJ147" s="2"/>
      <c r="KSK147" s="2"/>
      <c r="KSL147" s="2"/>
      <c r="KSM147" s="2"/>
      <c r="KSN147" s="2"/>
      <c r="KSO147" s="2"/>
      <c r="KSP147" s="2"/>
      <c r="KSQ147" s="2"/>
      <c r="KSR147" s="2"/>
      <c r="KSS147" s="2"/>
      <c r="KST147" s="2"/>
      <c r="KSU147" s="2"/>
      <c r="KSV147" s="2"/>
      <c r="KSW147" s="2"/>
      <c r="KSX147" s="2"/>
      <c r="KSY147" s="2"/>
      <c r="KSZ147" s="2"/>
      <c r="KTA147" s="2"/>
      <c r="KTB147" s="2"/>
      <c r="KTC147" s="2"/>
      <c r="KTD147" s="2"/>
      <c r="KTE147" s="2"/>
      <c r="KTF147" s="2"/>
      <c r="KTG147" s="2"/>
      <c r="KTH147" s="2"/>
      <c r="KTI147" s="2"/>
      <c r="KTJ147" s="2"/>
      <c r="KTK147" s="2"/>
      <c r="KTL147" s="2"/>
      <c r="KTM147" s="2"/>
      <c r="KTN147" s="2"/>
      <c r="KTO147" s="2"/>
      <c r="KTP147" s="2"/>
      <c r="KTQ147" s="2"/>
      <c r="KTR147" s="2"/>
      <c r="KTS147" s="2"/>
      <c r="KTT147" s="2"/>
      <c r="KTU147" s="2"/>
      <c r="KTV147" s="2"/>
      <c r="KTW147" s="2"/>
      <c r="KTX147" s="2"/>
      <c r="KTY147" s="2"/>
      <c r="KTZ147" s="2"/>
      <c r="KUA147" s="2"/>
      <c r="KUB147" s="2"/>
      <c r="KUC147" s="2"/>
      <c r="KUD147" s="2"/>
      <c r="KUE147" s="2"/>
      <c r="KUF147" s="2"/>
      <c r="KUG147" s="2"/>
      <c r="KUH147" s="2"/>
      <c r="KUI147" s="2"/>
      <c r="KUJ147" s="2"/>
      <c r="KUK147" s="2"/>
      <c r="KUL147" s="2"/>
      <c r="KUM147" s="2"/>
      <c r="KUN147" s="2"/>
      <c r="KUO147" s="2"/>
      <c r="KUP147" s="2"/>
      <c r="KUQ147" s="2"/>
      <c r="KUR147" s="2"/>
      <c r="KUS147" s="2"/>
      <c r="KUT147" s="2"/>
      <c r="KUU147" s="2"/>
      <c r="KUV147" s="2"/>
      <c r="KUW147" s="2"/>
      <c r="KUX147" s="2"/>
      <c r="KUY147" s="2"/>
      <c r="KUZ147" s="2"/>
      <c r="KVA147" s="2"/>
      <c r="KVB147" s="2"/>
      <c r="KVC147" s="2"/>
      <c r="KVD147" s="2"/>
      <c r="KVE147" s="2"/>
      <c r="KVF147" s="2"/>
      <c r="KVG147" s="2"/>
      <c r="KVH147" s="2"/>
      <c r="KVI147" s="2"/>
      <c r="KVJ147" s="2"/>
      <c r="KVK147" s="2"/>
      <c r="KVL147" s="2"/>
      <c r="KVM147" s="2"/>
      <c r="KVN147" s="2"/>
      <c r="KVO147" s="2"/>
      <c r="KVP147" s="2"/>
      <c r="KVQ147" s="2"/>
      <c r="KVR147" s="2"/>
      <c r="KVS147" s="2"/>
      <c r="KVT147" s="2"/>
      <c r="KVU147" s="2"/>
      <c r="KVV147" s="2"/>
      <c r="KVW147" s="2"/>
      <c r="KVX147" s="2"/>
      <c r="KVY147" s="2"/>
      <c r="KVZ147" s="2"/>
      <c r="KWA147" s="2"/>
      <c r="KWB147" s="2"/>
      <c r="KWC147" s="2"/>
      <c r="KWD147" s="2"/>
      <c r="KWE147" s="2"/>
      <c r="KWF147" s="2"/>
      <c r="KWG147" s="2"/>
      <c r="KWH147" s="2"/>
      <c r="KWI147" s="2"/>
      <c r="KWJ147" s="2"/>
      <c r="KWK147" s="2"/>
      <c r="KWL147" s="2"/>
      <c r="KWM147" s="2"/>
      <c r="KWN147" s="2"/>
      <c r="KWO147" s="2"/>
      <c r="KWP147" s="2"/>
      <c r="KWQ147" s="2"/>
      <c r="KWR147" s="2"/>
      <c r="KWS147" s="2"/>
      <c r="KWT147" s="2"/>
      <c r="KWU147" s="2"/>
      <c r="KWV147" s="2"/>
      <c r="KWW147" s="2"/>
      <c r="KWX147" s="2"/>
      <c r="KWY147" s="2"/>
      <c r="KWZ147" s="2"/>
      <c r="KXA147" s="2"/>
      <c r="KXB147" s="2"/>
      <c r="KXC147" s="2"/>
      <c r="KXD147" s="2"/>
      <c r="KXE147" s="2"/>
      <c r="KXF147" s="2"/>
      <c r="KXG147" s="2"/>
      <c r="KXH147" s="2"/>
      <c r="KXI147" s="2"/>
      <c r="KXJ147" s="2"/>
      <c r="KXK147" s="2"/>
      <c r="KXL147" s="2"/>
      <c r="KXM147" s="2"/>
      <c r="KXN147" s="2"/>
      <c r="KXO147" s="2"/>
      <c r="KXP147" s="2"/>
      <c r="KXQ147" s="2"/>
      <c r="KXR147" s="2"/>
      <c r="KXS147" s="2"/>
      <c r="KXT147" s="2"/>
      <c r="KXU147" s="2"/>
      <c r="KXV147" s="2"/>
      <c r="KXW147" s="2"/>
      <c r="KXX147" s="2"/>
      <c r="KXY147" s="2"/>
      <c r="KXZ147" s="2"/>
      <c r="KYA147" s="2"/>
      <c r="KYB147" s="2"/>
      <c r="KYC147" s="2"/>
      <c r="KYD147" s="2"/>
      <c r="KYE147" s="2"/>
      <c r="KYF147" s="2"/>
      <c r="KYG147" s="2"/>
      <c r="KYH147" s="2"/>
      <c r="KYI147" s="2"/>
      <c r="KYJ147" s="2"/>
      <c r="KYK147" s="2"/>
      <c r="KYL147" s="2"/>
      <c r="KYM147" s="2"/>
      <c r="KYN147" s="2"/>
      <c r="KYO147" s="2"/>
      <c r="KYP147" s="2"/>
      <c r="KYQ147" s="2"/>
      <c r="KYR147" s="2"/>
      <c r="KYS147" s="2"/>
      <c r="KYT147" s="2"/>
      <c r="KYU147" s="2"/>
      <c r="KYV147" s="2"/>
      <c r="KYW147" s="2"/>
      <c r="KYX147" s="2"/>
      <c r="KYY147" s="2"/>
      <c r="KYZ147" s="2"/>
      <c r="KZA147" s="2"/>
      <c r="KZB147" s="2"/>
      <c r="KZC147" s="2"/>
      <c r="KZD147" s="2"/>
      <c r="KZE147" s="2"/>
      <c r="KZF147" s="2"/>
      <c r="KZG147" s="2"/>
      <c r="KZH147" s="2"/>
      <c r="KZI147" s="2"/>
      <c r="KZJ147" s="2"/>
      <c r="KZK147" s="2"/>
      <c r="KZL147" s="2"/>
      <c r="KZM147" s="2"/>
      <c r="KZN147" s="2"/>
      <c r="KZO147" s="2"/>
      <c r="KZP147" s="2"/>
      <c r="KZQ147" s="2"/>
      <c r="KZR147" s="2"/>
      <c r="KZS147" s="2"/>
      <c r="KZT147" s="2"/>
      <c r="KZU147" s="2"/>
      <c r="KZV147" s="2"/>
      <c r="KZW147" s="2"/>
      <c r="KZX147" s="2"/>
      <c r="KZY147" s="2"/>
      <c r="KZZ147" s="2"/>
      <c r="LAA147" s="2"/>
      <c r="LAB147" s="2"/>
      <c r="LAC147" s="2"/>
      <c r="LAD147" s="2"/>
      <c r="LAE147" s="2"/>
      <c r="LAF147" s="2"/>
      <c r="LAG147" s="2"/>
      <c r="LAH147" s="2"/>
      <c r="LAI147" s="2"/>
      <c r="LAJ147" s="2"/>
      <c r="LAK147" s="2"/>
      <c r="LAL147" s="2"/>
      <c r="LAM147" s="2"/>
      <c r="LAN147" s="2"/>
      <c r="LAO147" s="2"/>
      <c r="LAP147" s="2"/>
      <c r="LAQ147" s="2"/>
      <c r="LAR147" s="2"/>
      <c r="LAS147" s="2"/>
      <c r="LAT147" s="2"/>
      <c r="LAU147" s="2"/>
      <c r="LAV147" s="2"/>
      <c r="LAW147" s="2"/>
      <c r="LAX147" s="2"/>
      <c r="LAY147" s="2"/>
      <c r="LAZ147" s="2"/>
      <c r="LBA147" s="2"/>
      <c r="LBB147" s="2"/>
      <c r="LBC147" s="2"/>
      <c r="LBD147" s="2"/>
      <c r="LBE147" s="2"/>
      <c r="LBF147" s="2"/>
      <c r="LBG147" s="2"/>
      <c r="LBH147" s="2"/>
      <c r="LBI147" s="2"/>
      <c r="LBJ147" s="2"/>
      <c r="LBK147" s="2"/>
      <c r="LBL147" s="2"/>
      <c r="LBM147" s="2"/>
      <c r="LBN147" s="2"/>
      <c r="LBO147" s="2"/>
      <c r="LBP147" s="2"/>
      <c r="LBQ147" s="2"/>
      <c r="LBR147" s="2"/>
      <c r="LBS147" s="2"/>
      <c r="LBT147" s="2"/>
      <c r="LBU147" s="2"/>
      <c r="LBV147" s="2"/>
      <c r="LBW147" s="2"/>
      <c r="LBX147" s="2"/>
      <c r="LBY147" s="2"/>
      <c r="LBZ147" s="2"/>
      <c r="LCA147" s="2"/>
      <c r="LCB147" s="2"/>
      <c r="LCC147" s="2"/>
      <c r="LCD147" s="2"/>
      <c r="LCE147" s="2"/>
      <c r="LCF147" s="2"/>
      <c r="LCG147" s="2"/>
      <c r="LCH147" s="2"/>
      <c r="LCI147" s="2"/>
      <c r="LCJ147" s="2"/>
      <c r="LCK147" s="2"/>
      <c r="LCL147" s="2"/>
      <c r="LCM147" s="2"/>
      <c r="LCN147" s="2"/>
      <c r="LCO147" s="2"/>
      <c r="LCP147" s="2"/>
      <c r="LCQ147" s="2"/>
      <c r="LCR147" s="2"/>
      <c r="LCS147" s="2"/>
      <c r="LCT147" s="2"/>
      <c r="LCU147" s="2"/>
      <c r="LCV147" s="2"/>
      <c r="LCW147" s="2"/>
      <c r="LCX147" s="2"/>
      <c r="LCY147" s="2"/>
      <c r="LCZ147" s="2"/>
      <c r="LDA147" s="2"/>
      <c r="LDB147" s="2"/>
      <c r="LDC147" s="2"/>
      <c r="LDD147" s="2"/>
      <c r="LDE147" s="2"/>
      <c r="LDF147" s="2"/>
      <c r="LDG147" s="2"/>
      <c r="LDH147" s="2"/>
      <c r="LDI147" s="2"/>
      <c r="LDJ147" s="2"/>
      <c r="LDK147" s="2"/>
      <c r="LDL147" s="2"/>
      <c r="LDM147" s="2"/>
      <c r="LDN147" s="2"/>
      <c r="LDO147" s="2"/>
      <c r="LDP147" s="2"/>
      <c r="LDQ147" s="2"/>
      <c r="LDR147" s="2"/>
      <c r="LDS147" s="2"/>
      <c r="LDT147" s="2"/>
      <c r="LDU147" s="2"/>
      <c r="LDV147" s="2"/>
      <c r="LDW147" s="2"/>
      <c r="LDX147" s="2"/>
      <c r="LDY147" s="2"/>
      <c r="LDZ147" s="2"/>
      <c r="LEA147" s="2"/>
      <c r="LEB147" s="2"/>
      <c r="LEC147" s="2"/>
      <c r="LED147" s="2"/>
      <c r="LEE147" s="2"/>
      <c r="LEF147" s="2"/>
      <c r="LEG147" s="2"/>
      <c r="LEH147" s="2"/>
      <c r="LEI147" s="2"/>
      <c r="LEJ147" s="2"/>
      <c r="LEK147" s="2"/>
      <c r="LEL147" s="2"/>
      <c r="LEM147" s="2"/>
      <c r="LEN147" s="2"/>
      <c r="LEO147" s="2"/>
      <c r="LEP147" s="2"/>
      <c r="LEQ147" s="2"/>
      <c r="LER147" s="2"/>
      <c r="LES147" s="2"/>
      <c r="LET147" s="2"/>
      <c r="LEU147" s="2"/>
      <c r="LEV147" s="2"/>
      <c r="LEW147" s="2"/>
      <c r="LEX147" s="2"/>
      <c r="LEY147" s="2"/>
      <c r="LEZ147" s="2"/>
      <c r="LFA147" s="2"/>
      <c r="LFB147" s="2"/>
      <c r="LFC147" s="2"/>
      <c r="LFD147" s="2"/>
      <c r="LFE147" s="2"/>
      <c r="LFF147" s="2"/>
      <c r="LFG147" s="2"/>
      <c r="LFH147" s="2"/>
      <c r="LFI147" s="2"/>
      <c r="LFJ147" s="2"/>
      <c r="LFK147" s="2"/>
      <c r="LFL147" s="2"/>
      <c r="LFM147" s="2"/>
      <c r="LFN147" s="2"/>
      <c r="LFO147" s="2"/>
      <c r="LFP147" s="2"/>
      <c r="LFQ147" s="2"/>
      <c r="LFR147" s="2"/>
      <c r="LFS147" s="2"/>
      <c r="LFT147" s="2"/>
      <c r="LFU147" s="2"/>
      <c r="LFV147" s="2"/>
      <c r="LFW147" s="2"/>
      <c r="LFX147" s="2"/>
      <c r="LFY147" s="2"/>
      <c r="LFZ147" s="2"/>
      <c r="LGA147" s="2"/>
      <c r="LGB147" s="2"/>
      <c r="LGC147" s="2"/>
      <c r="LGD147" s="2"/>
      <c r="LGE147" s="2"/>
      <c r="LGF147" s="2"/>
      <c r="LGG147" s="2"/>
      <c r="LGH147" s="2"/>
      <c r="LGI147" s="2"/>
      <c r="LGJ147" s="2"/>
      <c r="LGK147" s="2"/>
      <c r="LGL147" s="2"/>
      <c r="LGM147" s="2"/>
      <c r="LGN147" s="2"/>
      <c r="LGO147" s="2"/>
      <c r="LGP147" s="2"/>
      <c r="LGQ147" s="2"/>
      <c r="LGR147" s="2"/>
      <c r="LGS147" s="2"/>
      <c r="LGT147" s="2"/>
      <c r="LGU147" s="2"/>
      <c r="LGV147" s="2"/>
      <c r="LGW147" s="2"/>
      <c r="LGX147" s="2"/>
      <c r="LGY147" s="2"/>
      <c r="LGZ147" s="2"/>
      <c r="LHA147" s="2"/>
      <c r="LHB147" s="2"/>
      <c r="LHC147" s="2"/>
      <c r="LHD147" s="2"/>
      <c r="LHE147" s="2"/>
      <c r="LHF147" s="2"/>
      <c r="LHG147" s="2"/>
      <c r="LHH147" s="2"/>
      <c r="LHI147" s="2"/>
      <c r="LHJ147" s="2"/>
      <c r="LHK147" s="2"/>
      <c r="LHL147" s="2"/>
      <c r="LHM147" s="2"/>
      <c r="LHN147" s="2"/>
      <c r="LHO147" s="2"/>
      <c r="LHP147" s="2"/>
      <c r="LHQ147" s="2"/>
      <c r="LHR147" s="2"/>
      <c r="LHS147" s="2"/>
      <c r="LHT147" s="2"/>
      <c r="LHU147" s="2"/>
      <c r="LHV147" s="2"/>
      <c r="LHW147" s="2"/>
      <c r="LHX147" s="2"/>
      <c r="LHY147" s="2"/>
      <c r="LHZ147" s="2"/>
      <c r="LIA147" s="2"/>
      <c r="LIB147" s="2"/>
      <c r="LIC147" s="2"/>
      <c r="LID147" s="2"/>
      <c r="LIE147" s="2"/>
      <c r="LIF147" s="2"/>
      <c r="LIG147" s="2"/>
      <c r="LIH147" s="2"/>
      <c r="LII147" s="2"/>
      <c r="LIJ147" s="2"/>
      <c r="LIK147" s="2"/>
      <c r="LIL147" s="2"/>
      <c r="LIM147" s="2"/>
      <c r="LIN147" s="2"/>
      <c r="LIO147" s="2"/>
      <c r="LIP147" s="2"/>
      <c r="LIQ147" s="2"/>
      <c r="LIR147" s="2"/>
      <c r="LIS147" s="2"/>
      <c r="LIT147" s="2"/>
      <c r="LIU147" s="2"/>
      <c r="LIV147" s="2"/>
      <c r="LIW147" s="2"/>
      <c r="LIX147" s="2"/>
      <c r="LIY147" s="2"/>
      <c r="LIZ147" s="2"/>
      <c r="LJA147" s="2"/>
      <c r="LJB147" s="2"/>
      <c r="LJC147" s="2"/>
      <c r="LJD147" s="2"/>
      <c r="LJE147" s="2"/>
      <c r="LJF147" s="2"/>
      <c r="LJG147" s="2"/>
      <c r="LJH147" s="2"/>
      <c r="LJI147" s="2"/>
      <c r="LJJ147" s="2"/>
      <c r="LJK147" s="2"/>
      <c r="LJL147" s="2"/>
      <c r="LJM147" s="2"/>
      <c r="LJN147" s="2"/>
      <c r="LJO147" s="2"/>
      <c r="LJP147" s="2"/>
      <c r="LJQ147" s="2"/>
      <c r="LJR147" s="2"/>
      <c r="LJS147" s="2"/>
      <c r="LJT147" s="2"/>
      <c r="LJU147" s="2"/>
      <c r="LJV147" s="2"/>
      <c r="LJW147" s="2"/>
      <c r="LJX147" s="2"/>
      <c r="LJY147" s="2"/>
      <c r="LJZ147" s="2"/>
      <c r="LKA147" s="2"/>
      <c r="LKB147" s="2"/>
      <c r="LKC147" s="2"/>
      <c r="LKD147" s="2"/>
      <c r="LKE147" s="2"/>
      <c r="LKF147" s="2"/>
      <c r="LKG147" s="2"/>
      <c r="LKH147" s="2"/>
      <c r="LKI147" s="2"/>
      <c r="LKJ147" s="2"/>
      <c r="LKK147" s="2"/>
      <c r="LKL147" s="2"/>
      <c r="LKM147" s="2"/>
      <c r="LKN147" s="2"/>
      <c r="LKO147" s="2"/>
      <c r="LKP147" s="2"/>
      <c r="LKQ147" s="2"/>
      <c r="LKR147" s="2"/>
      <c r="LKS147" s="2"/>
      <c r="LKT147" s="2"/>
      <c r="LKU147" s="2"/>
      <c r="LKV147" s="2"/>
      <c r="LKW147" s="2"/>
      <c r="LKX147" s="2"/>
      <c r="LKY147" s="2"/>
      <c r="LKZ147" s="2"/>
      <c r="LLA147" s="2"/>
      <c r="LLB147" s="2"/>
      <c r="LLC147" s="2"/>
      <c r="LLD147" s="2"/>
      <c r="LLE147" s="2"/>
      <c r="LLF147" s="2"/>
      <c r="LLG147" s="2"/>
      <c r="LLH147" s="2"/>
      <c r="LLI147" s="2"/>
      <c r="LLJ147" s="2"/>
      <c r="LLK147" s="2"/>
      <c r="LLL147" s="2"/>
      <c r="LLM147" s="2"/>
      <c r="LLN147" s="2"/>
      <c r="LLO147" s="2"/>
      <c r="LLP147" s="2"/>
      <c r="LLQ147" s="2"/>
      <c r="LLR147" s="2"/>
      <c r="LLS147" s="2"/>
      <c r="LLT147" s="2"/>
      <c r="LLU147" s="2"/>
      <c r="LLV147" s="2"/>
      <c r="LLW147" s="2"/>
      <c r="LLX147" s="2"/>
      <c r="LLY147" s="2"/>
      <c r="LLZ147" s="2"/>
      <c r="LMA147" s="2"/>
      <c r="LMB147" s="2"/>
      <c r="LMC147" s="2"/>
      <c r="LMD147" s="2"/>
      <c r="LME147" s="2"/>
      <c r="LMF147" s="2"/>
      <c r="LMG147" s="2"/>
      <c r="LMH147" s="2"/>
      <c r="LMI147" s="2"/>
      <c r="LMJ147" s="2"/>
      <c r="LMK147" s="2"/>
      <c r="LML147" s="2"/>
      <c r="LMM147" s="2"/>
      <c r="LMN147" s="2"/>
      <c r="LMO147" s="2"/>
      <c r="LMP147" s="2"/>
      <c r="LMQ147" s="2"/>
      <c r="LMR147" s="2"/>
      <c r="LMS147" s="2"/>
      <c r="LMT147" s="2"/>
      <c r="LMU147" s="2"/>
      <c r="LMV147" s="2"/>
      <c r="LMW147" s="2"/>
      <c r="LMX147" s="2"/>
      <c r="LMY147" s="2"/>
      <c r="LMZ147" s="2"/>
      <c r="LNA147" s="2"/>
      <c r="LNB147" s="2"/>
      <c r="LNC147" s="2"/>
      <c r="LND147" s="2"/>
      <c r="LNE147" s="2"/>
      <c r="LNF147" s="2"/>
      <c r="LNG147" s="2"/>
      <c r="LNH147" s="2"/>
      <c r="LNI147" s="2"/>
      <c r="LNJ147" s="2"/>
      <c r="LNK147" s="2"/>
      <c r="LNL147" s="2"/>
      <c r="LNM147" s="2"/>
      <c r="LNN147" s="2"/>
      <c r="LNO147" s="2"/>
      <c r="LNP147" s="2"/>
      <c r="LNQ147" s="2"/>
      <c r="LNR147" s="2"/>
      <c r="LNS147" s="2"/>
      <c r="LNT147" s="2"/>
      <c r="LNU147" s="2"/>
      <c r="LNV147" s="2"/>
      <c r="LNW147" s="2"/>
      <c r="LNX147" s="2"/>
      <c r="LNY147" s="2"/>
      <c r="LNZ147" s="2"/>
      <c r="LOA147" s="2"/>
      <c r="LOB147" s="2"/>
      <c r="LOC147" s="2"/>
      <c r="LOD147" s="2"/>
      <c r="LOE147" s="2"/>
      <c r="LOF147" s="2"/>
      <c r="LOG147" s="2"/>
      <c r="LOH147" s="2"/>
      <c r="LOI147" s="2"/>
      <c r="LOJ147" s="2"/>
      <c r="LOK147" s="2"/>
      <c r="LOL147" s="2"/>
      <c r="LOM147" s="2"/>
      <c r="LON147" s="2"/>
      <c r="LOO147" s="2"/>
      <c r="LOP147" s="2"/>
      <c r="LOQ147" s="2"/>
      <c r="LOR147" s="2"/>
      <c r="LOS147" s="2"/>
      <c r="LOT147" s="2"/>
      <c r="LOU147" s="2"/>
      <c r="LOV147" s="2"/>
      <c r="LOW147" s="2"/>
      <c r="LOX147" s="2"/>
      <c r="LOY147" s="2"/>
      <c r="LOZ147" s="2"/>
      <c r="LPA147" s="2"/>
      <c r="LPB147" s="2"/>
      <c r="LPC147" s="2"/>
      <c r="LPD147" s="2"/>
      <c r="LPE147" s="2"/>
      <c r="LPF147" s="2"/>
      <c r="LPG147" s="2"/>
      <c r="LPH147" s="2"/>
      <c r="LPI147" s="2"/>
      <c r="LPJ147" s="2"/>
      <c r="LPK147" s="2"/>
      <c r="LPL147" s="2"/>
      <c r="LPM147" s="2"/>
      <c r="LPN147" s="2"/>
      <c r="LPO147" s="2"/>
      <c r="LPP147" s="2"/>
      <c r="LPQ147" s="2"/>
      <c r="LPR147" s="2"/>
      <c r="LPS147" s="2"/>
      <c r="LPT147" s="2"/>
      <c r="LPU147" s="2"/>
      <c r="LPV147" s="2"/>
      <c r="LPW147" s="2"/>
      <c r="LPX147" s="2"/>
      <c r="LPY147" s="2"/>
      <c r="LPZ147" s="2"/>
      <c r="LQA147" s="2"/>
      <c r="LQB147" s="2"/>
      <c r="LQC147" s="2"/>
      <c r="LQD147" s="2"/>
      <c r="LQE147" s="2"/>
      <c r="LQF147" s="2"/>
      <c r="LQG147" s="2"/>
      <c r="LQH147" s="2"/>
      <c r="LQI147" s="2"/>
      <c r="LQJ147" s="2"/>
      <c r="LQK147" s="2"/>
      <c r="LQL147" s="2"/>
      <c r="LQM147" s="2"/>
      <c r="LQN147" s="2"/>
      <c r="LQO147" s="2"/>
      <c r="LQP147" s="2"/>
      <c r="LQQ147" s="2"/>
      <c r="LQR147" s="2"/>
      <c r="LQS147" s="2"/>
      <c r="LQT147" s="2"/>
      <c r="LQU147" s="2"/>
      <c r="LQV147" s="2"/>
      <c r="LQW147" s="2"/>
      <c r="LQX147" s="2"/>
      <c r="LQY147" s="2"/>
      <c r="LQZ147" s="2"/>
      <c r="LRA147" s="2"/>
      <c r="LRB147" s="2"/>
      <c r="LRC147" s="2"/>
      <c r="LRD147" s="2"/>
      <c r="LRE147" s="2"/>
      <c r="LRF147" s="2"/>
      <c r="LRG147" s="2"/>
      <c r="LRH147" s="2"/>
      <c r="LRI147" s="2"/>
      <c r="LRJ147" s="2"/>
      <c r="LRK147" s="2"/>
      <c r="LRL147" s="2"/>
      <c r="LRM147" s="2"/>
      <c r="LRN147" s="2"/>
      <c r="LRO147" s="2"/>
      <c r="LRP147" s="2"/>
      <c r="LRQ147" s="2"/>
      <c r="LRR147" s="2"/>
      <c r="LRS147" s="2"/>
      <c r="LRT147" s="2"/>
      <c r="LRU147" s="2"/>
      <c r="LRV147" s="2"/>
      <c r="LRW147" s="2"/>
      <c r="LRX147" s="2"/>
      <c r="LRY147" s="2"/>
      <c r="LRZ147" s="2"/>
      <c r="LSA147" s="2"/>
      <c r="LSB147" s="2"/>
      <c r="LSC147" s="2"/>
      <c r="LSD147" s="2"/>
      <c r="LSE147" s="2"/>
      <c r="LSF147" s="2"/>
      <c r="LSG147" s="2"/>
      <c r="LSH147" s="2"/>
      <c r="LSI147" s="2"/>
      <c r="LSJ147" s="2"/>
      <c r="LSK147" s="2"/>
      <c r="LSL147" s="2"/>
      <c r="LSM147" s="2"/>
      <c r="LSN147" s="2"/>
      <c r="LSO147" s="2"/>
      <c r="LSP147" s="2"/>
      <c r="LSQ147" s="2"/>
      <c r="LSR147" s="2"/>
      <c r="LSS147" s="2"/>
      <c r="LST147" s="2"/>
      <c r="LSU147" s="2"/>
      <c r="LSV147" s="2"/>
      <c r="LSW147" s="2"/>
      <c r="LSX147" s="2"/>
      <c r="LSY147" s="2"/>
      <c r="LSZ147" s="2"/>
      <c r="LTA147" s="2"/>
      <c r="LTB147" s="2"/>
      <c r="LTC147" s="2"/>
      <c r="LTD147" s="2"/>
      <c r="LTE147" s="2"/>
      <c r="LTF147" s="2"/>
      <c r="LTG147" s="2"/>
      <c r="LTH147" s="2"/>
      <c r="LTI147" s="2"/>
      <c r="LTJ147" s="2"/>
      <c r="LTK147" s="2"/>
      <c r="LTL147" s="2"/>
      <c r="LTM147" s="2"/>
      <c r="LTN147" s="2"/>
      <c r="LTO147" s="2"/>
      <c r="LTP147" s="2"/>
      <c r="LTQ147" s="2"/>
      <c r="LTR147" s="2"/>
      <c r="LTS147" s="2"/>
      <c r="LTT147" s="2"/>
      <c r="LTU147" s="2"/>
      <c r="LTV147" s="2"/>
      <c r="LTW147" s="2"/>
      <c r="LTX147" s="2"/>
      <c r="LTY147" s="2"/>
      <c r="LTZ147" s="2"/>
      <c r="LUA147" s="2"/>
      <c r="LUB147" s="2"/>
      <c r="LUC147" s="2"/>
      <c r="LUD147" s="2"/>
      <c r="LUE147" s="2"/>
      <c r="LUF147" s="2"/>
      <c r="LUG147" s="2"/>
      <c r="LUH147" s="2"/>
      <c r="LUI147" s="2"/>
      <c r="LUJ147" s="2"/>
      <c r="LUK147" s="2"/>
      <c r="LUL147" s="2"/>
      <c r="LUM147" s="2"/>
      <c r="LUN147" s="2"/>
      <c r="LUO147" s="2"/>
      <c r="LUP147" s="2"/>
      <c r="LUQ147" s="2"/>
      <c r="LUR147" s="2"/>
      <c r="LUS147" s="2"/>
      <c r="LUT147" s="2"/>
      <c r="LUU147" s="2"/>
      <c r="LUV147" s="2"/>
      <c r="LUW147" s="2"/>
      <c r="LUX147" s="2"/>
      <c r="LUY147" s="2"/>
      <c r="LUZ147" s="2"/>
      <c r="LVA147" s="2"/>
      <c r="LVB147" s="2"/>
      <c r="LVC147" s="2"/>
      <c r="LVD147" s="2"/>
      <c r="LVE147" s="2"/>
      <c r="LVF147" s="2"/>
      <c r="LVG147" s="2"/>
      <c r="LVH147" s="2"/>
      <c r="LVI147" s="2"/>
      <c r="LVJ147" s="2"/>
      <c r="LVK147" s="2"/>
      <c r="LVL147" s="2"/>
      <c r="LVM147" s="2"/>
      <c r="LVN147" s="2"/>
      <c r="LVO147" s="2"/>
      <c r="LVP147" s="2"/>
      <c r="LVQ147" s="2"/>
      <c r="LVR147" s="2"/>
      <c r="LVS147" s="2"/>
      <c r="LVT147" s="2"/>
      <c r="LVU147" s="2"/>
      <c r="LVV147" s="2"/>
      <c r="LVW147" s="2"/>
      <c r="LVX147" s="2"/>
      <c r="LVY147" s="2"/>
      <c r="LVZ147" s="2"/>
      <c r="LWA147" s="2"/>
      <c r="LWB147" s="2"/>
      <c r="LWC147" s="2"/>
      <c r="LWD147" s="2"/>
      <c r="LWE147" s="2"/>
      <c r="LWF147" s="2"/>
      <c r="LWG147" s="2"/>
      <c r="LWH147" s="2"/>
      <c r="LWI147" s="2"/>
      <c r="LWJ147" s="2"/>
      <c r="LWK147" s="2"/>
      <c r="LWL147" s="2"/>
      <c r="LWM147" s="2"/>
      <c r="LWN147" s="2"/>
      <c r="LWO147" s="2"/>
      <c r="LWP147" s="2"/>
      <c r="LWQ147" s="2"/>
      <c r="LWR147" s="2"/>
      <c r="LWS147" s="2"/>
      <c r="LWT147" s="2"/>
      <c r="LWU147" s="2"/>
      <c r="LWV147" s="2"/>
      <c r="LWW147" s="2"/>
      <c r="LWX147" s="2"/>
      <c r="LWY147" s="2"/>
      <c r="LWZ147" s="2"/>
      <c r="LXA147" s="2"/>
      <c r="LXB147" s="2"/>
      <c r="LXC147" s="2"/>
      <c r="LXD147" s="2"/>
      <c r="LXE147" s="2"/>
      <c r="LXF147" s="2"/>
      <c r="LXG147" s="2"/>
      <c r="LXH147" s="2"/>
      <c r="LXI147" s="2"/>
      <c r="LXJ147" s="2"/>
      <c r="LXK147" s="2"/>
      <c r="LXL147" s="2"/>
      <c r="LXM147" s="2"/>
      <c r="LXN147" s="2"/>
      <c r="LXO147" s="2"/>
      <c r="LXP147" s="2"/>
      <c r="LXQ147" s="2"/>
      <c r="LXR147" s="2"/>
      <c r="LXS147" s="2"/>
      <c r="LXT147" s="2"/>
      <c r="LXU147" s="2"/>
      <c r="LXV147" s="2"/>
      <c r="LXW147" s="2"/>
      <c r="LXX147" s="2"/>
      <c r="LXY147" s="2"/>
      <c r="LXZ147" s="2"/>
      <c r="LYA147" s="2"/>
      <c r="LYB147" s="2"/>
      <c r="LYC147" s="2"/>
      <c r="LYD147" s="2"/>
      <c r="LYE147" s="2"/>
      <c r="LYF147" s="2"/>
      <c r="LYG147" s="2"/>
      <c r="LYH147" s="2"/>
      <c r="LYI147" s="2"/>
      <c r="LYJ147" s="2"/>
      <c r="LYK147" s="2"/>
      <c r="LYL147" s="2"/>
      <c r="LYM147" s="2"/>
      <c r="LYN147" s="2"/>
      <c r="LYO147" s="2"/>
      <c r="LYP147" s="2"/>
      <c r="LYQ147" s="2"/>
      <c r="LYR147" s="2"/>
      <c r="LYS147" s="2"/>
      <c r="LYT147" s="2"/>
      <c r="LYU147" s="2"/>
      <c r="LYV147" s="2"/>
      <c r="LYW147" s="2"/>
      <c r="LYX147" s="2"/>
      <c r="LYY147" s="2"/>
      <c r="LYZ147" s="2"/>
      <c r="LZA147" s="2"/>
      <c r="LZB147" s="2"/>
      <c r="LZC147" s="2"/>
      <c r="LZD147" s="2"/>
      <c r="LZE147" s="2"/>
      <c r="LZF147" s="2"/>
      <c r="LZG147" s="2"/>
      <c r="LZH147" s="2"/>
      <c r="LZI147" s="2"/>
      <c r="LZJ147" s="2"/>
      <c r="LZK147" s="2"/>
      <c r="LZL147" s="2"/>
      <c r="LZM147" s="2"/>
      <c r="LZN147" s="2"/>
      <c r="LZO147" s="2"/>
      <c r="LZP147" s="2"/>
      <c r="LZQ147" s="2"/>
      <c r="LZR147" s="2"/>
      <c r="LZS147" s="2"/>
      <c r="LZT147" s="2"/>
      <c r="LZU147" s="2"/>
      <c r="LZV147" s="2"/>
      <c r="LZW147" s="2"/>
      <c r="LZX147" s="2"/>
      <c r="LZY147" s="2"/>
      <c r="LZZ147" s="2"/>
      <c r="MAA147" s="2"/>
      <c r="MAB147" s="2"/>
      <c r="MAC147" s="2"/>
      <c r="MAD147" s="2"/>
      <c r="MAE147" s="2"/>
      <c r="MAF147" s="2"/>
      <c r="MAG147" s="2"/>
      <c r="MAH147" s="2"/>
      <c r="MAI147" s="2"/>
      <c r="MAJ147" s="2"/>
      <c r="MAK147" s="2"/>
      <c r="MAL147" s="2"/>
      <c r="MAM147" s="2"/>
      <c r="MAN147" s="2"/>
      <c r="MAO147" s="2"/>
      <c r="MAP147" s="2"/>
      <c r="MAQ147" s="2"/>
      <c r="MAR147" s="2"/>
      <c r="MAS147" s="2"/>
      <c r="MAT147" s="2"/>
      <c r="MAU147" s="2"/>
      <c r="MAV147" s="2"/>
      <c r="MAW147" s="2"/>
      <c r="MAX147" s="2"/>
      <c r="MAY147" s="2"/>
      <c r="MAZ147" s="2"/>
      <c r="MBA147" s="2"/>
      <c r="MBB147" s="2"/>
      <c r="MBC147" s="2"/>
      <c r="MBD147" s="2"/>
      <c r="MBE147" s="2"/>
      <c r="MBF147" s="2"/>
      <c r="MBG147" s="2"/>
      <c r="MBH147" s="2"/>
      <c r="MBI147" s="2"/>
      <c r="MBJ147" s="2"/>
      <c r="MBK147" s="2"/>
      <c r="MBL147" s="2"/>
      <c r="MBM147" s="2"/>
      <c r="MBN147" s="2"/>
      <c r="MBO147" s="2"/>
      <c r="MBP147" s="2"/>
      <c r="MBQ147" s="2"/>
      <c r="MBR147" s="2"/>
      <c r="MBS147" s="2"/>
      <c r="MBT147" s="2"/>
      <c r="MBU147" s="2"/>
      <c r="MBV147" s="2"/>
      <c r="MBW147" s="2"/>
      <c r="MBX147" s="2"/>
      <c r="MBY147" s="2"/>
      <c r="MBZ147" s="2"/>
      <c r="MCA147" s="2"/>
      <c r="MCB147" s="2"/>
      <c r="MCC147" s="2"/>
      <c r="MCD147" s="2"/>
      <c r="MCE147" s="2"/>
      <c r="MCF147" s="2"/>
      <c r="MCG147" s="2"/>
      <c r="MCH147" s="2"/>
      <c r="MCI147" s="2"/>
      <c r="MCJ147" s="2"/>
      <c r="MCK147" s="2"/>
      <c r="MCL147" s="2"/>
      <c r="MCM147" s="2"/>
      <c r="MCN147" s="2"/>
      <c r="MCO147" s="2"/>
      <c r="MCP147" s="2"/>
      <c r="MCQ147" s="2"/>
      <c r="MCR147" s="2"/>
      <c r="MCS147" s="2"/>
      <c r="MCT147" s="2"/>
      <c r="MCU147" s="2"/>
      <c r="MCV147" s="2"/>
      <c r="MCW147" s="2"/>
      <c r="MCX147" s="2"/>
      <c r="MCY147" s="2"/>
      <c r="MCZ147" s="2"/>
      <c r="MDA147" s="2"/>
      <c r="MDB147" s="2"/>
      <c r="MDC147" s="2"/>
      <c r="MDD147" s="2"/>
      <c r="MDE147" s="2"/>
      <c r="MDF147" s="2"/>
      <c r="MDG147" s="2"/>
      <c r="MDH147" s="2"/>
      <c r="MDI147" s="2"/>
      <c r="MDJ147" s="2"/>
      <c r="MDK147" s="2"/>
      <c r="MDL147" s="2"/>
      <c r="MDM147" s="2"/>
      <c r="MDN147" s="2"/>
      <c r="MDO147" s="2"/>
      <c r="MDP147" s="2"/>
      <c r="MDQ147" s="2"/>
      <c r="MDR147" s="2"/>
      <c r="MDS147" s="2"/>
      <c r="MDT147" s="2"/>
      <c r="MDU147" s="2"/>
      <c r="MDV147" s="2"/>
      <c r="MDW147" s="2"/>
      <c r="MDX147" s="2"/>
      <c r="MDY147" s="2"/>
      <c r="MDZ147" s="2"/>
      <c r="MEA147" s="2"/>
      <c r="MEB147" s="2"/>
      <c r="MEC147" s="2"/>
      <c r="MED147" s="2"/>
      <c r="MEE147" s="2"/>
      <c r="MEF147" s="2"/>
      <c r="MEG147" s="2"/>
      <c r="MEH147" s="2"/>
      <c r="MEI147" s="2"/>
      <c r="MEJ147" s="2"/>
      <c r="MEK147" s="2"/>
      <c r="MEL147" s="2"/>
      <c r="MEM147" s="2"/>
      <c r="MEN147" s="2"/>
      <c r="MEO147" s="2"/>
      <c r="MEP147" s="2"/>
      <c r="MEQ147" s="2"/>
      <c r="MER147" s="2"/>
      <c r="MES147" s="2"/>
      <c r="MET147" s="2"/>
      <c r="MEU147" s="2"/>
      <c r="MEV147" s="2"/>
      <c r="MEW147" s="2"/>
      <c r="MEX147" s="2"/>
      <c r="MEY147" s="2"/>
      <c r="MEZ147" s="2"/>
      <c r="MFA147" s="2"/>
      <c r="MFB147" s="2"/>
      <c r="MFC147" s="2"/>
      <c r="MFD147" s="2"/>
      <c r="MFE147" s="2"/>
      <c r="MFF147" s="2"/>
      <c r="MFG147" s="2"/>
      <c r="MFH147" s="2"/>
      <c r="MFI147" s="2"/>
      <c r="MFJ147" s="2"/>
      <c r="MFK147" s="2"/>
      <c r="MFL147" s="2"/>
      <c r="MFM147" s="2"/>
      <c r="MFN147" s="2"/>
      <c r="MFO147" s="2"/>
      <c r="MFP147" s="2"/>
      <c r="MFQ147" s="2"/>
      <c r="MFR147" s="2"/>
      <c r="MFS147" s="2"/>
      <c r="MFT147" s="2"/>
      <c r="MFU147" s="2"/>
      <c r="MFV147" s="2"/>
      <c r="MFW147" s="2"/>
      <c r="MFX147" s="2"/>
      <c r="MFY147" s="2"/>
      <c r="MFZ147" s="2"/>
      <c r="MGA147" s="2"/>
      <c r="MGB147" s="2"/>
      <c r="MGC147" s="2"/>
      <c r="MGD147" s="2"/>
      <c r="MGE147" s="2"/>
      <c r="MGF147" s="2"/>
      <c r="MGG147" s="2"/>
      <c r="MGH147" s="2"/>
      <c r="MGI147" s="2"/>
      <c r="MGJ147" s="2"/>
      <c r="MGK147" s="2"/>
      <c r="MGL147" s="2"/>
      <c r="MGM147" s="2"/>
      <c r="MGN147" s="2"/>
      <c r="MGO147" s="2"/>
      <c r="MGP147" s="2"/>
      <c r="MGQ147" s="2"/>
      <c r="MGR147" s="2"/>
      <c r="MGS147" s="2"/>
      <c r="MGT147" s="2"/>
      <c r="MGU147" s="2"/>
      <c r="MGV147" s="2"/>
      <c r="MGW147" s="2"/>
      <c r="MGX147" s="2"/>
      <c r="MGY147" s="2"/>
      <c r="MGZ147" s="2"/>
      <c r="MHA147" s="2"/>
      <c r="MHB147" s="2"/>
      <c r="MHC147" s="2"/>
      <c r="MHD147" s="2"/>
      <c r="MHE147" s="2"/>
      <c r="MHF147" s="2"/>
      <c r="MHG147" s="2"/>
      <c r="MHH147" s="2"/>
      <c r="MHI147" s="2"/>
      <c r="MHJ147" s="2"/>
      <c r="MHK147" s="2"/>
      <c r="MHL147" s="2"/>
      <c r="MHM147" s="2"/>
      <c r="MHN147" s="2"/>
      <c r="MHO147" s="2"/>
      <c r="MHP147" s="2"/>
      <c r="MHQ147" s="2"/>
      <c r="MHR147" s="2"/>
      <c r="MHS147" s="2"/>
      <c r="MHT147" s="2"/>
      <c r="MHU147" s="2"/>
      <c r="MHV147" s="2"/>
      <c r="MHW147" s="2"/>
      <c r="MHX147" s="2"/>
      <c r="MHY147" s="2"/>
      <c r="MHZ147" s="2"/>
      <c r="MIA147" s="2"/>
      <c r="MIB147" s="2"/>
      <c r="MIC147" s="2"/>
      <c r="MID147" s="2"/>
      <c r="MIE147" s="2"/>
      <c r="MIF147" s="2"/>
      <c r="MIG147" s="2"/>
      <c r="MIH147" s="2"/>
      <c r="MII147" s="2"/>
      <c r="MIJ147" s="2"/>
      <c r="MIK147" s="2"/>
      <c r="MIL147" s="2"/>
      <c r="MIM147" s="2"/>
      <c r="MIN147" s="2"/>
      <c r="MIO147" s="2"/>
      <c r="MIP147" s="2"/>
      <c r="MIQ147" s="2"/>
      <c r="MIR147" s="2"/>
      <c r="MIS147" s="2"/>
      <c r="MIT147" s="2"/>
      <c r="MIU147" s="2"/>
      <c r="MIV147" s="2"/>
      <c r="MIW147" s="2"/>
      <c r="MIX147" s="2"/>
      <c r="MIY147" s="2"/>
      <c r="MIZ147" s="2"/>
      <c r="MJA147" s="2"/>
      <c r="MJB147" s="2"/>
      <c r="MJC147" s="2"/>
      <c r="MJD147" s="2"/>
      <c r="MJE147" s="2"/>
      <c r="MJF147" s="2"/>
      <c r="MJG147" s="2"/>
      <c r="MJH147" s="2"/>
      <c r="MJI147" s="2"/>
      <c r="MJJ147" s="2"/>
      <c r="MJK147" s="2"/>
      <c r="MJL147" s="2"/>
      <c r="MJM147" s="2"/>
      <c r="MJN147" s="2"/>
      <c r="MJO147" s="2"/>
      <c r="MJP147" s="2"/>
      <c r="MJQ147" s="2"/>
      <c r="MJR147" s="2"/>
      <c r="MJS147" s="2"/>
      <c r="MJT147" s="2"/>
      <c r="MJU147" s="2"/>
      <c r="MJV147" s="2"/>
      <c r="MJW147" s="2"/>
      <c r="MJX147" s="2"/>
      <c r="MJY147" s="2"/>
      <c r="MJZ147" s="2"/>
      <c r="MKA147" s="2"/>
      <c r="MKB147" s="2"/>
      <c r="MKC147" s="2"/>
      <c r="MKD147" s="2"/>
      <c r="MKE147" s="2"/>
      <c r="MKF147" s="2"/>
      <c r="MKG147" s="2"/>
      <c r="MKH147" s="2"/>
      <c r="MKI147" s="2"/>
      <c r="MKJ147" s="2"/>
      <c r="MKK147" s="2"/>
      <c r="MKL147" s="2"/>
      <c r="MKM147" s="2"/>
      <c r="MKN147" s="2"/>
      <c r="MKO147" s="2"/>
      <c r="MKP147" s="2"/>
      <c r="MKQ147" s="2"/>
      <c r="MKR147" s="2"/>
      <c r="MKS147" s="2"/>
      <c r="MKT147" s="2"/>
      <c r="MKU147" s="2"/>
      <c r="MKV147" s="2"/>
      <c r="MKW147" s="2"/>
      <c r="MKX147" s="2"/>
      <c r="MKY147" s="2"/>
      <c r="MKZ147" s="2"/>
      <c r="MLA147" s="2"/>
      <c r="MLB147" s="2"/>
      <c r="MLC147" s="2"/>
      <c r="MLD147" s="2"/>
      <c r="MLE147" s="2"/>
      <c r="MLF147" s="2"/>
      <c r="MLG147" s="2"/>
      <c r="MLH147" s="2"/>
      <c r="MLI147" s="2"/>
      <c r="MLJ147" s="2"/>
      <c r="MLK147" s="2"/>
      <c r="MLL147" s="2"/>
      <c r="MLM147" s="2"/>
      <c r="MLN147" s="2"/>
      <c r="MLO147" s="2"/>
      <c r="MLP147" s="2"/>
      <c r="MLQ147" s="2"/>
      <c r="MLR147" s="2"/>
      <c r="MLS147" s="2"/>
      <c r="MLT147" s="2"/>
      <c r="MLU147" s="2"/>
      <c r="MLV147" s="2"/>
      <c r="MLW147" s="2"/>
      <c r="MLX147" s="2"/>
      <c r="MLY147" s="2"/>
      <c r="MLZ147" s="2"/>
      <c r="MMA147" s="2"/>
      <c r="MMB147" s="2"/>
      <c r="MMC147" s="2"/>
      <c r="MMD147" s="2"/>
      <c r="MME147" s="2"/>
      <c r="MMF147" s="2"/>
      <c r="MMG147" s="2"/>
      <c r="MMH147" s="2"/>
      <c r="MMI147" s="2"/>
      <c r="MMJ147" s="2"/>
      <c r="MMK147" s="2"/>
      <c r="MML147" s="2"/>
      <c r="MMM147" s="2"/>
      <c r="MMN147" s="2"/>
      <c r="MMO147" s="2"/>
      <c r="MMP147" s="2"/>
      <c r="MMQ147" s="2"/>
      <c r="MMR147" s="2"/>
      <c r="MMS147" s="2"/>
      <c r="MMT147" s="2"/>
      <c r="MMU147" s="2"/>
      <c r="MMV147" s="2"/>
      <c r="MMW147" s="2"/>
      <c r="MMX147" s="2"/>
      <c r="MMY147" s="2"/>
      <c r="MMZ147" s="2"/>
      <c r="MNA147" s="2"/>
      <c r="MNB147" s="2"/>
      <c r="MNC147" s="2"/>
      <c r="MND147" s="2"/>
      <c r="MNE147" s="2"/>
      <c r="MNF147" s="2"/>
      <c r="MNG147" s="2"/>
      <c r="MNH147" s="2"/>
      <c r="MNI147" s="2"/>
      <c r="MNJ147" s="2"/>
      <c r="MNK147" s="2"/>
      <c r="MNL147" s="2"/>
      <c r="MNM147" s="2"/>
      <c r="MNN147" s="2"/>
      <c r="MNO147" s="2"/>
      <c r="MNP147" s="2"/>
      <c r="MNQ147" s="2"/>
      <c r="MNR147" s="2"/>
      <c r="MNS147" s="2"/>
      <c r="MNT147" s="2"/>
      <c r="MNU147" s="2"/>
      <c r="MNV147" s="2"/>
      <c r="MNW147" s="2"/>
      <c r="MNX147" s="2"/>
      <c r="MNY147" s="2"/>
      <c r="MNZ147" s="2"/>
      <c r="MOA147" s="2"/>
      <c r="MOB147" s="2"/>
      <c r="MOC147" s="2"/>
      <c r="MOD147" s="2"/>
      <c r="MOE147" s="2"/>
      <c r="MOF147" s="2"/>
      <c r="MOG147" s="2"/>
      <c r="MOH147" s="2"/>
      <c r="MOI147" s="2"/>
      <c r="MOJ147" s="2"/>
      <c r="MOK147" s="2"/>
      <c r="MOL147" s="2"/>
      <c r="MOM147" s="2"/>
      <c r="MON147" s="2"/>
      <c r="MOO147" s="2"/>
      <c r="MOP147" s="2"/>
      <c r="MOQ147" s="2"/>
      <c r="MOR147" s="2"/>
      <c r="MOS147" s="2"/>
      <c r="MOT147" s="2"/>
      <c r="MOU147" s="2"/>
      <c r="MOV147" s="2"/>
      <c r="MOW147" s="2"/>
      <c r="MOX147" s="2"/>
      <c r="MOY147" s="2"/>
      <c r="MOZ147" s="2"/>
      <c r="MPA147" s="2"/>
      <c r="MPB147" s="2"/>
      <c r="MPC147" s="2"/>
      <c r="MPD147" s="2"/>
      <c r="MPE147" s="2"/>
      <c r="MPF147" s="2"/>
      <c r="MPG147" s="2"/>
      <c r="MPH147" s="2"/>
      <c r="MPI147" s="2"/>
      <c r="MPJ147" s="2"/>
      <c r="MPK147" s="2"/>
      <c r="MPL147" s="2"/>
      <c r="MPM147" s="2"/>
      <c r="MPN147" s="2"/>
      <c r="MPO147" s="2"/>
      <c r="MPP147" s="2"/>
      <c r="MPQ147" s="2"/>
      <c r="MPR147" s="2"/>
      <c r="MPS147" s="2"/>
      <c r="MPT147" s="2"/>
      <c r="MPU147" s="2"/>
      <c r="MPV147" s="2"/>
      <c r="MPW147" s="2"/>
      <c r="MPX147" s="2"/>
      <c r="MPY147" s="2"/>
      <c r="MPZ147" s="2"/>
      <c r="MQA147" s="2"/>
      <c r="MQB147" s="2"/>
      <c r="MQC147" s="2"/>
      <c r="MQD147" s="2"/>
      <c r="MQE147" s="2"/>
      <c r="MQF147" s="2"/>
      <c r="MQG147" s="2"/>
      <c r="MQH147" s="2"/>
      <c r="MQI147" s="2"/>
      <c r="MQJ147" s="2"/>
      <c r="MQK147" s="2"/>
      <c r="MQL147" s="2"/>
      <c r="MQM147" s="2"/>
      <c r="MQN147" s="2"/>
      <c r="MQO147" s="2"/>
      <c r="MQP147" s="2"/>
      <c r="MQQ147" s="2"/>
      <c r="MQR147" s="2"/>
      <c r="MQS147" s="2"/>
      <c r="MQT147" s="2"/>
      <c r="MQU147" s="2"/>
      <c r="MQV147" s="2"/>
      <c r="MQW147" s="2"/>
      <c r="MQX147" s="2"/>
      <c r="MQY147" s="2"/>
      <c r="MQZ147" s="2"/>
      <c r="MRA147" s="2"/>
      <c r="MRB147" s="2"/>
      <c r="MRC147" s="2"/>
      <c r="MRD147" s="2"/>
      <c r="MRE147" s="2"/>
      <c r="MRF147" s="2"/>
      <c r="MRG147" s="2"/>
      <c r="MRH147" s="2"/>
      <c r="MRI147" s="2"/>
      <c r="MRJ147" s="2"/>
      <c r="MRK147" s="2"/>
      <c r="MRL147" s="2"/>
      <c r="MRM147" s="2"/>
      <c r="MRN147" s="2"/>
      <c r="MRO147" s="2"/>
      <c r="MRP147" s="2"/>
      <c r="MRQ147" s="2"/>
      <c r="MRR147" s="2"/>
      <c r="MRS147" s="2"/>
      <c r="MRT147" s="2"/>
      <c r="MRU147" s="2"/>
      <c r="MRV147" s="2"/>
      <c r="MRW147" s="2"/>
      <c r="MRX147" s="2"/>
      <c r="MRY147" s="2"/>
      <c r="MRZ147" s="2"/>
      <c r="MSA147" s="2"/>
      <c r="MSB147" s="2"/>
      <c r="MSC147" s="2"/>
      <c r="MSD147" s="2"/>
      <c r="MSE147" s="2"/>
      <c r="MSF147" s="2"/>
      <c r="MSG147" s="2"/>
      <c r="MSH147" s="2"/>
      <c r="MSI147" s="2"/>
      <c r="MSJ147" s="2"/>
      <c r="MSK147" s="2"/>
      <c r="MSL147" s="2"/>
      <c r="MSM147" s="2"/>
      <c r="MSN147" s="2"/>
      <c r="MSO147" s="2"/>
      <c r="MSP147" s="2"/>
      <c r="MSQ147" s="2"/>
      <c r="MSR147" s="2"/>
      <c r="MSS147" s="2"/>
      <c r="MST147" s="2"/>
      <c r="MSU147" s="2"/>
      <c r="MSV147" s="2"/>
      <c r="MSW147" s="2"/>
      <c r="MSX147" s="2"/>
      <c r="MSY147" s="2"/>
      <c r="MSZ147" s="2"/>
      <c r="MTA147" s="2"/>
      <c r="MTB147" s="2"/>
      <c r="MTC147" s="2"/>
      <c r="MTD147" s="2"/>
      <c r="MTE147" s="2"/>
      <c r="MTF147" s="2"/>
      <c r="MTG147" s="2"/>
      <c r="MTH147" s="2"/>
      <c r="MTI147" s="2"/>
      <c r="MTJ147" s="2"/>
      <c r="MTK147" s="2"/>
      <c r="MTL147" s="2"/>
      <c r="MTM147" s="2"/>
      <c r="MTN147" s="2"/>
      <c r="MTO147" s="2"/>
      <c r="MTP147" s="2"/>
      <c r="MTQ147" s="2"/>
      <c r="MTR147" s="2"/>
      <c r="MTS147" s="2"/>
      <c r="MTT147" s="2"/>
      <c r="MTU147" s="2"/>
      <c r="MTV147" s="2"/>
      <c r="MTW147" s="2"/>
      <c r="MTX147" s="2"/>
      <c r="MTY147" s="2"/>
      <c r="MTZ147" s="2"/>
      <c r="MUA147" s="2"/>
      <c r="MUB147" s="2"/>
      <c r="MUC147" s="2"/>
      <c r="MUD147" s="2"/>
      <c r="MUE147" s="2"/>
      <c r="MUF147" s="2"/>
      <c r="MUG147" s="2"/>
      <c r="MUH147" s="2"/>
      <c r="MUI147" s="2"/>
      <c r="MUJ147" s="2"/>
      <c r="MUK147" s="2"/>
      <c r="MUL147" s="2"/>
      <c r="MUM147" s="2"/>
      <c r="MUN147" s="2"/>
      <c r="MUO147" s="2"/>
      <c r="MUP147" s="2"/>
      <c r="MUQ147" s="2"/>
      <c r="MUR147" s="2"/>
      <c r="MUS147" s="2"/>
      <c r="MUT147" s="2"/>
      <c r="MUU147" s="2"/>
      <c r="MUV147" s="2"/>
      <c r="MUW147" s="2"/>
      <c r="MUX147" s="2"/>
      <c r="MUY147" s="2"/>
      <c r="MUZ147" s="2"/>
      <c r="MVA147" s="2"/>
      <c r="MVB147" s="2"/>
      <c r="MVC147" s="2"/>
      <c r="MVD147" s="2"/>
      <c r="MVE147" s="2"/>
      <c r="MVF147" s="2"/>
      <c r="MVG147" s="2"/>
      <c r="MVH147" s="2"/>
      <c r="MVI147" s="2"/>
      <c r="MVJ147" s="2"/>
      <c r="MVK147" s="2"/>
      <c r="MVL147" s="2"/>
      <c r="MVM147" s="2"/>
      <c r="MVN147" s="2"/>
      <c r="MVO147" s="2"/>
      <c r="MVP147" s="2"/>
      <c r="MVQ147" s="2"/>
      <c r="MVR147" s="2"/>
      <c r="MVS147" s="2"/>
      <c r="MVT147" s="2"/>
      <c r="MVU147" s="2"/>
      <c r="MVV147" s="2"/>
      <c r="MVW147" s="2"/>
      <c r="MVX147" s="2"/>
      <c r="MVY147" s="2"/>
      <c r="MVZ147" s="2"/>
      <c r="MWA147" s="2"/>
      <c r="MWB147" s="2"/>
      <c r="MWC147" s="2"/>
      <c r="MWD147" s="2"/>
      <c r="MWE147" s="2"/>
      <c r="MWF147" s="2"/>
      <c r="MWG147" s="2"/>
      <c r="MWH147" s="2"/>
      <c r="MWI147" s="2"/>
      <c r="MWJ147" s="2"/>
      <c r="MWK147" s="2"/>
      <c r="MWL147" s="2"/>
      <c r="MWM147" s="2"/>
      <c r="MWN147" s="2"/>
      <c r="MWO147" s="2"/>
      <c r="MWP147" s="2"/>
      <c r="MWQ147" s="2"/>
      <c r="MWR147" s="2"/>
      <c r="MWS147" s="2"/>
      <c r="MWT147" s="2"/>
      <c r="MWU147" s="2"/>
      <c r="MWV147" s="2"/>
      <c r="MWW147" s="2"/>
      <c r="MWX147" s="2"/>
      <c r="MWY147" s="2"/>
      <c r="MWZ147" s="2"/>
      <c r="MXA147" s="2"/>
      <c r="MXB147" s="2"/>
      <c r="MXC147" s="2"/>
      <c r="MXD147" s="2"/>
      <c r="MXE147" s="2"/>
      <c r="MXF147" s="2"/>
      <c r="MXG147" s="2"/>
      <c r="MXH147" s="2"/>
      <c r="MXI147" s="2"/>
      <c r="MXJ147" s="2"/>
      <c r="MXK147" s="2"/>
      <c r="MXL147" s="2"/>
      <c r="MXM147" s="2"/>
      <c r="MXN147" s="2"/>
      <c r="MXO147" s="2"/>
      <c r="MXP147" s="2"/>
      <c r="MXQ147" s="2"/>
      <c r="MXR147" s="2"/>
      <c r="MXS147" s="2"/>
      <c r="MXT147" s="2"/>
      <c r="MXU147" s="2"/>
      <c r="MXV147" s="2"/>
      <c r="MXW147" s="2"/>
      <c r="MXX147" s="2"/>
      <c r="MXY147" s="2"/>
      <c r="MXZ147" s="2"/>
      <c r="MYA147" s="2"/>
      <c r="MYB147" s="2"/>
      <c r="MYC147" s="2"/>
      <c r="MYD147" s="2"/>
      <c r="MYE147" s="2"/>
      <c r="MYF147" s="2"/>
      <c r="MYG147" s="2"/>
      <c r="MYH147" s="2"/>
      <c r="MYI147" s="2"/>
      <c r="MYJ147" s="2"/>
      <c r="MYK147" s="2"/>
      <c r="MYL147" s="2"/>
      <c r="MYM147" s="2"/>
      <c r="MYN147" s="2"/>
      <c r="MYO147" s="2"/>
      <c r="MYP147" s="2"/>
      <c r="MYQ147" s="2"/>
      <c r="MYR147" s="2"/>
      <c r="MYS147" s="2"/>
      <c r="MYT147" s="2"/>
      <c r="MYU147" s="2"/>
      <c r="MYV147" s="2"/>
      <c r="MYW147" s="2"/>
      <c r="MYX147" s="2"/>
      <c r="MYY147" s="2"/>
      <c r="MYZ147" s="2"/>
      <c r="MZA147" s="2"/>
      <c r="MZB147" s="2"/>
      <c r="MZC147" s="2"/>
      <c r="MZD147" s="2"/>
      <c r="MZE147" s="2"/>
      <c r="MZF147" s="2"/>
      <c r="MZG147" s="2"/>
      <c r="MZH147" s="2"/>
      <c r="MZI147" s="2"/>
      <c r="MZJ147" s="2"/>
      <c r="MZK147" s="2"/>
      <c r="MZL147" s="2"/>
      <c r="MZM147" s="2"/>
      <c r="MZN147" s="2"/>
      <c r="MZO147" s="2"/>
      <c r="MZP147" s="2"/>
      <c r="MZQ147" s="2"/>
      <c r="MZR147" s="2"/>
      <c r="MZS147" s="2"/>
      <c r="MZT147" s="2"/>
      <c r="MZU147" s="2"/>
      <c r="MZV147" s="2"/>
      <c r="MZW147" s="2"/>
      <c r="MZX147" s="2"/>
      <c r="MZY147" s="2"/>
      <c r="MZZ147" s="2"/>
      <c r="NAA147" s="2"/>
      <c r="NAB147" s="2"/>
      <c r="NAC147" s="2"/>
      <c r="NAD147" s="2"/>
      <c r="NAE147" s="2"/>
      <c r="NAF147" s="2"/>
      <c r="NAG147" s="2"/>
      <c r="NAH147" s="2"/>
      <c r="NAI147" s="2"/>
      <c r="NAJ147" s="2"/>
      <c r="NAK147" s="2"/>
      <c r="NAL147" s="2"/>
      <c r="NAM147" s="2"/>
      <c r="NAN147" s="2"/>
      <c r="NAO147" s="2"/>
      <c r="NAP147" s="2"/>
      <c r="NAQ147" s="2"/>
      <c r="NAR147" s="2"/>
      <c r="NAS147" s="2"/>
      <c r="NAT147" s="2"/>
      <c r="NAU147" s="2"/>
      <c r="NAV147" s="2"/>
      <c r="NAW147" s="2"/>
      <c r="NAX147" s="2"/>
      <c r="NAY147" s="2"/>
      <c r="NAZ147" s="2"/>
      <c r="NBA147" s="2"/>
      <c r="NBB147" s="2"/>
      <c r="NBC147" s="2"/>
      <c r="NBD147" s="2"/>
      <c r="NBE147" s="2"/>
      <c r="NBF147" s="2"/>
      <c r="NBG147" s="2"/>
      <c r="NBH147" s="2"/>
      <c r="NBI147" s="2"/>
      <c r="NBJ147" s="2"/>
      <c r="NBK147" s="2"/>
      <c r="NBL147" s="2"/>
      <c r="NBM147" s="2"/>
      <c r="NBN147" s="2"/>
      <c r="NBO147" s="2"/>
      <c r="NBP147" s="2"/>
      <c r="NBQ147" s="2"/>
      <c r="NBR147" s="2"/>
      <c r="NBS147" s="2"/>
      <c r="NBT147" s="2"/>
      <c r="NBU147" s="2"/>
      <c r="NBV147" s="2"/>
      <c r="NBW147" s="2"/>
      <c r="NBX147" s="2"/>
      <c r="NBY147" s="2"/>
      <c r="NBZ147" s="2"/>
      <c r="NCA147" s="2"/>
      <c r="NCB147" s="2"/>
      <c r="NCC147" s="2"/>
      <c r="NCD147" s="2"/>
      <c r="NCE147" s="2"/>
      <c r="NCF147" s="2"/>
      <c r="NCG147" s="2"/>
      <c r="NCH147" s="2"/>
      <c r="NCI147" s="2"/>
      <c r="NCJ147" s="2"/>
      <c r="NCK147" s="2"/>
      <c r="NCL147" s="2"/>
      <c r="NCM147" s="2"/>
      <c r="NCN147" s="2"/>
      <c r="NCO147" s="2"/>
      <c r="NCP147" s="2"/>
      <c r="NCQ147" s="2"/>
      <c r="NCR147" s="2"/>
      <c r="NCS147" s="2"/>
      <c r="NCT147" s="2"/>
      <c r="NCU147" s="2"/>
      <c r="NCV147" s="2"/>
      <c r="NCW147" s="2"/>
      <c r="NCX147" s="2"/>
      <c r="NCY147" s="2"/>
      <c r="NCZ147" s="2"/>
      <c r="NDA147" s="2"/>
      <c r="NDB147" s="2"/>
      <c r="NDC147" s="2"/>
      <c r="NDD147" s="2"/>
      <c r="NDE147" s="2"/>
      <c r="NDF147" s="2"/>
      <c r="NDG147" s="2"/>
      <c r="NDH147" s="2"/>
      <c r="NDI147" s="2"/>
      <c r="NDJ147" s="2"/>
      <c r="NDK147" s="2"/>
      <c r="NDL147" s="2"/>
      <c r="NDM147" s="2"/>
      <c r="NDN147" s="2"/>
      <c r="NDO147" s="2"/>
      <c r="NDP147" s="2"/>
      <c r="NDQ147" s="2"/>
      <c r="NDR147" s="2"/>
      <c r="NDS147" s="2"/>
      <c r="NDT147" s="2"/>
      <c r="NDU147" s="2"/>
      <c r="NDV147" s="2"/>
      <c r="NDW147" s="2"/>
      <c r="NDX147" s="2"/>
      <c r="NDY147" s="2"/>
      <c r="NDZ147" s="2"/>
      <c r="NEA147" s="2"/>
      <c r="NEB147" s="2"/>
      <c r="NEC147" s="2"/>
      <c r="NED147" s="2"/>
      <c r="NEE147" s="2"/>
      <c r="NEF147" s="2"/>
      <c r="NEG147" s="2"/>
      <c r="NEH147" s="2"/>
      <c r="NEI147" s="2"/>
      <c r="NEJ147" s="2"/>
      <c r="NEK147" s="2"/>
      <c r="NEL147" s="2"/>
      <c r="NEM147" s="2"/>
      <c r="NEN147" s="2"/>
      <c r="NEO147" s="2"/>
      <c r="NEP147" s="2"/>
      <c r="NEQ147" s="2"/>
      <c r="NER147" s="2"/>
      <c r="NES147" s="2"/>
      <c r="NET147" s="2"/>
      <c r="NEU147" s="2"/>
      <c r="NEV147" s="2"/>
      <c r="NEW147" s="2"/>
      <c r="NEX147" s="2"/>
      <c r="NEY147" s="2"/>
      <c r="NEZ147" s="2"/>
      <c r="NFA147" s="2"/>
      <c r="NFB147" s="2"/>
      <c r="NFC147" s="2"/>
      <c r="NFD147" s="2"/>
      <c r="NFE147" s="2"/>
      <c r="NFF147" s="2"/>
      <c r="NFG147" s="2"/>
      <c r="NFH147" s="2"/>
      <c r="NFI147" s="2"/>
      <c r="NFJ147" s="2"/>
      <c r="NFK147" s="2"/>
      <c r="NFL147" s="2"/>
      <c r="NFM147" s="2"/>
      <c r="NFN147" s="2"/>
      <c r="NFO147" s="2"/>
      <c r="NFP147" s="2"/>
      <c r="NFQ147" s="2"/>
      <c r="NFR147" s="2"/>
      <c r="NFS147" s="2"/>
      <c r="NFT147" s="2"/>
      <c r="NFU147" s="2"/>
      <c r="NFV147" s="2"/>
      <c r="NFW147" s="2"/>
      <c r="NFX147" s="2"/>
      <c r="NFY147" s="2"/>
      <c r="NFZ147" s="2"/>
      <c r="NGA147" s="2"/>
      <c r="NGB147" s="2"/>
      <c r="NGC147" s="2"/>
      <c r="NGD147" s="2"/>
      <c r="NGE147" s="2"/>
      <c r="NGF147" s="2"/>
      <c r="NGG147" s="2"/>
      <c r="NGH147" s="2"/>
      <c r="NGI147" s="2"/>
      <c r="NGJ147" s="2"/>
      <c r="NGK147" s="2"/>
      <c r="NGL147" s="2"/>
      <c r="NGM147" s="2"/>
      <c r="NGN147" s="2"/>
      <c r="NGO147" s="2"/>
      <c r="NGP147" s="2"/>
      <c r="NGQ147" s="2"/>
      <c r="NGR147" s="2"/>
      <c r="NGS147" s="2"/>
      <c r="NGT147" s="2"/>
      <c r="NGU147" s="2"/>
      <c r="NGV147" s="2"/>
      <c r="NGW147" s="2"/>
      <c r="NGX147" s="2"/>
      <c r="NGY147" s="2"/>
      <c r="NGZ147" s="2"/>
      <c r="NHA147" s="2"/>
      <c r="NHB147" s="2"/>
      <c r="NHC147" s="2"/>
      <c r="NHD147" s="2"/>
      <c r="NHE147" s="2"/>
      <c r="NHF147" s="2"/>
      <c r="NHG147" s="2"/>
      <c r="NHH147" s="2"/>
      <c r="NHI147" s="2"/>
      <c r="NHJ147" s="2"/>
      <c r="NHK147" s="2"/>
      <c r="NHL147" s="2"/>
      <c r="NHM147" s="2"/>
      <c r="NHN147" s="2"/>
      <c r="NHO147" s="2"/>
      <c r="NHP147" s="2"/>
      <c r="NHQ147" s="2"/>
      <c r="NHR147" s="2"/>
      <c r="NHS147" s="2"/>
      <c r="NHT147" s="2"/>
      <c r="NHU147" s="2"/>
      <c r="NHV147" s="2"/>
      <c r="NHW147" s="2"/>
      <c r="NHX147" s="2"/>
      <c r="NHY147" s="2"/>
      <c r="NHZ147" s="2"/>
      <c r="NIA147" s="2"/>
      <c r="NIB147" s="2"/>
      <c r="NIC147" s="2"/>
      <c r="NID147" s="2"/>
      <c r="NIE147" s="2"/>
      <c r="NIF147" s="2"/>
      <c r="NIG147" s="2"/>
      <c r="NIH147" s="2"/>
      <c r="NII147" s="2"/>
      <c r="NIJ147" s="2"/>
      <c r="NIK147" s="2"/>
      <c r="NIL147" s="2"/>
      <c r="NIM147" s="2"/>
      <c r="NIN147" s="2"/>
      <c r="NIO147" s="2"/>
      <c r="NIP147" s="2"/>
      <c r="NIQ147" s="2"/>
      <c r="NIR147" s="2"/>
      <c r="NIS147" s="2"/>
      <c r="NIT147" s="2"/>
      <c r="NIU147" s="2"/>
      <c r="NIV147" s="2"/>
      <c r="NIW147" s="2"/>
      <c r="NIX147" s="2"/>
      <c r="NIY147" s="2"/>
      <c r="NIZ147" s="2"/>
      <c r="NJA147" s="2"/>
      <c r="NJB147" s="2"/>
      <c r="NJC147" s="2"/>
      <c r="NJD147" s="2"/>
      <c r="NJE147" s="2"/>
      <c r="NJF147" s="2"/>
      <c r="NJG147" s="2"/>
      <c r="NJH147" s="2"/>
      <c r="NJI147" s="2"/>
      <c r="NJJ147" s="2"/>
      <c r="NJK147" s="2"/>
      <c r="NJL147" s="2"/>
      <c r="NJM147" s="2"/>
      <c r="NJN147" s="2"/>
      <c r="NJO147" s="2"/>
      <c r="NJP147" s="2"/>
      <c r="NJQ147" s="2"/>
      <c r="NJR147" s="2"/>
      <c r="NJS147" s="2"/>
      <c r="NJT147" s="2"/>
      <c r="NJU147" s="2"/>
      <c r="NJV147" s="2"/>
      <c r="NJW147" s="2"/>
      <c r="NJX147" s="2"/>
      <c r="NJY147" s="2"/>
      <c r="NJZ147" s="2"/>
      <c r="NKA147" s="2"/>
      <c r="NKB147" s="2"/>
      <c r="NKC147" s="2"/>
      <c r="NKD147" s="2"/>
      <c r="NKE147" s="2"/>
      <c r="NKF147" s="2"/>
      <c r="NKG147" s="2"/>
      <c r="NKH147" s="2"/>
      <c r="NKI147" s="2"/>
      <c r="NKJ147" s="2"/>
      <c r="NKK147" s="2"/>
      <c r="NKL147" s="2"/>
      <c r="NKM147" s="2"/>
      <c r="NKN147" s="2"/>
      <c r="NKO147" s="2"/>
      <c r="NKP147" s="2"/>
      <c r="NKQ147" s="2"/>
      <c r="NKR147" s="2"/>
      <c r="NKS147" s="2"/>
      <c r="NKT147" s="2"/>
      <c r="NKU147" s="2"/>
      <c r="NKV147" s="2"/>
      <c r="NKW147" s="2"/>
      <c r="NKX147" s="2"/>
      <c r="NKY147" s="2"/>
      <c r="NKZ147" s="2"/>
      <c r="NLA147" s="2"/>
      <c r="NLB147" s="2"/>
      <c r="NLC147" s="2"/>
      <c r="NLD147" s="2"/>
      <c r="NLE147" s="2"/>
      <c r="NLF147" s="2"/>
      <c r="NLG147" s="2"/>
      <c r="NLH147" s="2"/>
      <c r="NLI147" s="2"/>
      <c r="NLJ147" s="2"/>
      <c r="NLK147" s="2"/>
      <c r="NLL147" s="2"/>
      <c r="NLM147" s="2"/>
      <c r="NLN147" s="2"/>
      <c r="NLO147" s="2"/>
      <c r="NLP147" s="2"/>
      <c r="NLQ147" s="2"/>
      <c r="NLR147" s="2"/>
      <c r="NLS147" s="2"/>
      <c r="NLT147" s="2"/>
      <c r="NLU147" s="2"/>
      <c r="NLV147" s="2"/>
      <c r="NLW147" s="2"/>
      <c r="NLX147" s="2"/>
      <c r="NLY147" s="2"/>
      <c r="NLZ147" s="2"/>
      <c r="NMA147" s="2"/>
      <c r="NMB147" s="2"/>
      <c r="NMC147" s="2"/>
      <c r="NMD147" s="2"/>
      <c r="NME147" s="2"/>
      <c r="NMF147" s="2"/>
      <c r="NMG147" s="2"/>
      <c r="NMH147" s="2"/>
      <c r="NMI147" s="2"/>
      <c r="NMJ147" s="2"/>
      <c r="NMK147" s="2"/>
      <c r="NML147" s="2"/>
      <c r="NMM147" s="2"/>
      <c r="NMN147" s="2"/>
      <c r="NMO147" s="2"/>
      <c r="NMP147" s="2"/>
      <c r="NMQ147" s="2"/>
      <c r="NMR147" s="2"/>
      <c r="NMS147" s="2"/>
      <c r="NMT147" s="2"/>
      <c r="NMU147" s="2"/>
      <c r="NMV147" s="2"/>
      <c r="NMW147" s="2"/>
      <c r="NMX147" s="2"/>
      <c r="NMY147" s="2"/>
      <c r="NMZ147" s="2"/>
      <c r="NNA147" s="2"/>
      <c r="NNB147" s="2"/>
      <c r="NNC147" s="2"/>
      <c r="NND147" s="2"/>
      <c r="NNE147" s="2"/>
      <c r="NNF147" s="2"/>
      <c r="NNG147" s="2"/>
      <c r="NNH147" s="2"/>
      <c r="NNI147" s="2"/>
      <c r="NNJ147" s="2"/>
      <c r="NNK147" s="2"/>
      <c r="NNL147" s="2"/>
      <c r="NNM147" s="2"/>
      <c r="NNN147" s="2"/>
      <c r="NNO147" s="2"/>
      <c r="NNP147" s="2"/>
      <c r="NNQ147" s="2"/>
      <c r="NNR147" s="2"/>
      <c r="NNS147" s="2"/>
      <c r="NNT147" s="2"/>
      <c r="NNU147" s="2"/>
      <c r="NNV147" s="2"/>
      <c r="NNW147" s="2"/>
      <c r="NNX147" s="2"/>
      <c r="NNY147" s="2"/>
      <c r="NNZ147" s="2"/>
      <c r="NOA147" s="2"/>
      <c r="NOB147" s="2"/>
      <c r="NOC147" s="2"/>
      <c r="NOD147" s="2"/>
      <c r="NOE147" s="2"/>
      <c r="NOF147" s="2"/>
      <c r="NOG147" s="2"/>
      <c r="NOH147" s="2"/>
      <c r="NOI147" s="2"/>
      <c r="NOJ147" s="2"/>
      <c r="NOK147" s="2"/>
      <c r="NOL147" s="2"/>
      <c r="NOM147" s="2"/>
      <c r="NON147" s="2"/>
      <c r="NOO147" s="2"/>
      <c r="NOP147" s="2"/>
      <c r="NOQ147" s="2"/>
      <c r="NOR147" s="2"/>
      <c r="NOS147" s="2"/>
      <c r="NOT147" s="2"/>
      <c r="NOU147" s="2"/>
      <c r="NOV147" s="2"/>
      <c r="NOW147" s="2"/>
      <c r="NOX147" s="2"/>
      <c r="NOY147" s="2"/>
      <c r="NOZ147" s="2"/>
      <c r="NPA147" s="2"/>
      <c r="NPB147" s="2"/>
      <c r="NPC147" s="2"/>
      <c r="NPD147" s="2"/>
      <c r="NPE147" s="2"/>
      <c r="NPF147" s="2"/>
      <c r="NPG147" s="2"/>
      <c r="NPH147" s="2"/>
      <c r="NPI147" s="2"/>
      <c r="NPJ147" s="2"/>
      <c r="NPK147" s="2"/>
      <c r="NPL147" s="2"/>
      <c r="NPM147" s="2"/>
      <c r="NPN147" s="2"/>
      <c r="NPO147" s="2"/>
      <c r="NPP147" s="2"/>
      <c r="NPQ147" s="2"/>
      <c r="NPR147" s="2"/>
      <c r="NPS147" s="2"/>
      <c r="NPT147" s="2"/>
      <c r="NPU147" s="2"/>
      <c r="NPV147" s="2"/>
      <c r="NPW147" s="2"/>
      <c r="NPX147" s="2"/>
      <c r="NPY147" s="2"/>
      <c r="NPZ147" s="2"/>
      <c r="NQA147" s="2"/>
      <c r="NQB147" s="2"/>
      <c r="NQC147" s="2"/>
      <c r="NQD147" s="2"/>
      <c r="NQE147" s="2"/>
      <c r="NQF147" s="2"/>
      <c r="NQG147" s="2"/>
      <c r="NQH147" s="2"/>
      <c r="NQI147" s="2"/>
      <c r="NQJ147" s="2"/>
      <c r="NQK147" s="2"/>
      <c r="NQL147" s="2"/>
      <c r="NQM147" s="2"/>
      <c r="NQN147" s="2"/>
      <c r="NQO147" s="2"/>
      <c r="NQP147" s="2"/>
      <c r="NQQ147" s="2"/>
      <c r="NQR147" s="2"/>
      <c r="NQS147" s="2"/>
      <c r="NQT147" s="2"/>
      <c r="NQU147" s="2"/>
      <c r="NQV147" s="2"/>
      <c r="NQW147" s="2"/>
      <c r="NQX147" s="2"/>
      <c r="NQY147" s="2"/>
      <c r="NQZ147" s="2"/>
      <c r="NRA147" s="2"/>
      <c r="NRB147" s="2"/>
      <c r="NRC147" s="2"/>
      <c r="NRD147" s="2"/>
      <c r="NRE147" s="2"/>
      <c r="NRF147" s="2"/>
      <c r="NRG147" s="2"/>
      <c r="NRH147" s="2"/>
      <c r="NRI147" s="2"/>
      <c r="NRJ147" s="2"/>
      <c r="NRK147" s="2"/>
      <c r="NRL147" s="2"/>
      <c r="NRM147" s="2"/>
      <c r="NRN147" s="2"/>
      <c r="NRO147" s="2"/>
      <c r="NRP147" s="2"/>
      <c r="NRQ147" s="2"/>
      <c r="NRR147" s="2"/>
      <c r="NRS147" s="2"/>
      <c r="NRT147" s="2"/>
      <c r="NRU147" s="2"/>
      <c r="NRV147" s="2"/>
      <c r="NRW147" s="2"/>
      <c r="NRX147" s="2"/>
      <c r="NRY147" s="2"/>
      <c r="NRZ147" s="2"/>
      <c r="NSA147" s="2"/>
      <c r="NSB147" s="2"/>
      <c r="NSC147" s="2"/>
      <c r="NSD147" s="2"/>
      <c r="NSE147" s="2"/>
      <c r="NSF147" s="2"/>
      <c r="NSG147" s="2"/>
      <c r="NSH147" s="2"/>
      <c r="NSI147" s="2"/>
      <c r="NSJ147" s="2"/>
      <c r="NSK147" s="2"/>
      <c r="NSL147" s="2"/>
      <c r="NSM147" s="2"/>
      <c r="NSN147" s="2"/>
      <c r="NSO147" s="2"/>
      <c r="NSP147" s="2"/>
      <c r="NSQ147" s="2"/>
      <c r="NSR147" s="2"/>
      <c r="NSS147" s="2"/>
      <c r="NST147" s="2"/>
      <c r="NSU147" s="2"/>
      <c r="NSV147" s="2"/>
      <c r="NSW147" s="2"/>
      <c r="NSX147" s="2"/>
      <c r="NSY147" s="2"/>
      <c r="NSZ147" s="2"/>
      <c r="NTA147" s="2"/>
      <c r="NTB147" s="2"/>
      <c r="NTC147" s="2"/>
      <c r="NTD147" s="2"/>
      <c r="NTE147" s="2"/>
      <c r="NTF147" s="2"/>
      <c r="NTG147" s="2"/>
      <c r="NTH147" s="2"/>
      <c r="NTI147" s="2"/>
      <c r="NTJ147" s="2"/>
      <c r="NTK147" s="2"/>
      <c r="NTL147" s="2"/>
      <c r="NTM147" s="2"/>
      <c r="NTN147" s="2"/>
      <c r="NTO147" s="2"/>
      <c r="NTP147" s="2"/>
      <c r="NTQ147" s="2"/>
      <c r="NTR147" s="2"/>
      <c r="NTS147" s="2"/>
      <c r="NTT147" s="2"/>
      <c r="NTU147" s="2"/>
      <c r="NTV147" s="2"/>
      <c r="NTW147" s="2"/>
      <c r="NTX147" s="2"/>
      <c r="NTY147" s="2"/>
      <c r="NTZ147" s="2"/>
      <c r="NUA147" s="2"/>
      <c r="NUB147" s="2"/>
      <c r="NUC147" s="2"/>
      <c r="NUD147" s="2"/>
      <c r="NUE147" s="2"/>
      <c r="NUF147" s="2"/>
      <c r="NUG147" s="2"/>
      <c r="NUH147" s="2"/>
      <c r="NUI147" s="2"/>
      <c r="NUJ147" s="2"/>
      <c r="NUK147" s="2"/>
      <c r="NUL147" s="2"/>
      <c r="NUM147" s="2"/>
      <c r="NUN147" s="2"/>
      <c r="NUO147" s="2"/>
      <c r="NUP147" s="2"/>
      <c r="NUQ147" s="2"/>
      <c r="NUR147" s="2"/>
      <c r="NUS147" s="2"/>
      <c r="NUT147" s="2"/>
      <c r="NUU147" s="2"/>
      <c r="NUV147" s="2"/>
      <c r="NUW147" s="2"/>
      <c r="NUX147" s="2"/>
      <c r="NUY147" s="2"/>
      <c r="NUZ147" s="2"/>
      <c r="NVA147" s="2"/>
      <c r="NVB147" s="2"/>
      <c r="NVC147" s="2"/>
      <c r="NVD147" s="2"/>
      <c r="NVE147" s="2"/>
      <c r="NVF147" s="2"/>
      <c r="NVG147" s="2"/>
      <c r="NVH147" s="2"/>
      <c r="NVI147" s="2"/>
      <c r="NVJ147" s="2"/>
      <c r="NVK147" s="2"/>
      <c r="NVL147" s="2"/>
      <c r="NVM147" s="2"/>
      <c r="NVN147" s="2"/>
      <c r="NVO147" s="2"/>
      <c r="NVP147" s="2"/>
      <c r="NVQ147" s="2"/>
      <c r="NVR147" s="2"/>
      <c r="NVS147" s="2"/>
      <c r="NVT147" s="2"/>
      <c r="NVU147" s="2"/>
      <c r="NVV147" s="2"/>
      <c r="NVW147" s="2"/>
      <c r="NVX147" s="2"/>
      <c r="NVY147" s="2"/>
      <c r="NVZ147" s="2"/>
      <c r="NWA147" s="2"/>
      <c r="NWB147" s="2"/>
      <c r="NWC147" s="2"/>
      <c r="NWD147" s="2"/>
      <c r="NWE147" s="2"/>
      <c r="NWF147" s="2"/>
      <c r="NWG147" s="2"/>
      <c r="NWH147" s="2"/>
      <c r="NWI147" s="2"/>
      <c r="NWJ147" s="2"/>
      <c r="NWK147" s="2"/>
      <c r="NWL147" s="2"/>
      <c r="NWM147" s="2"/>
      <c r="NWN147" s="2"/>
      <c r="NWO147" s="2"/>
      <c r="NWP147" s="2"/>
      <c r="NWQ147" s="2"/>
      <c r="NWR147" s="2"/>
      <c r="NWS147" s="2"/>
      <c r="NWT147" s="2"/>
      <c r="NWU147" s="2"/>
      <c r="NWV147" s="2"/>
      <c r="NWW147" s="2"/>
      <c r="NWX147" s="2"/>
      <c r="NWY147" s="2"/>
      <c r="NWZ147" s="2"/>
      <c r="NXA147" s="2"/>
      <c r="NXB147" s="2"/>
      <c r="NXC147" s="2"/>
      <c r="NXD147" s="2"/>
      <c r="NXE147" s="2"/>
      <c r="NXF147" s="2"/>
      <c r="NXG147" s="2"/>
      <c r="NXH147" s="2"/>
      <c r="NXI147" s="2"/>
      <c r="NXJ147" s="2"/>
      <c r="NXK147" s="2"/>
      <c r="NXL147" s="2"/>
      <c r="NXM147" s="2"/>
      <c r="NXN147" s="2"/>
      <c r="NXO147" s="2"/>
      <c r="NXP147" s="2"/>
      <c r="NXQ147" s="2"/>
      <c r="NXR147" s="2"/>
      <c r="NXS147" s="2"/>
      <c r="NXT147" s="2"/>
      <c r="NXU147" s="2"/>
      <c r="NXV147" s="2"/>
      <c r="NXW147" s="2"/>
      <c r="NXX147" s="2"/>
      <c r="NXY147" s="2"/>
      <c r="NXZ147" s="2"/>
      <c r="NYA147" s="2"/>
      <c r="NYB147" s="2"/>
      <c r="NYC147" s="2"/>
      <c r="NYD147" s="2"/>
      <c r="NYE147" s="2"/>
      <c r="NYF147" s="2"/>
      <c r="NYG147" s="2"/>
      <c r="NYH147" s="2"/>
      <c r="NYI147" s="2"/>
      <c r="NYJ147" s="2"/>
      <c r="NYK147" s="2"/>
      <c r="NYL147" s="2"/>
      <c r="NYM147" s="2"/>
      <c r="NYN147" s="2"/>
      <c r="NYO147" s="2"/>
      <c r="NYP147" s="2"/>
      <c r="NYQ147" s="2"/>
      <c r="NYR147" s="2"/>
      <c r="NYS147" s="2"/>
      <c r="NYT147" s="2"/>
      <c r="NYU147" s="2"/>
      <c r="NYV147" s="2"/>
      <c r="NYW147" s="2"/>
      <c r="NYX147" s="2"/>
      <c r="NYY147" s="2"/>
      <c r="NYZ147" s="2"/>
      <c r="NZA147" s="2"/>
      <c r="NZB147" s="2"/>
      <c r="NZC147" s="2"/>
      <c r="NZD147" s="2"/>
      <c r="NZE147" s="2"/>
      <c r="NZF147" s="2"/>
      <c r="NZG147" s="2"/>
      <c r="NZH147" s="2"/>
      <c r="NZI147" s="2"/>
      <c r="NZJ147" s="2"/>
      <c r="NZK147" s="2"/>
      <c r="NZL147" s="2"/>
      <c r="NZM147" s="2"/>
      <c r="NZN147" s="2"/>
      <c r="NZO147" s="2"/>
      <c r="NZP147" s="2"/>
      <c r="NZQ147" s="2"/>
      <c r="NZR147" s="2"/>
      <c r="NZS147" s="2"/>
      <c r="NZT147" s="2"/>
      <c r="NZU147" s="2"/>
      <c r="NZV147" s="2"/>
      <c r="NZW147" s="2"/>
      <c r="NZX147" s="2"/>
      <c r="NZY147" s="2"/>
      <c r="NZZ147" s="2"/>
      <c r="OAA147" s="2"/>
      <c r="OAB147" s="2"/>
      <c r="OAC147" s="2"/>
      <c r="OAD147" s="2"/>
      <c r="OAE147" s="2"/>
      <c r="OAF147" s="2"/>
      <c r="OAG147" s="2"/>
      <c r="OAH147" s="2"/>
      <c r="OAI147" s="2"/>
      <c r="OAJ147" s="2"/>
      <c r="OAK147" s="2"/>
      <c r="OAL147" s="2"/>
      <c r="OAM147" s="2"/>
      <c r="OAN147" s="2"/>
      <c r="OAO147" s="2"/>
      <c r="OAP147" s="2"/>
      <c r="OAQ147" s="2"/>
      <c r="OAR147" s="2"/>
      <c r="OAS147" s="2"/>
      <c r="OAT147" s="2"/>
      <c r="OAU147" s="2"/>
      <c r="OAV147" s="2"/>
      <c r="OAW147" s="2"/>
      <c r="OAX147" s="2"/>
      <c r="OAY147" s="2"/>
      <c r="OAZ147" s="2"/>
      <c r="OBA147" s="2"/>
      <c r="OBB147" s="2"/>
      <c r="OBC147" s="2"/>
      <c r="OBD147" s="2"/>
      <c r="OBE147" s="2"/>
      <c r="OBF147" s="2"/>
      <c r="OBG147" s="2"/>
      <c r="OBH147" s="2"/>
      <c r="OBI147" s="2"/>
      <c r="OBJ147" s="2"/>
      <c r="OBK147" s="2"/>
      <c r="OBL147" s="2"/>
      <c r="OBM147" s="2"/>
      <c r="OBN147" s="2"/>
      <c r="OBO147" s="2"/>
      <c r="OBP147" s="2"/>
      <c r="OBQ147" s="2"/>
      <c r="OBR147" s="2"/>
      <c r="OBS147" s="2"/>
      <c r="OBT147" s="2"/>
      <c r="OBU147" s="2"/>
      <c r="OBV147" s="2"/>
      <c r="OBW147" s="2"/>
      <c r="OBX147" s="2"/>
      <c r="OBY147" s="2"/>
      <c r="OBZ147" s="2"/>
      <c r="OCA147" s="2"/>
      <c r="OCB147" s="2"/>
      <c r="OCC147" s="2"/>
      <c r="OCD147" s="2"/>
      <c r="OCE147" s="2"/>
      <c r="OCF147" s="2"/>
      <c r="OCG147" s="2"/>
      <c r="OCH147" s="2"/>
      <c r="OCI147" s="2"/>
      <c r="OCJ147" s="2"/>
      <c r="OCK147" s="2"/>
      <c r="OCL147" s="2"/>
      <c r="OCM147" s="2"/>
      <c r="OCN147" s="2"/>
      <c r="OCO147" s="2"/>
      <c r="OCP147" s="2"/>
      <c r="OCQ147" s="2"/>
      <c r="OCR147" s="2"/>
      <c r="OCS147" s="2"/>
      <c r="OCT147" s="2"/>
      <c r="OCU147" s="2"/>
      <c r="OCV147" s="2"/>
      <c r="OCW147" s="2"/>
      <c r="OCX147" s="2"/>
      <c r="OCY147" s="2"/>
      <c r="OCZ147" s="2"/>
      <c r="ODA147" s="2"/>
      <c r="ODB147" s="2"/>
      <c r="ODC147" s="2"/>
      <c r="ODD147" s="2"/>
      <c r="ODE147" s="2"/>
      <c r="ODF147" s="2"/>
      <c r="ODG147" s="2"/>
      <c r="ODH147" s="2"/>
      <c r="ODI147" s="2"/>
      <c r="ODJ147" s="2"/>
      <c r="ODK147" s="2"/>
      <c r="ODL147" s="2"/>
      <c r="ODM147" s="2"/>
      <c r="ODN147" s="2"/>
      <c r="ODO147" s="2"/>
      <c r="ODP147" s="2"/>
      <c r="ODQ147" s="2"/>
      <c r="ODR147" s="2"/>
      <c r="ODS147" s="2"/>
      <c r="ODT147" s="2"/>
      <c r="ODU147" s="2"/>
      <c r="ODV147" s="2"/>
      <c r="ODW147" s="2"/>
      <c r="ODX147" s="2"/>
      <c r="ODY147" s="2"/>
      <c r="ODZ147" s="2"/>
      <c r="OEA147" s="2"/>
      <c r="OEB147" s="2"/>
      <c r="OEC147" s="2"/>
      <c r="OED147" s="2"/>
      <c r="OEE147" s="2"/>
      <c r="OEF147" s="2"/>
      <c r="OEG147" s="2"/>
      <c r="OEH147" s="2"/>
      <c r="OEI147" s="2"/>
      <c r="OEJ147" s="2"/>
      <c r="OEK147" s="2"/>
      <c r="OEL147" s="2"/>
      <c r="OEM147" s="2"/>
      <c r="OEN147" s="2"/>
      <c r="OEO147" s="2"/>
      <c r="OEP147" s="2"/>
      <c r="OEQ147" s="2"/>
      <c r="OER147" s="2"/>
      <c r="OES147" s="2"/>
      <c r="OET147" s="2"/>
      <c r="OEU147" s="2"/>
      <c r="OEV147" s="2"/>
      <c r="OEW147" s="2"/>
      <c r="OEX147" s="2"/>
      <c r="OEY147" s="2"/>
      <c r="OEZ147" s="2"/>
      <c r="OFA147" s="2"/>
      <c r="OFB147" s="2"/>
      <c r="OFC147" s="2"/>
      <c r="OFD147" s="2"/>
      <c r="OFE147" s="2"/>
      <c r="OFF147" s="2"/>
      <c r="OFG147" s="2"/>
      <c r="OFH147" s="2"/>
      <c r="OFI147" s="2"/>
      <c r="OFJ147" s="2"/>
      <c r="OFK147" s="2"/>
      <c r="OFL147" s="2"/>
      <c r="OFM147" s="2"/>
      <c r="OFN147" s="2"/>
      <c r="OFO147" s="2"/>
      <c r="OFP147" s="2"/>
      <c r="OFQ147" s="2"/>
      <c r="OFR147" s="2"/>
      <c r="OFS147" s="2"/>
      <c r="OFT147" s="2"/>
      <c r="OFU147" s="2"/>
      <c r="OFV147" s="2"/>
      <c r="OFW147" s="2"/>
      <c r="OFX147" s="2"/>
      <c r="OFY147" s="2"/>
      <c r="OFZ147" s="2"/>
      <c r="OGA147" s="2"/>
      <c r="OGB147" s="2"/>
      <c r="OGC147" s="2"/>
      <c r="OGD147" s="2"/>
      <c r="OGE147" s="2"/>
      <c r="OGF147" s="2"/>
      <c r="OGG147" s="2"/>
      <c r="OGH147" s="2"/>
      <c r="OGI147" s="2"/>
      <c r="OGJ147" s="2"/>
      <c r="OGK147" s="2"/>
      <c r="OGL147" s="2"/>
      <c r="OGM147" s="2"/>
      <c r="OGN147" s="2"/>
      <c r="OGO147" s="2"/>
      <c r="OGP147" s="2"/>
      <c r="OGQ147" s="2"/>
      <c r="OGR147" s="2"/>
      <c r="OGS147" s="2"/>
      <c r="OGT147" s="2"/>
      <c r="OGU147" s="2"/>
      <c r="OGV147" s="2"/>
      <c r="OGW147" s="2"/>
      <c r="OGX147" s="2"/>
      <c r="OGY147" s="2"/>
      <c r="OGZ147" s="2"/>
      <c r="OHA147" s="2"/>
      <c r="OHB147" s="2"/>
      <c r="OHC147" s="2"/>
      <c r="OHD147" s="2"/>
      <c r="OHE147" s="2"/>
      <c r="OHF147" s="2"/>
      <c r="OHG147" s="2"/>
      <c r="OHH147" s="2"/>
      <c r="OHI147" s="2"/>
      <c r="OHJ147" s="2"/>
      <c r="OHK147" s="2"/>
      <c r="OHL147" s="2"/>
      <c r="OHM147" s="2"/>
      <c r="OHN147" s="2"/>
      <c r="OHO147" s="2"/>
      <c r="OHP147" s="2"/>
      <c r="OHQ147" s="2"/>
      <c r="OHR147" s="2"/>
      <c r="OHS147" s="2"/>
      <c r="OHT147" s="2"/>
      <c r="OHU147" s="2"/>
      <c r="OHV147" s="2"/>
      <c r="OHW147" s="2"/>
      <c r="OHX147" s="2"/>
      <c r="OHY147" s="2"/>
      <c r="OHZ147" s="2"/>
      <c r="OIA147" s="2"/>
      <c r="OIB147" s="2"/>
      <c r="OIC147" s="2"/>
      <c r="OID147" s="2"/>
      <c r="OIE147" s="2"/>
      <c r="OIF147" s="2"/>
      <c r="OIG147" s="2"/>
      <c r="OIH147" s="2"/>
      <c r="OII147" s="2"/>
      <c r="OIJ147" s="2"/>
      <c r="OIK147" s="2"/>
      <c r="OIL147" s="2"/>
      <c r="OIM147" s="2"/>
      <c r="OIN147" s="2"/>
      <c r="OIO147" s="2"/>
      <c r="OIP147" s="2"/>
      <c r="OIQ147" s="2"/>
      <c r="OIR147" s="2"/>
      <c r="OIS147" s="2"/>
      <c r="OIT147" s="2"/>
      <c r="OIU147" s="2"/>
      <c r="OIV147" s="2"/>
      <c r="OIW147" s="2"/>
      <c r="OIX147" s="2"/>
      <c r="OIY147" s="2"/>
      <c r="OIZ147" s="2"/>
      <c r="OJA147" s="2"/>
      <c r="OJB147" s="2"/>
      <c r="OJC147" s="2"/>
      <c r="OJD147" s="2"/>
      <c r="OJE147" s="2"/>
      <c r="OJF147" s="2"/>
      <c r="OJG147" s="2"/>
      <c r="OJH147" s="2"/>
      <c r="OJI147" s="2"/>
      <c r="OJJ147" s="2"/>
      <c r="OJK147" s="2"/>
      <c r="OJL147" s="2"/>
      <c r="OJM147" s="2"/>
      <c r="OJN147" s="2"/>
      <c r="OJO147" s="2"/>
      <c r="OJP147" s="2"/>
      <c r="OJQ147" s="2"/>
      <c r="OJR147" s="2"/>
      <c r="OJS147" s="2"/>
      <c r="OJT147" s="2"/>
      <c r="OJU147" s="2"/>
      <c r="OJV147" s="2"/>
      <c r="OJW147" s="2"/>
      <c r="OJX147" s="2"/>
      <c r="OJY147" s="2"/>
      <c r="OJZ147" s="2"/>
      <c r="OKA147" s="2"/>
      <c r="OKB147" s="2"/>
      <c r="OKC147" s="2"/>
      <c r="OKD147" s="2"/>
      <c r="OKE147" s="2"/>
      <c r="OKF147" s="2"/>
      <c r="OKG147" s="2"/>
      <c r="OKH147" s="2"/>
      <c r="OKI147" s="2"/>
      <c r="OKJ147" s="2"/>
      <c r="OKK147" s="2"/>
      <c r="OKL147" s="2"/>
      <c r="OKM147" s="2"/>
      <c r="OKN147" s="2"/>
      <c r="OKO147" s="2"/>
      <c r="OKP147" s="2"/>
      <c r="OKQ147" s="2"/>
      <c r="OKR147" s="2"/>
      <c r="OKS147" s="2"/>
      <c r="OKT147" s="2"/>
      <c r="OKU147" s="2"/>
      <c r="OKV147" s="2"/>
      <c r="OKW147" s="2"/>
      <c r="OKX147" s="2"/>
      <c r="OKY147" s="2"/>
      <c r="OKZ147" s="2"/>
      <c r="OLA147" s="2"/>
      <c r="OLB147" s="2"/>
      <c r="OLC147" s="2"/>
      <c r="OLD147" s="2"/>
      <c r="OLE147" s="2"/>
      <c r="OLF147" s="2"/>
      <c r="OLG147" s="2"/>
      <c r="OLH147" s="2"/>
      <c r="OLI147" s="2"/>
      <c r="OLJ147" s="2"/>
      <c r="OLK147" s="2"/>
      <c r="OLL147" s="2"/>
      <c r="OLM147" s="2"/>
      <c r="OLN147" s="2"/>
      <c r="OLO147" s="2"/>
      <c r="OLP147" s="2"/>
      <c r="OLQ147" s="2"/>
      <c r="OLR147" s="2"/>
      <c r="OLS147" s="2"/>
      <c r="OLT147" s="2"/>
      <c r="OLU147" s="2"/>
      <c r="OLV147" s="2"/>
      <c r="OLW147" s="2"/>
      <c r="OLX147" s="2"/>
      <c r="OLY147" s="2"/>
      <c r="OLZ147" s="2"/>
      <c r="OMA147" s="2"/>
      <c r="OMB147" s="2"/>
      <c r="OMC147" s="2"/>
      <c r="OMD147" s="2"/>
      <c r="OME147" s="2"/>
      <c r="OMF147" s="2"/>
      <c r="OMG147" s="2"/>
      <c r="OMH147" s="2"/>
      <c r="OMI147" s="2"/>
      <c r="OMJ147" s="2"/>
      <c r="OMK147" s="2"/>
      <c r="OML147" s="2"/>
      <c r="OMM147" s="2"/>
      <c r="OMN147" s="2"/>
      <c r="OMO147" s="2"/>
      <c r="OMP147" s="2"/>
      <c r="OMQ147" s="2"/>
      <c r="OMR147" s="2"/>
      <c r="OMS147" s="2"/>
      <c r="OMT147" s="2"/>
      <c r="OMU147" s="2"/>
      <c r="OMV147" s="2"/>
      <c r="OMW147" s="2"/>
      <c r="OMX147" s="2"/>
      <c r="OMY147" s="2"/>
      <c r="OMZ147" s="2"/>
      <c r="ONA147" s="2"/>
      <c r="ONB147" s="2"/>
      <c r="ONC147" s="2"/>
      <c r="OND147" s="2"/>
      <c r="ONE147" s="2"/>
      <c r="ONF147" s="2"/>
      <c r="ONG147" s="2"/>
      <c r="ONH147" s="2"/>
      <c r="ONI147" s="2"/>
      <c r="ONJ147" s="2"/>
      <c r="ONK147" s="2"/>
      <c r="ONL147" s="2"/>
      <c r="ONM147" s="2"/>
      <c r="ONN147" s="2"/>
      <c r="ONO147" s="2"/>
      <c r="ONP147" s="2"/>
      <c r="ONQ147" s="2"/>
      <c r="ONR147" s="2"/>
      <c r="ONS147" s="2"/>
      <c r="ONT147" s="2"/>
      <c r="ONU147" s="2"/>
      <c r="ONV147" s="2"/>
      <c r="ONW147" s="2"/>
      <c r="ONX147" s="2"/>
      <c r="ONY147" s="2"/>
      <c r="ONZ147" s="2"/>
      <c r="OOA147" s="2"/>
      <c r="OOB147" s="2"/>
      <c r="OOC147" s="2"/>
      <c r="OOD147" s="2"/>
      <c r="OOE147" s="2"/>
      <c r="OOF147" s="2"/>
      <c r="OOG147" s="2"/>
      <c r="OOH147" s="2"/>
      <c r="OOI147" s="2"/>
      <c r="OOJ147" s="2"/>
      <c r="OOK147" s="2"/>
      <c r="OOL147" s="2"/>
      <c r="OOM147" s="2"/>
      <c r="OON147" s="2"/>
      <c r="OOO147" s="2"/>
      <c r="OOP147" s="2"/>
      <c r="OOQ147" s="2"/>
      <c r="OOR147" s="2"/>
      <c r="OOS147" s="2"/>
      <c r="OOT147" s="2"/>
      <c r="OOU147" s="2"/>
      <c r="OOV147" s="2"/>
      <c r="OOW147" s="2"/>
      <c r="OOX147" s="2"/>
      <c r="OOY147" s="2"/>
      <c r="OOZ147" s="2"/>
      <c r="OPA147" s="2"/>
      <c r="OPB147" s="2"/>
      <c r="OPC147" s="2"/>
      <c r="OPD147" s="2"/>
      <c r="OPE147" s="2"/>
      <c r="OPF147" s="2"/>
      <c r="OPG147" s="2"/>
      <c r="OPH147" s="2"/>
      <c r="OPI147" s="2"/>
      <c r="OPJ147" s="2"/>
      <c r="OPK147" s="2"/>
      <c r="OPL147" s="2"/>
      <c r="OPM147" s="2"/>
      <c r="OPN147" s="2"/>
      <c r="OPO147" s="2"/>
      <c r="OPP147" s="2"/>
      <c r="OPQ147" s="2"/>
      <c r="OPR147" s="2"/>
      <c r="OPS147" s="2"/>
      <c r="OPT147" s="2"/>
      <c r="OPU147" s="2"/>
      <c r="OPV147" s="2"/>
      <c r="OPW147" s="2"/>
      <c r="OPX147" s="2"/>
      <c r="OPY147" s="2"/>
      <c r="OPZ147" s="2"/>
      <c r="OQA147" s="2"/>
      <c r="OQB147" s="2"/>
      <c r="OQC147" s="2"/>
      <c r="OQD147" s="2"/>
      <c r="OQE147" s="2"/>
      <c r="OQF147" s="2"/>
      <c r="OQG147" s="2"/>
      <c r="OQH147" s="2"/>
      <c r="OQI147" s="2"/>
      <c r="OQJ147" s="2"/>
      <c r="OQK147" s="2"/>
      <c r="OQL147" s="2"/>
      <c r="OQM147" s="2"/>
      <c r="OQN147" s="2"/>
      <c r="OQO147" s="2"/>
      <c r="OQP147" s="2"/>
      <c r="OQQ147" s="2"/>
      <c r="OQR147" s="2"/>
      <c r="OQS147" s="2"/>
      <c r="OQT147" s="2"/>
      <c r="OQU147" s="2"/>
      <c r="OQV147" s="2"/>
      <c r="OQW147" s="2"/>
      <c r="OQX147" s="2"/>
      <c r="OQY147" s="2"/>
      <c r="OQZ147" s="2"/>
      <c r="ORA147" s="2"/>
      <c r="ORB147" s="2"/>
      <c r="ORC147" s="2"/>
      <c r="ORD147" s="2"/>
      <c r="ORE147" s="2"/>
      <c r="ORF147" s="2"/>
      <c r="ORG147" s="2"/>
      <c r="ORH147" s="2"/>
      <c r="ORI147" s="2"/>
      <c r="ORJ147" s="2"/>
      <c r="ORK147" s="2"/>
      <c r="ORL147" s="2"/>
      <c r="ORM147" s="2"/>
      <c r="ORN147" s="2"/>
      <c r="ORO147" s="2"/>
      <c r="ORP147" s="2"/>
      <c r="ORQ147" s="2"/>
      <c r="ORR147" s="2"/>
      <c r="ORS147" s="2"/>
      <c r="ORT147" s="2"/>
      <c r="ORU147" s="2"/>
      <c r="ORV147" s="2"/>
      <c r="ORW147" s="2"/>
      <c r="ORX147" s="2"/>
      <c r="ORY147" s="2"/>
      <c r="ORZ147" s="2"/>
      <c r="OSA147" s="2"/>
      <c r="OSB147" s="2"/>
      <c r="OSC147" s="2"/>
      <c r="OSD147" s="2"/>
      <c r="OSE147" s="2"/>
      <c r="OSF147" s="2"/>
      <c r="OSG147" s="2"/>
      <c r="OSH147" s="2"/>
      <c r="OSI147" s="2"/>
      <c r="OSJ147" s="2"/>
      <c r="OSK147" s="2"/>
      <c r="OSL147" s="2"/>
      <c r="OSM147" s="2"/>
      <c r="OSN147" s="2"/>
      <c r="OSO147" s="2"/>
      <c r="OSP147" s="2"/>
      <c r="OSQ147" s="2"/>
      <c r="OSR147" s="2"/>
      <c r="OSS147" s="2"/>
      <c r="OST147" s="2"/>
      <c r="OSU147" s="2"/>
      <c r="OSV147" s="2"/>
      <c r="OSW147" s="2"/>
      <c r="OSX147" s="2"/>
      <c r="OSY147" s="2"/>
      <c r="OSZ147" s="2"/>
      <c r="OTA147" s="2"/>
      <c r="OTB147" s="2"/>
      <c r="OTC147" s="2"/>
      <c r="OTD147" s="2"/>
      <c r="OTE147" s="2"/>
      <c r="OTF147" s="2"/>
      <c r="OTG147" s="2"/>
      <c r="OTH147" s="2"/>
      <c r="OTI147" s="2"/>
      <c r="OTJ147" s="2"/>
      <c r="OTK147" s="2"/>
      <c r="OTL147" s="2"/>
      <c r="OTM147" s="2"/>
      <c r="OTN147" s="2"/>
      <c r="OTO147" s="2"/>
      <c r="OTP147" s="2"/>
      <c r="OTQ147" s="2"/>
      <c r="OTR147" s="2"/>
      <c r="OTS147" s="2"/>
      <c r="OTT147" s="2"/>
      <c r="OTU147" s="2"/>
      <c r="OTV147" s="2"/>
      <c r="OTW147" s="2"/>
      <c r="OTX147" s="2"/>
      <c r="OTY147" s="2"/>
      <c r="OTZ147" s="2"/>
      <c r="OUA147" s="2"/>
      <c r="OUB147" s="2"/>
      <c r="OUC147" s="2"/>
      <c r="OUD147" s="2"/>
      <c r="OUE147" s="2"/>
      <c r="OUF147" s="2"/>
      <c r="OUG147" s="2"/>
      <c r="OUH147" s="2"/>
      <c r="OUI147" s="2"/>
      <c r="OUJ147" s="2"/>
      <c r="OUK147" s="2"/>
      <c r="OUL147" s="2"/>
      <c r="OUM147" s="2"/>
      <c r="OUN147" s="2"/>
      <c r="OUO147" s="2"/>
      <c r="OUP147" s="2"/>
      <c r="OUQ147" s="2"/>
      <c r="OUR147" s="2"/>
      <c r="OUS147" s="2"/>
      <c r="OUT147" s="2"/>
      <c r="OUU147" s="2"/>
      <c r="OUV147" s="2"/>
      <c r="OUW147" s="2"/>
      <c r="OUX147" s="2"/>
      <c r="OUY147" s="2"/>
      <c r="OUZ147" s="2"/>
      <c r="OVA147" s="2"/>
      <c r="OVB147" s="2"/>
      <c r="OVC147" s="2"/>
      <c r="OVD147" s="2"/>
      <c r="OVE147" s="2"/>
      <c r="OVF147" s="2"/>
      <c r="OVG147" s="2"/>
      <c r="OVH147" s="2"/>
      <c r="OVI147" s="2"/>
      <c r="OVJ147" s="2"/>
      <c r="OVK147" s="2"/>
      <c r="OVL147" s="2"/>
      <c r="OVM147" s="2"/>
      <c r="OVN147" s="2"/>
      <c r="OVO147" s="2"/>
      <c r="OVP147" s="2"/>
      <c r="OVQ147" s="2"/>
      <c r="OVR147" s="2"/>
      <c r="OVS147" s="2"/>
      <c r="OVT147" s="2"/>
      <c r="OVU147" s="2"/>
      <c r="OVV147" s="2"/>
      <c r="OVW147" s="2"/>
      <c r="OVX147" s="2"/>
      <c r="OVY147" s="2"/>
      <c r="OVZ147" s="2"/>
      <c r="OWA147" s="2"/>
      <c r="OWB147" s="2"/>
      <c r="OWC147" s="2"/>
      <c r="OWD147" s="2"/>
      <c r="OWE147" s="2"/>
      <c r="OWF147" s="2"/>
      <c r="OWG147" s="2"/>
      <c r="OWH147" s="2"/>
      <c r="OWI147" s="2"/>
      <c r="OWJ147" s="2"/>
      <c r="OWK147" s="2"/>
      <c r="OWL147" s="2"/>
      <c r="OWM147" s="2"/>
      <c r="OWN147" s="2"/>
      <c r="OWO147" s="2"/>
      <c r="OWP147" s="2"/>
      <c r="OWQ147" s="2"/>
      <c r="OWR147" s="2"/>
      <c r="OWS147" s="2"/>
      <c r="OWT147" s="2"/>
      <c r="OWU147" s="2"/>
      <c r="OWV147" s="2"/>
      <c r="OWW147" s="2"/>
      <c r="OWX147" s="2"/>
      <c r="OWY147" s="2"/>
      <c r="OWZ147" s="2"/>
      <c r="OXA147" s="2"/>
      <c r="OXB147" s="2"/>
      <c r="OXC147" s="2"/>
      <c r="OXD147" s="2"/>
      <c r="OXE147" s="2"/>
      <c r="OXF147" s="2"/>
      <c r="OXG147" s="2"/>
      <c r="OXH147" s="2"/>
      <c r="OXI147" s="2"/>
      <c r="OXJ147" s="2"/>
      <c r="OXK147" s="2"/>
      <c r="OXL147" s="2"/>
      <c r="OXM147" s="2"/>
      <c r="OXN147" s="2"/>
      <c r="OXO147" s="2"/>
      <c r="OXP147" s="2"/>
      <c r="OXQ147" s="2"/>
      <c r="OXR147" s="2"/>
      <c r="OXS147" s="2"/>
      <c r="OXT147" s="2"/>
      <c r="OXU147" s="2"/>
      <c r="OXV147" s="2"/>
      <c r="OXW147" s="2"/>
      <c r="OXX147" s="2"/>
      <c r="OXY147" s="2"/>
      <c r="OXZ147" s="2"/>
      <c r="OYA147" s="2"/>
      <c r="OYB147" s="2"/>
      <c r="OYC147" s="2"/>
      <c r="OYD147" s="2"/>
      <c r="OYE147" s="2"/>
      <c r="OYF147" s="2"/>
      <c r="OYG147" s="2"/>
      <c r="OYH147" s="2"/>
      <c r="OYI147" s="2"/>
      <c r="OYJ147" s="2"/>
      <c r="OYK147" s="2"/>
      <c r="OYL147" s="2"/>
      <c r="OYM147" s="2"/>
      <c r="OYN147" s="2"/>
      <c r="OYO147" s="2"/>
      <c r="OYP147" s="2"/>
      <c r="OYQ147" s="2"/>
      <c r="OYR147" s="2"/>
      <c r="OYS147" s="2"/>
      <c r="OYT147" s="2"/>
      <c r="OYU147" s="2"/>
      <c r="OYV147" s="2"/>
      <c r="OYW147" s="2"/>
      <c r="OYX147" s="2"/>
      <c r="OYY147" s="2"/>
      <c r="OYZ147" s="2"/>
      <c r="OZA147" s="2"/>
      <c r="OZB147" s="2"/>
      <c r="OZC147" s="2"/>
      <c r="OZD147" s="2"/>
      <c r="OZE147" s="2"/>
      <c r="OZF147" s="2"/>
      <c r="OZG147" s="2"/>
      <c r="OZH147" s="2"/>
      <c r="OZI147" s="2"/>
      <c r="OZJ147" s="2"/>
      <c r="OZK147" s="2"/>
      <c r="OZL147" s="2"/>
      <c r="OZM147" s="2"/>
      <c r="OZN147" s="2"/>
      <c r="OZO147" s="2"/>
      <c r="OZP147" s="2"/>
      <c r="OZQ147" s="2"/>
      <c r="OZR147" s="2"/>
      <c r="OZS147" s="2"/>
      <c r="OZT147" s="2"/>
      <c r="OZU147" s="2"/>
      <c r="OZV147" s="2"/>
      <c r="OZW147" s="2"/>
      <c r="OZX147" s="2"/>
      <c r="OZY147" s="2"/>
      <c r="OZZ147" s="2"/>
      <c r="PAA147" s="2"/>
      <c r="PAB147" s="2"/>
      <c r="PAC147" s="2"/>
      <c r="PAD147" s="2"/>
      <c r="PAE147" s="2"/>
      <c r="PAF147" s="2"/>
      <c r="PAG147" s="2"/>
      <c r="PAH147" s="2"/>
      <c r="PAI147" s="2"/>
      <c r="PAJ147" s="2"/>
      <c r="PAK147" s="2"/>
      <c r="PAL147" s="2"/>
      <c r="PAM147" s="2"/>
      <c r="PAN147" s="2"/>
      <c r="PAO147" s="2"/>
      <c r="PAP147" s="2"/>
      <c r="PAQ147" s="2"/>
      <c r="PAR147" s="2"/>
      <c r="PAS147" s="2"/>
      <c r="PAT147" s="2"/>
      <c r="PAU147" s="2"/>
      <c r="PAV147" s="2"/>
      <c r="PAW147" s="2"/>
      <c r="PAX147" s="2"/>
      <c r="PAY147" s="2"/>
      <c r="PAZ147" s="2"/>
      <c r="PBA147" s="2"/>
      <c r="PBB147" s="2"/>
      <c r="PBC147" s="2"/>
      <c r="PBD147" s="2"/>
      <c r="PBE147" s="2"/>
      <c r="PBF147" s="2"/>
      <c r="PBG147" s="2"/>
      <c r="PBH147" s="2"/>
      <c r="PBI147" s="2"/>
      <c r="PBJ147" s="2"/>
      <c r="PBK147" s="2"/>
      <c r="PBL147" s="2"/>
      <c r="PBM147" s="2"/>
      <c r="PBN147" s="2"/>
      <c r="PBO147" s="2"/>
      <c r="PBP147" s="2"/>
      <c r="PBQ147" s="2"/>
      <c r="PBR147" s="2"/>
      <c r="PBS147" s="2"/>
      <c r="PBT147" s="2"/>
      <c r="PBU147" s="2"/>
      <c r="PBV147" s="2"/>
      <c r="PBW147" s="2"/>
      <c r="PBX147" s="2"/>
      <c r="PBY147" s="2"/>
      <c r="PBZ147" s="2"/>
      <c r="PCA147" s="2"/>
      <c r="PCB147" s="2"/>
      <c r="PCC147" s="2"/>
      <c r="PCD147" s="2"/>
      <c r="PCE147" s="2"/>
      <c r="PCF147" s="2"/>
      <c r="PCG147" s="2"/>
      <c r="PCH147" s="2"/>
      <c r="PCI147" s="2"/>
      <c r="PCJ147" s="2"/>
      <c r="PCK147" s="2"/>
      <c r="PCL147" s="2"/>
      <c r="PCM147" s="2"/>
      <c r="PCN147" s="2"/>
      <c r="PCO147" s="2"/>
      <c r="PCP147" s="2"/>
      <c r="PCQ147" s="2"/>
      <c r="PCR147" s="2"/>
      <c r="PCS147" s="2"/>
      <c r="PCT147" s="2"/>
      <c r="PCU147" s="2"/>
      <c r="PCV147" s="2"/>
      <c r="PCW147" s="2"/>
      <c r="PCX147" s="2"/>
      <c r="PCY147" s="2"/>
      <c r="PCZ147" s="2"/>
      <c r="PDA147" s="2"/>
      <c r="PDB147" s="2"/>
      <c r="PDC147" s="2"/>
      <c r="PDD147" s="2"/>
      <c r="PDE147" s="2"/>
      <c r="PDF147" s="2"/>
      <c r="PDG147" s="2"/>
      <c r="PDH147" s="2"/>
      <c r="PDI147" s="2"/>
      <c r="PDJ147" s="2"/>
      <c r="PDK147" s="2"/>
      <c r="PDL147" s="2"/>
      <c r="PDM147" s="2"/>
      <c r="PDN147" s="2"/>
      <c r="PDO147" s="2"/>
      <c r="PDP147" s="2"/>
      <c r="PDQ147" s="2"/>
      <c r="PDR147" s="2"/>
      <c r="PDS147" s="2"/>
      <c r="PDT147" s="2"/>
      <c r="PDU147" s="2"/>
      <c r="PDV147" s="2"/>
      <c r="PDW147" s="2"/>
      <c r="PDX147" s="2"/>
      <c r="PDY147" s="2"/>
      <c r="PDZ147" s="2"/>
      <c r="PEA147" s="2"/>
      <c r="PEB147" s="2"/>
      <c r="PEC147" s="2"/>
      <c r="PED147" s="2"/>
      <c r="PEE147" s="2"/>
      <c r="PEF147" s="2"/>
      <c r="PEG147" s="2"/>
      <c r="PEH147" s="2"/>
      <c r="PEI147" s="2"/>
      <c r="PEJ147" s="2"/>
      <c r="PEK147" s="2"/>
      <c r="PEL147" s="2"/>
      <c r="PEM147" s="2"/>
      <c r="PEN147" s="2"/>
      <c r="PEO147" s="2"/>
      <c r="PEP147" s="2"/>
      <c r="PEQ147" s="2"/>
      <c r="PER147" s="2"/>
      <c r="PES147" s="2"/>
      <c r="PET147" s="2"/>
      <c r="PEU147" s="2"/>
      <c r="PEV147" s="2"/>
      <c r="PEW147" s="2"/>
      <c r="PEX147" s="2"/>
      <c r="PEY147" s="2"/>
      <c r="PEZ147" s="2"/>
      <c r="PFA147" s="2"/>
      <c r="PFB147" s="2"/>
      <c r="PFC147" s="2"/>
      <c r="PFD147" s="2"/>
      <c r="PFE147" s="2"/>
      <c r="PFF147" s="2"/>
      <c r="PFG147" s="2"/>
      <c r="PFH147" s="2"/>
      <c r="PFI147" s="2"/>
      <c r="PFJ147" s="2"/>
      <c r="PFK147" s="2"/>
      <c r="PFL147" s="2"/>
      <c r="PFM147" s="2"/>
      <c r="PFN147" s="2"/>
      <c r="PFO147" s="2"/>
      <c r="PFP147" s="2"/>
      <c r="PFQ147" s="2"/>
      <c r="PFR147" s="2"/>
      <c r="PFS147" s="2"/>
      <c r="PFT147" s="2"/>
      <c r="PFU147" s="2"/>
      <c r="PFV147" s="2"/>
      <c r="PFW147" s="2"/>
      <c r="PFX147" s="2"/>
      <c r="PFY147" s="2"/>
      <c r="PFZ147" s="2"/>
      <c r="PGA147" s="2"/>
      <c r="PGB147" s="2"/>
      <c r="PGC147" s="2"/>
      <c r="PGD147" s="2"/>
      <c r="PGE147" s="2"/>
      <c r="PGF147" s="2"/>
      <c r="PGG147" s="2"/>
      <c r="PGH147" s="2"/>
      <c r="PGI147" s="2"/>
      <c r="PGJ147" s="2"/>
      <c r="PGK147" s="2"/>
      <c r="PGL147" s="2"/>
      <c r="PGM147" s="2"/>
      <c r="PGN147" s="2"/>
      <c r="PGO147" s="2"/>
      <c r="PGP147" s="2"/>
      <c r="PGQ147" s="2"/>
      <c r="PGR147" s="2"/>
      <c r="PGS147" s="2"/>
      <c r="PGT147" s="2"/>
      <c r="PGU147" s="2"/>
      <c r="PGV147" s="2"/>
      <c r="PGW147" s="2"/>
      <c r="PGX147" s="2"/>
      <c r="PGY147" s="2"/>
      <c r="PGZ147" s="2"/>
      <c r="PHA147" s="2"/>
      <c r="PHB147" s="2"/>
      <c r="PHC147" s="2"/>
      <c r="PHD147" s="2"/>
      <c r="PHE147" s="2"/>
      <c r="PHF147" s="2"/>
      <c r="PHG147" s="2"/>
      <c r="PHH147" s="2"/>
      <c r="PHI147" s="2"/>
      <c r="PHJ147" s="2"/>
      <c r="PHK147" s="2"/>
      <c r="PHL147" s="2"/>
      <c r="PHM147" s="2"/>
      <c r="PHN147" s="2"/>
      <c r="PHO147" s="2"/>
      <c r="PHP147" s="2"/>
      <c r="PHQ147" s="2"/>
      <c r="PHR147" s="2"/>
      <c r="PHS147" s="2"/>
      <c r="PHT147" s="2"/>
      <c r="PHU147" s="2"/>
      <c r="PHV147" s="2"/>
      <c r="PHW147" s="2"/>
      <c r="PHX147" s="2"/>
      <c r="PHY147" s="2"/>
      <c r="PHZ147" s="2"/>
      <c r="PIA147" s="2"/>
      <c r="PIB147" s="2"/>
      <c r="PIC147" s="2"/>
      <c r="PID147" s="2"/>
      <c r="PIE147" s="2"/>
      <c r="PIF147" s="2"/>
      <c r="PIG147" s="2"/>
      <c r="PIH147" s="2"/>
      <c r="PII147" s="2"/>
      <c r="PIJ147" s="2"/>
      <c r="PIK147" s="2"/>
      <c r="PIL147" s="2"/>
      <c r="PIM147" s="2"/>
      <c r="PIN147" s="2"/>
      <c r="PIO147" s="2"/>
      <c r="PIP147" s="2"/>
      <c r="PIQ147" s="2"/>
      <c r="PIR147" s="2"/>
      <c r="PIS147" s="2"/>
      <c r="PIT147" s="2"/>
      <c r="PIU147" s="2"/>
      <c r="PIV147" s="2"/>
      <c r="PIW147" s="2"/>
      <c r="PIX147" s="2"/>
      <c r="PIY147" s="2"/>
      <c r="PIZ147" s="2"/>
      <c r="PJA147" s="2"/>
      <c r="PJB147" s="2"/>
      <c r="PJC147" s="2"/>
      <c r="PJD147" s="2"/>
      <c r="PJE147" s="2"/>
      <c r="PJF147" s="2"/>
      <c r="PJG147" s="2"/>
      <c r="PJH147" s="2"/>
      <c r="PJI147" s="2"/>
      <c r="PJJ147" s="2"/>
      <c r="PJK147" s="2"/>
      <c r="PJL147" s="2"/>
      <c r="PJM147" s="2"/>
      <c r="PJN147" s="2"/>
      <c r="PJO147" s="2"/>
      <c r="PJP147" s="2"/>
      <c r="PJQ147" s="2"/>
      <c r="PJR147" s="2"/>
      <c r="PJS147" s="2"/>
      <c r="PJT147" s="2"/>
      <c r="PJU147" s="2"/>
      <c r="PJV147" s="2"/>
      <c r="PJW147" s="2"/>
      <c r="PJX147" s="2"/>
      <c r="PJY147" s="2"/>
      <c r="PJZ147" s="2"/>
      <c r="PKA147" s="2"/>
      <c r="PKB147" s="2"/>
      <c r="PKC147" s="2"/>
      <c r="PKD147" s="2"/>
      <c r="PKE147" s="2"/>
      <c r="PKF147" s="2"/>
      <c r="PKG147" s="2"/>
      <c r="PKH147" s="2"/>
      <c r="PKI147" s="2"/>
      <c r="PKJ147" s="2"/>
      <c r="PKK147" s="2"/>
      <c r="PKL147" s="2"/>
      <c r="PKM147" s="2"/>
      <c r="PKN147" s="2"/>
      <c r="PKO147" s="2"/>
      <c r="PKP147" s="2"/>
      <c r="PKQ147" s="2"/>
      <c r="PKR147" s="2"/>
      <c r="PKS147" s="2"/>
      <c r="PKT147" s="2"/>
      <c r="PKU147" s="2"/>
      <c r="PKV147" s="2"/>
      <c r="PKW147" s="2"/>
      <c r="PKX147" s="2"/>
      <c r="PKY147" s="2"/>
      <c r="PKZ147" s="2"/>
      <c r="PLA147" s="2"/>
      <c r="PLB147" s="2"/>
      <c r="PLC147" s="2"/>
      <c r="PLD147" s="2"/>
      <c r="PLE147" s="2"/>
      <c r="PLF147" s="2"/>
      <c r="PLG147" s="2"/>
      <c r="PLH147" s="2"/>
      <c r="PLI147" s="2"/>
      <c r="PLJ147" s="2"/>
      <c r="PLK147" s="2"/>
      <c r="PLL147" s="2"/>
      <c r="PLM147" s="2"/>
      <c r="PLN147" s="2"/>
      <c r="PLO147" s="2"/>
      <c r="PLP147" s="2"/>
      <c r="PLQ147" s="2"/>
      <c r="PLR147" s="2"/>
      <c r="PLS147" s="2"/>
      <c r="PLT147" s="2"/>
      <c r="PLU147" s="2"/>
      <c r="PLV147" s="2"/>
      <c r="PLW147" s="2"/>
      <c r="PLX147" s="2"/>
      <c r="PLY147" s="2"/>
      <c r="PLZ147" s="2"/>
      <c r="PMA147" s="2"/>
      <c r="PMB147" s="2"/>
      <c r="PMC147" s="2"/>
      <c r="PMD147" s="2"/>
      <c r="PME147" s="2"/>
      <c r="PMF147" s="2"/>
      <c r="PMG147" s="2"/>
      <c r="PMH147" s="2"/>
      <c r="PMI147" s="2"/>
      <c r="PMJ147" s="2"/>
      <c r="PMK147" s="2"/>
      <c r="PML147" s="2"/>
      <c r="PMM147" s="2"/>
      <c r="PMN147" s="2"/>
      <c r="PMO147" s="2"/>
      <c r="PMP147" s="2"/>
      <c r="PMQ147" s="2"/>
      <c r="PMR147" s="2"/>
      <c r="PMS147" s="2"/>
      <c r="PMT147" s="2"/>
      <c r="PMU147" s="2"/>
      <c r="PMV147" s="2"/>
      <c r="PMW147" s="2"/>
      <c r="PMX147" s="2"/>
      <c r="PMY147" s="2"/>
      <c r="PMZ147" s="2"/>
      <c r="PNA147" s="2"/>
      <c r="PNB147" s="2"/>
      <c r="PNC147" s="2"/>
      <c r="PND147" s="2"/>
      <c r="PNE147" s="2"/>
      <c r="PNF147" s="2"/>
      <c r="PNG147" s="2"/>
      <c r="PNH147" s="2"/>
      <c r="PNI147" s="2"/>
      <c r="PNJ147" s="2"/>
      <c r="PNK147" s="2"/>
      <c r="PNL147" s="2"/>
      <c r="PNM147" s="2"/>
      <c r="PNN147" s="2"/>
      <c r="PNO147" s="2"/>
      <c r="PNP147" s="2"/>
      <c r="PNQ147" s="2"/>
      <c r="PNR147" s="2"/>
      <c r="PNS147" s="2"/>
      <c r="PNT147" s="2"/>
      <c r="PNU147" s="2"/>
      <c r="PNV147" s="2"/>
      <c r="PNW147" s="2"/>
      <c r="PNX147" s="2"/>
      <c r="PNY147" s="2"/>
      <c r="PNZ147" s="2"/>
      <c r="POA147" s="2"/>
      <c r="POB147" s="2"/>
      <c r="POC147" s="2"/>
      <c r="POD147" s="2"/>
      <c r="POE147" s="2"/>
      <c r="POF147" s="2"/>
      <c r="POG147" s="2"/>
      <c r="POH147" s="2"/>
      <c r="POI147" s="2"/>
      <c r="POJ147" s="2"/>
      <c r="POK147" s="2"/>
      <c r="POL147" s="2"/>
      <c r="POM147" s="2"/>
      <c r="PON147" s="2"/>
      <c r="POO147" s="2"/>
      <c r="POP147" s="2"/>
      <c r="POQ147" s="2"/>
      <c r="POR147" s="2"/>
      <c r="POS147" s="2"/>
      <c r="POT147" s="2"/>
      <c r="POU147" s="2"/>
      <c r="POV147" s="2"/>
      <c r="POW147" s="2"/>
      <c r="POX147" s="2"/>
      <c r="POY147" s="2"/>
      <c r="POZ147" s="2"/>
      <c r="PPA147" s="2"/>
      <c r="PPB147" s="2"/>
      <c r="PPC147" s="2"/>
      <c r="PPD147" s="2"/>
      <c r="PPE147" s="2"/>
      <c r="PPF147" s="2"/>
      <c r="PPG147" s="2"/>
      <c r="PPH147" s="2"/>
      <c r="PPI147" s="2"/>
      <c r="PPJ147" s="2"/>
      <c r="PPK147" s="2"/>
      <c r="PPL147" s="2"/>
      <c r="PPM147" s="2"/>
      <c r="PPN147" s="2"/>
      <c r="PPO147" s="2"/>
      <c r="PPP147" s="2"/>
      <c r="PPQ147" s="2"/>
      <c r="PPR147" s="2"/>
      <c r="PPS147" s="2"/>
      <c r="PPT147" s="2"/>
      <c r="PPU147" s="2"/>
      <c r="PPV147" s="2"/>
      <c r="PPW147" s="2"/>
      <c r="PPX147" s="2"/>
      <c r="PPY147" s="2"/>
      <c r="PPZ147" s="2"/>
      <c r="PQA147" s="2"/>
      <c r="PQB147" s="2"/>
      <c r="PQC147" s="2"/>
      <c r="PQD147" s="2"/>
      <c r="PQE147" s="2"/>
      <c r="PQF147" s="2"/>
      <c r="PQG147" s="2"/>
      <c r="PQH147" s="2"/>
      <c r="PQI147" s="2"/>
      <c r="PQJ147" s="2"/>
      <c r="PQK147" s="2"/>
      <c r="PQL147" s="2"/>
      <c r="PQM147" s="2"/>
      <c r="PQN147" s="2"/>
      <c r="PQO147" s="2"/>
      <c r="PQP147" s="2"/>
      <c r="PQQ147" s="2"/>
      <c r="PQR147" s="2"/>
      <c r="PQS147" s="2"/>
      <c r="PQT147" s="2"/>
      <c r="PQU147" s="2"/>
      <c r="PQV147" s="2"/>
      <c r="PQW147" s="2"/>
      <c r="PQX147" s="2"/>
      <c r="PQY147" s="2"/>
      <c r="PQZ147" s="2"/>
      <c r="PRA147" s="2"/>
      <c r="PRB147" s="2"/>
      <c r="PRC147" s="2"/>
      <c r="PRD147" s="2"/>
      <c r="PRE147" s="2"/>
      <c r="PRF147" s="2"/>
      <c r="PRG147" s="2"/>
      <c r="PRH147" s="2"/>
      <c r="PRI147" s="2"/>
      <c r="PRJ147" s="2"/>
      <c r="PRK147" s="2"/>
      <c r="PRL147" s="2"/>
      <c r="PRM147" s="2"/>
      <c r="PRN147" s="2"/>
      <c r="PRO147" s="2"/>
      <c r="PRP147" s="2"/>
      <c r="PRQ147" s="2"/>
      <c r="PRR147" s="2"/>
      <c r="PRS147" s="2"/>
      <c r="PRT147" s="2"/>
      <c r="PRU147" s="2"/>
      <c r="PRV147" s="2"/>
      <c r="PRW147" s="2"/>
      <c r="PRX147" s="2"/>
      <c r="PRY147" s="2"/>
      <c r="PRZ147" s="2"/>
      <c r="PSA147" s="2"/>
      <c r="PSB147" s="2"/>
      <c r="PSC147" s="2"/>
      <c r="PSD147" s="2"/>
      <c r="PSE147" s="2"/>
      <c r="PSF147" s="2"/>
      <c r="PSG147" s="2"/>
      <c r="PSH147" s="2"/>
      <c r="PSI147" s="2"/>
      <c r="PSJ147" s="2"/>
      <c r="PSK147" s="2"/>
      <c r="PSL147" s="2"/>
      <c r="PSM147" s="2"/>
      <c r="PSN147" s="2"/>
      <c r="PSO147" s="2"/>
      <c r="PSP147" s="2"/>
      <c r="PSQ147" s="2"/>
      <c r="PSR147" s="2"/>
      <c r="PSS147" s="2"/>
      <c r="PST147" s="2"/>
      <c r="PSU147" s="2"/>
      <c r="PSV147" s="2"/>
      <c r="PSW147" s="2"/>
      <c r="PSX147" s="2"/>
      <c r="PSY147" s="2"/>
      <c r="PSZ147" s="2"/>
      <c r="PTA147" s="2"/>
      <c r="PTB147" s="2"/>
      <c r="PTC147" s="2"/>
      <c r="PTD147" s="2"/>
      <c r="PTE147" s="2"/>
      <c r="PTF147" s="2"/>
      <c r="PTG147" s="2"/>
      <c r="PTH147" s="2"/>
      <c r="PTI147" s="2"/>
      <c r="PTJ147" s="2"/>
      <c r="PTK147" s="2"/>
      <c r="PTL147" s="2"/>
      <c r="PTM147" s="2"/>
      <c r="PTN147" s="2"/>
      <c r="PTO147" s="2"/>
      <c r="PTP147" s="2"/>
      <c r="PTQ147" s="2"/>
      <c r="PTR147" s="2"/>
      <c r="PTS147" s="2"/>
      <c r="PTT147" s="2"/>
      <c r="PTU147" s="2"/>
      <c r="PTV147" s="2"/>
      <c r="PTW147" s="2"/>
      <c r="PTX147" s="2"/>
      <c r="PTY147" s="2"/>
      <c r="PTZ147" s="2"/>
      <c r="PUA147" s="2"/>
      <c r="PUB147" s="2"/>
      <c r="PUC147" s="2"/>
      <c r="PUD147" s="2"/>
      <c r="PUE147" s="2"/>
      <c r="PUF147" s="2"/>
      <c r="PUG147" s="2"/>
      <c r="PUH147" s="2"/>
      <c r="PUI147" s="2"/>
      <c r="PUJ147" s="2"/>
      <c r="PUK147" s="2"/>
      <c r="PUL147" s="2"/>
      <c r="PUM147" s="2"/>
      <c r="PUN147" s="2"/>
      <c r="PUO147" s="2"/>
      <c r="PUP147" s="2"/>
      <c r="PUQ147" s="2"/>
      <c r="PUR147" s="2"/>
      <c r="PUS147" s="2"/>
      <c r="PUT147" s="2"/>
      <c r="PUU147" s="2"/>
      <c r="PUV147" s="2"/>
      <c r="PUW147" s="2"/>
      <c r="PUX147" s="2"/>
      <c r="PUY147" s="2"/>
      <c r="PUZ147" s="2"/>
      <c r="PVA147" s="2"/>
      <c r="PVB147" s="2"/>
      <c r="PVC147" s="2"/>
      <c r="PVD147" s="2"/>
      <c r="PVE147" s="2"/>
      <c r="PVF147" s="2"/>
      <c r="PVG147" s="2"/>
      <c r="PVH147" s="2"/>
      <c r="PVI147" s="2"/>
      <c r="PVJ147" s="2"/>
      <c r="PVK147" s="2"/>
      <c r="PVL147" s="2"/>
      <c r="PVM147" s="2"/>
      <c r="PVN147" s="2"/>
      <c r="PVO147" s="2"/>
      <c r="PVP147" s="2"/>
      <c r="PVQ147" s="2"/>
      <c r="PVR147" s="2"/>
      <c r="PVS147" s="2"/>
      <c r="PVT147" s="2"/>
      <c r="PVU147" s="2"/>
      <c r="PVV147" s="2"/>
      <c r="PVW147" s="2"/>
      <c r="PVX147" s="2"/>
      <c r="PVY147" s="2"/>
      <c r="PVZ147" s="2"/>
      <c r="PWA147" s="2"/>
      <c r="PWB147" s="2"/>
      <c r="PWC147" s="2"/>
      <c r="PWD147" s="2"/>
      <c r="PWE147" s="2"/>
      <c r="PWF147" s="2"/>
      <c r="PWG147" s="2"/>
      <c r="PWH147" s="2"/>
      <c r="PWI147" s="2"/>
      <c r="PWJ147" s="2"/>
      <c r="PWK147" s="2"/>
      <c r="PWL147" s="2"/>
      <c r="PWM147" s="2"/>
      <c r="PWN147" s="2"/>
      <c r="PWO147" s="2"/>
      <c r="PWP147" s="2"/>
      <c r="PWQ147" s="2"/>
      <c r="PWR147" s="2"/>
      <c r="PWS147" s="2"/>
      <c r="PWT147" s="2"/>
      <c r="PWU147" s="2"/>
      <c r="PWV147" s="2"/>
      <c r="PWW147" s="2"/>
      <c r="PWX147" s="2"/>
      <c r="PWY147" s="2"/>
      <c r="PWZ147" s="2"/>
      <c r="PXA147" s="2"/>
      <c r="PXB147" s="2"/>
      <c r="PXC147" s="2"/>
      <c r="PXD147" s="2"/>
      <c r="PXE147" s="2"/>
      <c r="PXF147" s="2"/>
      <c r="PXG147" s="2"/>
      <c r="PXH147" s="2"/>
      <c r="PXI147" s="2"/>
      <c r="PXJ147" s="2"/>
      <c r="PXK147" s="2"/>
      <c r="PXL147" s="2"/>
      <c r="PXM147" s="2"/>
      <c r="PXN147" s="2"/>
      <c r="PXO147" s="2"/>
      <c r="PXP147" s="2"/>
      <c r="PXQ147" s="2"/>
      <c r="PXR147" s="2"/>
      <c r="PXS147" s="2"/>
      <c r="PXT147" s="2"/>
      <c r="PXU147" s="2"/>
      <c r="PXV147" s="2"/>
      <c r="PXW147" s="2"/>
      <c r="PXX147" s="2"/>
      <c r="PXY147" s="2"/>
      <c r="PXZ147" s="2"/>
      <c r="PYA147" s="2"/>
      <c r="PYB147" s="2"/>
      <c r="PYC147" s="2"/>
      <c r="PYD147" s="2"/>
      <c r="PYE147" s="2"/>
      <c r="PYF147" s="2"/>
      <c r="PYG147" s="2"/>
      <c r="PYH147" s="2"/>
      <c r="PYI147" s="2"/>
      <c r="PYJ147" s="2"/>
      <c r="PYK147" s="2"/>
      <c r="PYL147" s="2"/>
      <c r="PYM147" s="2"/>
      <c r="PYN147" s="2"/>
      <c r="PYO147" s="2"/>
      <c r="PYP147" s="2"/>
      <c r="PYQ147" s="2"/>
      <c r="PYR147" s="2"/>
      <c r="PYS147" s="2"/>
      <c r="PYT147" s="2"/>
      <c r="PYU147" s="2"/>
      <c r="PYV147" s="2"/>
      <c r="PYW147" s="2"/>
      <c r="PYX147" s="2"/>
      <c r="PYY147" s="2"/>
      <c r="PYZ147" s="2"/>
      <c r="PZA147" s="2"/>
      <c r="PZB147" s="2"/>
      <c r="PZC147" s="2"/>
      <c r="PZD147" s="2"/>
      <c r="PZE147" s="2"/>
      <c r="PZF147" s="2"/>
      <c r="PZG147" s="2"/>
      <c r="PZH147" s="2"/>
      <c r="PZI147" s="2"/>
      <c r="PZJ147" s="2"/>
      <c r="PZK147" s="2"/>
      <c r="PZL147" s="2"/>
      <c r="PZM147" s="2"/>
      <c r="PZN147" s="2"/>
      <c r="PZO147" s="2"/>
      <c r="PZP147" s="2"/>
      <c r="PZQ147" s="2"/>
      <c r="PZR147" s="2"/>
      <c r="PZS147" s="2"/>
      <c r="PZT147" s="2"/>
      <c r="PZU147" s="2"/>
      <c r="PZV147" s="2"/>
      <c r="PZW147" s="2"/>
      <c r="PZX147" s="2"/>
      <c r="PZY147" s="2"/>
      <c r="PZZ147" s="2"/>
      <c r="QAA147" s="2"/>
      <c r="QAB147" s="2"/>
      <c r="QAC147" s="2"/>
      <c r="QAD147" s="2"/>
      <c r="QAE147" s="2"/>
      <c r="QAF147" s="2"/>
      <c r="QAG147" s="2"/>
      <c r="QAH147" s="2"/>
      <c r="QAI147" s="2"/>
      <c r="QAJ147" s="2"/>
      <c r="QAK147" s="2"/>
      <c r="QAL147" s="2"/>
      <c r="QAM147" s="2"/>
      <c r="QAN147" s="2"/>
      <c r="QAO147" s="2"/>
      <c r="QAP147" s="2"/>
      <c r="QAQ147" s="2"/>
      <c r="QAR147" s="2"/>
      <c r="QAS147" s="2"/>
      <c r="QAT147" s="2"/>
      <c r="QAU147" s="2"/>
      <c r="QAV147" s="2"/>
      <c r="QAW147" s="2"/>
      <c r="QAX147" s="2"/>
      <c r="QAY147" s="2"/>
      <c r="QAZ147" s="2"/>
      <c r="QBA147" s="2"/>
      <c r="QBB147" s="2"/>
      <c r="QBC147" s="2"/>
      <c r="QBD147" s="2"/>
      <c r="QBE147" s="2"/>
      <c r="QBF147" s="2"/>
      <c r="QBG147" s="2"/>
      <c r="QBH147" s="2"/>
      <c r="QBI147" s="2"/>
      <c r="QBJ147" s="2"/>
      <c r="QBK147" s="2"/>
      <c r="QBL147" s="2"/>
      <c r="QBM147" s="2"/>
      <c r="QBN147" s="2"/>
      <c r="QBO147" s="2"/>
      <c r="QBP147" s="2"/>
      <c r="QBQ147" s="2"/>
      <c r="QBR147" s="2"/>
      <c r="QBS147" s="2"/>
      <c r="QBT147" s="2"/>
      <c r="QBU147" s="2"/>
      <c r="QBV147" s="2"/>
      <c r="QBW147" s="2"/>
      <c r="QBX147" s="2"/>
      <c r="QBY147" s="2"/>
      <c r="QBZ147" s="2"/>
      <c r="QCA147" s="2"/>
      <c r="QCB147" s="2"/>
      <c r="QCC147" s="2"/>
      <c r="QCD147" s="2"/>
      <c r="QCE147" s="2"/>
      <c r="QCF147" s="2"/>
      <c r="QCG147" s="2"/>
      <c r="QCH147" s="2"/>
      <c r="QCI147" s="2"/>
      <c r="QCJ147" s="2"/>
      <c r="QCK147" s="2"/>
      <c r="QCL147" s="2"/>
      <c r="QCM147" s="2"/>
      <c r="QCN147" s="2"/>
      <c r="QCO147" s="2"/>
      <c r="QCP147" s="2"/>
      <c r="QCQ147" s="2"/>
      <c r="QCR147" s="2"/>
      <c r="QCS147" s="2"/>
      <c r="QCT147" s="2"/>
      <c r="QCU147" s="2"/>
      <c r="QCV147" s="2"/>
      <c r="QCW147" s="2"/>
      <c r="QCX147" s="2"/>
      <c r="QCY147" s="2"/>
      <c r="QCZ147" s="2"/>
      <c r="QDA147" s="2"/>
      <c r="QDB147" s="2"/>
      <c r="QDC147" s="2"/>
      <c r="QDD147" s="2"/>
      <c r="QDE147" s="2"/>
      <c r="QDF147" s="2"/>
      <c r="QDG147" s="2"/>
      <c r="QDH147" s="2"/>
      <c r="QDI147" s="2"/>
      <c r="QDJ147" s="2"/>
      <c r="QDK147" s="2"/>
      <c r="QDL147" s="2"/>
      <c r="QDM147" s="2"/>
      <c r="QDN147" s="2"/>
      <c r="QDO147" s="2"/>
      <c r="QDP147" s="2"/>
      <c r="QDQ147" s="2"/>
      <c r="QDR147" s="2"/>
      <c r="QDS147" s="2"/>
      <c r="QDT147" s="2"/>
      <c r="QDU147" s="2"/>
      <c r="QDV147" s="2"/>
      <c r="QDW147" s="2"/>
      <c r="QDX147" s="2"/>
      <c r="QDY147" s="2"/>
      <c r="QDZ147" s="2"/>
      <c r="QEA147" s="2"/>
      <c r="QEB147" s="2"/>
      <c r="QEC147" s="2"/>
      <c r="QED147" s="2"/>
      <c r="QEE147" s="2"/>
      <c r="QEF147" s="2"/>
      <c r="QEG147" s="2"/>
      <c r="QEH147" s="2"/>
      <c r="QEI147" s="2"/>
      <c r="QEJ147" s="2"/>
      <c r="QEK147" s="2"/>
      <c r="QEL147" s="2"/>
      <c r="QEM147" s="2"/>
      <c r="QEN147" s="2"/>
      <c r="QEO147" s="2"/>
      <c r="QEP147" s="2"/>
      <c r="QEQ147" s="2"/>
      <c r="QER147" s="2"/>
      <c r="QES147" s="2"/>
      <c r="QET147" s="2"/>
      <c r="QEU147" s="2"/>
      <c r="QEV147" s="2"/>
      <c r="QEW147" s="2"/>
      <c r="QEX147" s="2"/>
      <c r="QEY147" s="2"/>
      <c r="QEZ147" s="2"/>
      <c r="QFA147" s="2"/>
      <c r="QFB147" s="2"/>
      <c r="QFC147" s="2"/>
      <c r="QFD147" s="2"/>
      <c r="QFE147" s="2"/>
      <c r="QFF147" s="2"/>
      <c r="QFG147" s="2"/>
      <c r="QFH147" s="2"/>
      <c r="QFI147" s="2"/>
      <c r="QFJ147" s="2"/>
      <c r="QFK147" s="2"/>
      <c r="QFL147" s="2"/>
      <c r="QFM147" s="2"/>
      <c r="QFN147" s="2"/>
      <c r="QFO147" s="2"/>
      <c r="QFP147" s="2"/>
      <c r="QFQ147" s="2"/>
      <c r="QFR147" s="2"/>
      <c r="QFS147" s="2"/>
      <c r="QFT147" s="2"/>
      <c r="QFU147" s="2"/>
      <c r="QFV147" s="2"/>
      <c r="QFW147" s="2"/>
      <c r="QFX147" s="2"/>
      <c r="QFY147" s="2"/>
      <c r="QFZ147" s="2"/>
      <c r="QGA147" s="2"/>
      <c r="QGB147" s="2"/>
      <c r="QGC147" s="2"/>
      <c r="QGD147" s="2"/>
      <c r="QGE147" s="2"/>
      <c r="QGF147" s="2"/>
      <c r="QGG147" s="2"/>
      <c r="QGH147" s="2"/>
      <c r="QGI147" s="2"/>
      <c r="QGJ147" s="2"/>
      <c r="QGK147" s="2"/>
      <c r="QGL147" s="2"/>
      <c r="QGM147" s="2"/>
      <c r="QGN147" s="2"/>
      <c r="QGO147" s="2"/>
      <c r="QGP147" s="2"/>
      <c r="QGQ147" s="2"/>
      <c r="QGR147" s="2"/>
      <c r="QGS147" s="2"/>
      <c r="QGT147" s="2"/>
      <c r="QGU147" s="2"/>
      <c r="QGV147" s="2"/>
      <c r="QGW147" s="2"/>
      <c r="QGX147" s="2"/>
      <c r="QGY147" s="2"/>
      <c r="QGZ147" s="2"/>
      <c r="QHA147" s="2"/>
      <c r="QHB147" s="2"/>
      <c r="QHC147" s="2"/>
      <c r="QHD147" s="2"/>
      <c r="QHE147" s="2"/>
      <c r="QHF147" s="2"/>
      <c r="QHG147" s="2"/>
      <c r="QHH147" s="2"/>
      <c r="QHI147" s="2"/>
      <c r="QHJ147" s="2"/>
      <c r="QHK147" s="2"/>
      <c r="QHL147" s="2"/>
      <c r="QHM147" s="2"/>
      <c r="QHN147" s="2"/>
      <c r="QHO147" s="2"/>
      <c r="QHP147" s="2"/>
      <c r="QHQ147" s="2"/>
      <c r="QHR147" s="2"/>
      <c r="QHS147" s="2"/>
      <c r="QHT147" s="2"/>
      <c r="QHU147" s="2"/>
      <c r="QHV147" s="2"/>
      <c r="QHW147" s="2"/>
      <c r="QHX147" s="2"/>
      <c r="QHY147" s="2"/>
      <c r="QHZ147" s="2"/>
      <c r="QIA147" s="2"/>
      <c r="QIB147" s="2"/>
      <c r="QIC147" s="2"/>
      <c r="QID147" s="2"/>
      <c r="QIE147" s="2"/>
      <c r="QIF147" s="2"/>
      <c r="QIG147" s="2"/>
      <c r="QIH147" s="2"/>
      <c r="QII147" s="2"/>
      <c r="QIJ147" s="2"/>
      <c r="QIK147" s="2"/>
      <c r="QIL147" s="2"/>
      <c r="QIM147" s="2"/>
      <c r="QIN147" s="2"/>
      <c r="QIO147" s="2"/>
      <c r="QIP147" s="2"/>
      <c r="QIQ147" s="2"/>
      <c r="QIR147" s="2"/>
      <c r="QIS147" s="2"/>
      <c r="QIT147" s="2"/>
      <c r="QIU147" s="2"/>
      <c r="QIV147" s="2"/>
      <c r="QIW147" s="2"/>
      <c r="QIX147" s="2"/>
      <c r="QIY147" s="2"/>
      <c r="QIZ147" s="2"/>
      <c r="QJA147" s="2"/>
      <c r="QJB147" s="2"/>
      <c r="QJC147" s="2"/>
      <c r="QJD147" s="2"/>
      <c r="QJE147" s="2"/>
      <c r="QJF147" s="2"/>
      <c r="QJG147" s="2"/>
      <c r="QJH147" s="2"/>
      <c r="QJI147" s="2"/>
      <c r="QJJ147" s="2"/>
      <c r="QJK147" s="2"/>
      <c r="QJL147" s="2"/>
      <c r="QJM147" s="2"/>
      <c r="QJN147" s="2"/>
      <c r="QJO147" s="2"/>
      <c r="QJP147" s="2"/>
      <c r="QJQ147" s="2"/>
      <c r="QJR147" s="2"/>
      <c r="QJS147" s="2"/>
      <c r="QJT147" s="2"/>
      <c r="QJU147" s="2"/>
      <c r="QJV147" s="2"/>
      <c r="QJW147" s="2"/>
      <c r="QJX147" s="2"/>
      <c r="QJY147" s="2"/>
      <c r="QJZ147" s="2"/>
      <c r="QKA147" s="2"/>
      <c r="QKB147" s="2"/>
      <c r="QKC147" s="2"/>
      <c r="QKD147" s="2"/>
      <c r="QKE147" s="2"/>
      <c r="QKF147" s="2"/>
      <c r="QKG147" s="2"/>
      <c r="QKH147" s="2"/>
      <c r="QKI147" s="2"/>
      <c r="QKJ147" s="2"/>
      <c r="QKK147" s="2"/>
      <c r="QKL147" s="2"/>
      <c r="QKM147" s="2"/>
      <c r="QKN147" s="2"/>
      <c r="QKO147" s="2"/>
      <c r="QKP147" s="2"/>
      <c r="QKQ147" s="2"/>
      <c r="QKR147" s="2"/>
      <c r="QKS147" s="2"/>
      <c r="QKT147" s="2"/>
      <c r="QKU147" s="2"/>
      <c r="QKV147" s="2"/>
      <c r="QKW147" s="2"/>
      <c r="QKX147" s="2"/>
      <c r="QKY147" s="2"/>
      <c r="QKZ147" s="2"/>
      <c r="QLA147" s="2"/>
      <c r="QLB147" s="2"/>
      <c r="QLC147" s="2"/>
      <c r="QLD147" s="2"/>
      <c r="QLE147" s="2"/>
      <c r="QLF147" s="2"/>
      <c r="QLG147" s="2"/>
      <c r="QLH147" s="2"/>
      <c r="QLI147" s="2"/>
      <c r="QLJ147" s="2"/>
      <c r="QLK147" s="2"/>
      <c r="QLL147" s="2"/>
      <c r="QLM147" s="2"/>
      <c r="QLN147" s="2"/>
      <c r="QLO147" s="2"/>
      <c r="QLP147" s="2"/>
      <c r="QLQ147" s="2"/>
      <c r="QLR147" s="2"/>
      <c r="QLS147" s="2"/>
      <c r="QLT147" s="2"/>
      <c r="QLU147" s="2"/>
      <c r="QLV147" s="2"/>
      <c r="QLW147" s="2"/>
      <c r="QLX147" s="2"/>
      <c r="QLY147" s="2"/>
      <c r="QLZ147" s="2"/>
      <c r="QMA147" s="2"/>
      <c r="QMB147" s="2"/>
      <c r="QMC147" s="2"/>
      <c r="QMD147" s="2"/>
      <c r="QME147" s="2"/>
      <c r="QMF147" s="2"/>
      <c r="QMG147" s="2"/>
      <c r="QMH147" s="2"/>
      <c r="QMI147" s="2"/>
      <c r="QMJ147" s="2"/>
      <c r="QMK147" s="2"/>
      <c r="QML147" s="2"/>
      <c r="QMM147" s="2"/>
      <c r="QMN147" s="2"/>
      <c r="QMO147" s="2"/>
      <c r="QMP147" s="2"/>
      <c r="QMQ147" s="2"/>
      <c r="QMR147" s="2"/>
      <c r="QMS147" s="2"/>
      <c r="QMT147" s="2"/>
      <c r="QMU147" s="2"/>
      <c r="QMV147" s="2"/>
      <c r="QMW147" s="2"/>
      <c r="QMX147" s="2"/>
      <c r="QMY147" s="2"/>
      <c r="QMZ147" s="2"/>
      <c r="QNA147" s="2"/>
      <c r="QNB147" s="2"/>
      <c r="QNC147" s="2"/>
      <c r="QND147" s="2"/>
      <c r="QNE147" s="2"/>
      <c r="QNF147" s="2"/>
      <c r="QNG147" s="2"/>
      <c r="QNH147" s="2"/>
      <c r="QNI147" s="2"/>
      <c r="QNJ147" s="2"/>
      <c r="QNK147" s="2"/>
      <c r="QNL147" s="2"/>
      <c r="QNM147" s="2"/>
      <c r="QNN147" s="2"/>
      <c r="QNO147" s="2"/>
      <c r="QNP147" s="2"/>
      <c r="QNQ147" s="2"/>
      <c r="QNR147" s="2"/>
      <c r="QNS147" s="2"/>
      <c r="QNT147" s="2"/>
      <c r="QNU147" s="2"/>
      <c r="QNV147" s="2"/>
      <c r="QNW147" s="2"/>
      <c r="QNX147" s="2"/>
      <c r="QNY147" s="2"/>
      <c r="QNZ147" s="2"/>
      <c r="QOA147" s="2"/>
      <c r="QOB147" s="2"/>
      <c r="QOC147" s="2"/>
      <c r="QOD147" s="2"/>
      <c r="QOE147" s="2"/>
      <c r="QOF147" s="2"/>
      <c r="QOG147" s="2"/>
      <c r="QOH147" s="2"/>
      <c r="QOI147" s="2"/>
      <c r="QOJ147" s="2"/>
      <c r="QOK147" s="2"/>
      <c r="QOL147" s="2"/>
      <c r="QOM147" s="2"/>
      <c r="QON147" s="2"/>
      <c r="QOO147" s="2"/>
      <c r="QOP147" s="2"/>
      <c r="QOQ147" s="2"/>
      <c r="QOR147" s="2"/>
      <c r="QOS147" s="2"/>
      <c r="QOT147" s="2"/>
      <c r="QOU147" s="2"/>
      <c r="QOV147" s="2"/>
      <c r="QOW147" s="2"/>
      <c r="QOX147" s="2"/>
      <c r="QOY147" s="2"/>
      <c r="QOZ147" s="2"/>
      <c r="QPA147" s="2"/>
      <c r="QPB147" s="2"/>
      <c r="QPC147" s="2"/>
      <c r="QPD147" s="2"/>
      <c r="QPE147" s="2"/>
      <c r="QPF147" s="2"/>
      <c r="QPG147" s="2"/>
      <c r="QPH147" s="2"/>
      <c r="QPI147" s="2"/>
      <c r="QPJ147" s="2"/>
      <c r="QPK147" s="2"/>
      <c r="QPL147" s="2"/>
      <c r="QPM147" s="2"/>
      <c r="QPN147" s="2"/>
      <c r="QPO147" s="2"/>
      <c r="QPP147" s="2"/>
      <c r="QPQ147" s="2"/>
      <c r="QPR147" s="2"/>
      <c r="QPS147" s="2"/>
      <c r="QPT147" s="2"/>
      <c r="QPU147" s="2"/>
      <c r="QPV147" s="2"/>
      <c r="QPW147" s="2"/>
      <c r="QPX147" s="2"/>
      <c r="QPY147" s="2"/>
      <c r="QPZ147" s="2"/>
      <c r="QQA147" s="2"/>
      <c r="QQB147" s="2"/>
      <c r="QQC147" s="2"/>
      <c r="QQD147" s="2"/>
      <c r="QQE147" s="2"/>
      <c r="QQF147" s="2"/>
      <c r="QQG147" s="2"/>
      <c r="QQH147" s="2"/>
      <c r="QQI147" s="2"/>
      <c r="QQJ147" s="2"/>
      <c r="QQK147" s="2"/>
      <c r="QQL147" s="2"/>
      <c r="QQM147" s="2"/>
      <c r="QQN147" s="2"/>
      <c r="QQO147" s="2"/>
      <c r="QQP147" s="2"/>
      <c r="QQQ147" s="2"/>
      <c r="QQR147" s="2"/>
      <c r="QQS147" s="2"/>
      <c r="QQT147" s="2"/>
      <c r="QQU147" s="2"/>
      <c r="QQV147" s="2"/>
      <c r="QQW147" s="2"/>
      <c r="QQX147" s="2"/>
      <c r="QQY147" s="2"/>
      <c r="QQZ147" s="2"/>
      <c r="QRA147" s="2"/>
      <c r="QRB147" s="2"/>
      <c r="QRC147" s="2"/>
      <c r="QRD147" s="2"/>
      <c r="QRE147" s="2"/>
      <c r="QRF147" s="2"/>
      <c r="QRG147" s="2"/>
      <c r="QRH147" s="2"/>
      <c r="QRI147" s="2"/>
      <c r="QRJ147" s="2"/>
      <c r="QRK147" s="2"/>
      <c r="QRL147" s="2"/>
      <c r="QRM147" s="2"/>
      <c r="QRN147" s="2"/>
      <c r="QRO147" s="2"/>
      <c r="QRP147" s="2"/>
      <c r="QRQ147" s="2"/>
      <c r="QRR147" s="2"/>
      <c r="QRS147" s="2"/>
      <c r="QRT147" s="2"/>
      <c r="QRU147" s="2"/>
      <c r="QRV147" s="2"/>
      <c r="QRW147" s="2"/>
      <c r="QRX147" s="2"/>
      <c r="QRY147" s="2"/>
      <c r="QRZ147" s="2"/>
      <c r="QSA147" s="2"/>
      <c r="QSB147" s="2"/>
      <c r="QSC147" s="2"/>
      <c r="QSD147" s="2"/>
      <c r="QSE147" s="2"/>
      <c r="QSF147" s="2"/>
      <c r="QSG147" s="2"/>
      <c r="QSH147" s="2"/>
      <c r="QSI147" s="2"/>
      <c r="QSJ147" s="2"/>
      <c r="QSK147" s="2"/>
      <c r="QSL147" s="2"/>
      <c r="QSM147" s="2"/>
      <c r="QSN147" s="2"/>
      <c r="QSO147" s="2"/>
      <c r="QSP147" s="2"/>
      <c r="QSQ147" s="2"/>
      <c r="QSR147" s="2"/>
      <c r="QSS147" s="2"/>
      <c r="QST147" s="2"/>
      <c r="QSU147" s="2"/>
      <c r="QSV147" s="2"/>
      <c r="QSW147" s="2"/>
      <c r="QSX147" s="2"/>
      <c r="QSY147" s="2"/>
      <c r="QSZ147" s="2"/>
      <c r="QTA147" s="2"/>
      <c r="QTB147" s="2"/>
      <c r="QTC147" s="2"/>
      <c r="QTD147" s="2"/>
      <c r="QTE147" s="2"/>
      <c r="QTF147" s="2"/>
      <c r="QTG147" s="2"/>
      <c r="QTH147" s="2"/>
      <c r="QTI147" s="2"/>
      <c r="QTJ147" s="2"/>
      <c r="QTK147" s="2"/>
      <c r="QTL147" s="2"/>
      <c r="QTM147" s="2"/>
      <c r="QTN147" s="2"/>
      <c r="QTO147" s="2"/>
      <c r="QTP147" s="2"/>
      <c r="QTQ147" s="2"/>
      <c r="QTR147" s="2"/>
      <c r="QTS147" s="2"/>
      <c r="QTT147" s="2"/>
      <c r="QTU147" s="2"/>
      <c r="QTV147" s="2"/>
      <c r="QTW147" s="2"/>
      <c r="QTX147" s="2"/>
      <c r="QTY147" s="2"/>
      <c r="QTZ147" s="2"/>
      <c r="QUA147" s="2"/>
      <c r="QUB147" s="2"/>
      <c r="QUC147" s="2"/>
      <c r="QUD147" s="2"/>
      <c r="QUE147" s="2"/>
      <c r="QUF147" s="2"/>
      <c r="QUG147" s="2"/>
      <c r="QUH147" s="2"/>
      <c r="QUI147" s="2"/>
      <c r="QUJ147" s="2"/>
      <c r="QUK147" s="2"/>
      <c r="QUL147" s="2"/>
      <c r="QUM147" s="2"/>
      <c r="QUN147" s="2"/>
      <c r="QUO147" s="2"/>
      <c r="QUP147" s="2"/>
      <c r="QUQ147" s="2"/>
      <c r="QUR147" s="2"/>
      <c r="QUS147" s="2"/>
      <c r="QUT147" s="2"/>
      <c r="QUU147" s="2"/>
      <c r="QUV147" s="2"/>
      <c r="QUW147" s="2"/>
      <c r="QUX147" s="2"/>
      <c r="QUY147" s="2"/>
      <c r="QUZ147" s="2"/>
      <c r="QVA147" s="2"/>
      <c r="QVB147" s="2"/>
      <c r="QVC147" s="2"/>
      <c r="QVD147" s="2"/>
      <c r="QVE147" s="2"/>
      <c r="QVF147" s="2"/>
      <c r="QVG147" s="2"/>
      <c r="QVH147" s="2"/>
      <c r="QVI147" s="2"/>
      <c r="QVJ147" s="2"/>
      <c r="QVK147" s="2"/>
      <c r="QVL147" s="2"/>
      <c r="QVM147" s="2"/>
      <c r="QVN147" s="2"/>
      <c r="QVO147" s="2"/>
      <c r="QVP147" s="2"/>
      <c r="QVQ147" s="2"/>
      <c r="QVR147" s="2"/>
      <c r="QVS147" s="2"/>
      <c r="QVT147" s="2"/>
      <c r="QVU147" s="2"/>
      <c r="QVV147" s="2"/>
      <c r="QVW147" s="2"/>
      <c r="QVX147" s="2"/>
      <c r="QVY147" s="2"/>
      <c r="QVZ147" s="2"/>
      <c r="QWA147" s="2"/>
      <c r="QWB147" s="2"/>
      <c r="QWC147" s="2"/>
      <c r="QWD147" s="2"/>
      <c r="QWE147" s="2"/>
      <c r="QWF147" s="2"/>
      <c r="QWG147" s="2"/>
      <c r="QWH147" s="2"/>
      <c r="QWI147" s="2"/>
      <c r="QWJ147" s="2"/>
      <c r="QWK147" s="2"/>
      <c r="QWL147" s="2"/>
      <c r="QWM147" s="2"/>
      <c r="QWN147" s="2"/>
      <c r="QWO147" s="2"/>
      <c r="QWP147" s="2"/>
      <c r="QWQ147" s="2"/>
      <c r="QWR147" s="2"/>
      <c r="QWS147" s="2"/>
      <c r="QWT147" s="2"/>
      <c r="QWU147" s="2"/>
      <c r="QWV147" s="2"/>
      <c r="QWW147" s="2"/>
      <c r="QWX147" s="2"/>
      <c r="QWY147" s="2"/>
      <c r="QWZ147" s="2"/>
      <c r="QXA147" s="2"/>
      <c r="QXB147" s="2"/>
      <c r="QXC147" s="2"/>
      <c r="QXD147" s="2"/>
      <c r="QXE147" s="2"/>
      <c r="QXF147" s="2"/>
      <c r="QXG147" s="2"/>
      <c r="QXH147" s="2"/>
      <c r="QXI147" s="2"/>
      <c r="QXJ147" s="2"/>
      <c r="QXK147" s="2"/>
      <c r="QXL147" s="2"/>
      <c r="QXM147" s="2"/>
      <c r="QXN147" s="2"/>
      <c r="QXO147" s="2"/>
      <c r="QXP147" s="2"/>
      <c r="QXQ147" s="2"/>
      <c r="QXR147" s="2"/>
      <c r="QXS147" s="2"/>
      <c r="QXT147" s="2"/>
      <c r="QXU147" s="2"/>
      <c r="QXV147" s="2"/>
      <c r="QXW147" s="2"/>
      <c r="QXX147" s="2"/>
      <c r="QXY147" s="2"/>
      <c r="QXZ147" s="2"/>
      <c r="QYA147" s="2"/>
      <c r="QYB147" s="2"/>
      <c r="QYC147" s="2"/>
      <c r="QYD147" s="2"/>
      <c r="QYE147" s="2"/>
      <c r="QYF147" s="2"/>
      <c r="QYG147" s="2"/>
      <c r="QYH147" s="2"/>
      <c r="QYI147" s="2"/>
      <c r="QYJ147" s="2"/>
      <c r="QYK147" s="2"/>
      <c r="QYL147" s="2"/>
      <c r="QYM147" s="2"/>
      <c r="QYN147" s="2"/>
      <c r="QYO147" s="2"/>
      <c r="QYP147" s="2"/>
      <c r="QYQ147" s="2"/>
      <c r="QYR147" s="2"/>
      <c r="QYS147" s="2"/>
      <c r="QYT147" s="2"/>
      <c r="QYU147" s="2"/>
      <c r="QYV147" s="2"/>
      <c r="QYW147" s="2"/>
      <c r="QYX147" s="2"/>
      <c r="QYY147" s="2"/>
      <c r="QYZ147" s="2"/>
      <c r="QZA147" s="2"/>
      <c r="QZB147" s="2"/>
      <c r="QZC147" s="2"/>
      <c r="QZD147" s="2"/>
      <c r="QZE147" s="2"/>
      <c r="QZF147" s="2"/>
      <c r="QZG147" s="2"/>
      <c r="QZH147" s="2"/>
      <c r="QZI147" s="2"/>
      <c r="QZJ147" s="2"/>
      <c r="QZK147" s="2"/>
      <c r="QZL147" s="2"/>
      <c r="QZM147" s="2"/>
      <c r="QZN147" s="2"/>
      <c r="QZO147" s="2"/>
      <c r="QZP147" s="2"/>
      <c r="QZQ147" s="2"/>
      <c r="QZR147" s="2"/>
      <c r="QZS147" s="2"/>
      <c r="QZT147" s="2"/>
      <c r="QZU147" s="2"/>
      <c r="QZV147" s="2"/>
      <c r="QZW147" s="2"/>
      <c r="QZX147" s="2"/>
      <c r="QZY147" s="2"/>
      <c r="QZZ147" s="2"/>
      <c r="RAA147" s="2"/>
      <c r="RAB147" s="2"/>
      <c r="RAC147" s="2"/>
      <c r="RAD147" s="2"/>
      <c r="RAE147" s="2"/>
      <c r="RAF147" s="2"/>
      <c r="RAG147" s="2"/>
      <c r="RAH147" s="2"/>
      <c r="RAI147" s="2"/>
      <c r="RAJ147" s="2"/>
      <c r="RAK147" s="2"/>
      <c r="RAL147" s="2"/>
      <c r="RAM147" s="2"/>
      <c r="RAN147" s="2"/>
      <c r="RAO147" s="2"/>
      <c r="RAP147" s="2"/>
      <c r="RAQ147" s="2"/>
      <c r="RAR147" s="2"/>
      <c r="RAS147" s="2"/>
      <c r="RAT147" s="2"/>
      <c r="RAU147" s="2"/>
      <c r="RAV147" s="2"/>
      <c r="RAW147" s="2"/>
      <c r="RAX147" s="2"/>
      <c r="RAY147" s="2"/>
      <c r="RAZ147" s="2"/>
      <c r="RBA147" s="2"/>
      <c r="RBB147" s="2"/>
      <c r="RBC147" s="2"/>
      <c r="RBD147" s="2"/>
      <c r="RBE147" s="2"/>
      <c r="RBF147" s="2"/>
      <c r="RBG147" s="2"/>
      <c r="RBH147" s="2"/>
      <c r="RBI147" s="2"/>
      <c r="RBJ147" s="2"/>
      <c r="RBK147" s="2"/>
      <c r="RBL147" s="2"/>
      <c r="RBM147" s="2"/>
      <c r="RBN147" s="2"/>
      <c r="RBO147" s="2"/>
      <c r="RBP147" s="2"/>
      <c r="RBQ147" s="2"/>
      <c r="RBR147" s="2"/>
      <c r="RBS147" s="2"/>
      <c r="RBT147" s="2"/>
      <c r="RBU147" s="2"/>
      <c r="RBV147" s="2"/>
      <c r="RBW147" s="2"/>
      <c r="RBX147" s="2"/>
      <c r="RBY147" s="2"/>
      <c r="RBZ147" s="2"/>
      <c r="RCA147" s="2"/>
      <c r="RCB147" s="2"/>
      <c r="RCC147" s="2"/>
      <c r="RCD147" s="2"/>
      <c r="RCE147" s="2"/>
      <c r="RCF147" s="2"/>
      <c r="RCG147" s="2"/>
      <c r="RCH147" s="2"/>
      <c r="RCI147" s="2"/>
      <c r="RCJ147" s="2"/>
      <c r="RCK147" s="2"/>
      <c r="RCL147" s="2"/>
      <c r="RCM147" s="2"/>
      <c r="RCN147" s="2"/>
      <c r="RCO147" s="2"/>
      <c r="RCP147" s="2"/>
      <c r="RCQ147" s="2"/>
      <c r="RCR147" s="2"/>
      <c r="RCS147" s="2"/>
      <c r="RCT147" s="2"/>
      <c r="RCU147" s="2"/>
      <c r="RCV147" s="2"/>
      <c r="RCW147" s="2"/>
      <c r="RCX147" s="2"/>
      <c r="RCY147" s="2"/>
      <c r="RCZ147" s="2"/>
      <c r="RDA147" s="2"/>
      <c r="RDB147" s="2"/>
      <c r="RDC147" s="2"/>
      <c r="RDD147" s="2"/>
      <c r="RDE147" s="2"/>
      <c r="RDF147" s="2"/>
      <c r="RDG147" s="2"/>
      <c r="RDH147" s="2"/>
      <c r="RDI147" s="2"/>
      <c r="RDJ147" s="2"/>
      <c r="RDK147" s="2"/>
      <c r="RDL147" s="2"/>
      <c r="RDM147" s="2"/>
      <c r="RDN147" s="2"/>
      <c r="RDO147" s="2"/>
      <c r="RDP147" s="2"/>
      <c r="RDQ147" s="2"/>
      <c r="RDR147" s="2"/>
      <c r="RDS147" s="2"/>
      <c r="RDT147" s="2"/>
      <c r="RDU147" s="2"/>
      <c r="RDV147" s="2"/>
      <c r="RDW147" s="2"/>
      <c r="RDX147" s="2"/>
      <c r="RDY147" s="2"/>
      <c r="RDZ147" s="2"/>
      <c r="REA147" s="2"/>
      <c r="REB147" s="2"/>
      <c r="REC147" s="2"/>
      <c r="RED147" s="2"/>
      <c r="REE147" s="2"/>
      <c r="REF147" s="2"/>
      <c r="REG147" s="2"/>
      <c r="REH147" s="2"/>
      <c r="REI147" s="2"/>
      <c r="REJ147" s="2"/>
      <c r="REK147" s="2"/>
      <c r="REL147" s="2"/>
      <c r="REM147" s="2"/>
      <c r="REN147" s="2"/>
      <c r="REO147" s="2"/>
      <c r="REP147" s="2"/>
      <c r="REQ147" s="2"/>
      <c r="RER147" s="2"/>
      <c r="RES147" s="2"/>
      <c r="RET147" s="2"/>
      <c r="REU147" s="2"/>
      <c r="REV147" s="2"/>
      <c r="REW147" s="2"/>
      <c r="REX147" s="2"/>
      <c r="REY147" s="2"/>
      <c r="REZ147" s="2"/>
      <c r="RFA147" s="2"/>
      <c r="RFB147" s="2"/>
      <c r="RFC147" s="2"/>
      <c r="RFD147" s="2"/>
      <c r="RFE147" s="2"/>
      <c r="RFF147" s="2"/>
      <c r="RFG147" s="2"/>
      <c r="RFH147" s="2"/>
      <c r="RFI147" s="2"/>
      <c r="RFJ147" s="2"/>
      <c r="RFK147" s="2"/>
      <c r="RFL147" s="2"/>
      <c r="RFM147" s="2"/>
      <c r="RFN147" s="2"/>
      <c r="RFO147" s="2"/>
      <c r="RFP147" s="2"/>
      <c r="RFQ147" s="2"/>
      <c r="RFR147" s="2"/>
      <c r="RFS147" s="2"/>
      <c r="RFT147" s="2"/>
      <c r="RFU147" s="2"/>
      <c r="RFV147" s="2"/>
      <c r="RFW147" s="2"/>
      <c r="RFX147" s="2"/>
      <c r="RFY147" s="2"/>
      <c r="RFZ147" s="2"/>
      <c r="RGA147" s="2"/>
      <c r="RGB147" s="2"/>
      <c r="RGC147" s="2"/>
      <c r="RGD147" s="2"/>
      <c r="RGE147" s="2"/>
      <c r="RGF147" s="2"/>
      <c r="RGG147" s="2"/>
      <c r="RGH147" s="2"/>
      <c r="RGI147" s="2"/>
      <c r="RGJ147" s="2"/>
      <c r="RGK147" s="2"/>
      <c r="RGL147" s="2"/>
      <c r="RGM147" s="2"/>
      <c r="RGN147" s="2"/>
      <c r="RGO147" s="2"/>
      <c r="RGP147" s="2"/>
      <c r="RGQ147" s="2"/>
      <c r="RGR147" s="2"/>
      <c r="RGS147" s="2"/>
      <c r="RGT147" s="2"/>
      <c r="RGU147" s="2"/>
      <c r="RGV147" s="2"/>
      <c r="RGW147" s="2"/>
      <c r="RGX147" s="2"/>
      <c r="RGY147" s="2"/>
      <c r="RGZ147" s="2"/>
      <c r="RHA147" s="2"/>
      <c r="RHB147" s="2"/>
      <c r="RHC147" s="2"/>
      <c r="RHD147" s="2"/>
      <c r="RHE147" s="2"/>
      <c r="RHF147" s="2"/>
      <c r="RHG147" s="2"/>
      <c r="RHH147" s="2"/>
      <c r="RHI147" s="2"/>
      <c r="RHJ147" s="2"/>
      <c r="RHK147" s="2"/>
      <c r="RHL147" s="2"/>
      <c r="RHM147" s="2"/>
      <c r="RHN147" s="2"/>
      <c r="RHO147" s="2"/>
      <c r="RHP147" s="2"/>
      <c r="RHQ147" s="2"/>
      <c r="RHR147" s="2"/>
      <c r="RHS147" s="2"/>
      <c r="RHT147" s="2"/>
      <c r="RHU147" s="2"/>
      <c r="RHV147" s="2"/>
      <c r="RHW147" s="2"/>
      <c r="RHX147" s="2"/>
      <c r="RHY147" s="2"/>
      <c r="RHZ147" s="2"/>
      <c r="RIA147" s="2"/>
      <c r="RIB147" s="2"/>
      <c r="RIC147" s="2"/>
      <c r="RID147" s="2"/>
      <c r="RIE147" s="2"/>
      <c r="RIF147" s="2"/>
      <c r="RIG147" s="2"/>
      <c r="RIH147" s="2"/>
      <c r="RII147" s="2"/>
      <c r="RIJ147" s="2"/>
      <c r="RIK147" s="2"/>
      <c r="RIL147" s="2"/>
      <c r="RIM147" s="2"/>
      <c r="RIN147" s="2"/>
      <c r="RIO147" s="2"/>
      <c r="RIP147" s="2"/>
      <c r="RIQ147" s="2"/>
      <c r="RIR147" s="2"/>
      <c r="RIS147" s="2"/>
      <c r="RIT147" s="2"/>
      <c r="RIU147" s="2"/>
      <c r="RIV147" s="2"/>
      <c r="RIW147" s="2"/>
      <c r="RIX147" s="2"/>
      <c r="RIY147" s="2"/>
      <c r="RIZ147" s="2"/>
      <c r="RJA147" s="2"/>
      <c r="RJB147" s="2"/>
      <c r="RJC147" s="2"/>
      <c r="RJD147" s="2"/>
      <c r="RJE147" s="2"/>
      <c r="RJF147" s="2"/>
      <c r="RJG147" s="2"/>
      <c r="RJH147" s="2"/>
      <c r="RJI147" s="2"/>
      <c r="RJJ147" s="2"/>
      <c r="RJK147" s="2"/>
      <c r="RJL147" s="2"/>
      <c r="RJM147" s="2"/>
      <c r="RJN147" s="2"/>
      <c r="RJO147" s="2"/>
      <c r="RJP147" s="2"/>
      <c r="RJQ147" s="2"/>
      <c r="RJR147" s="2"/>
      <c r="RJS147" s="2"/>
      <c r="RJT147" s="2"/>
      <c r="RJU147" s="2"/>
      <c r="RJV147" s="2"/>
      <c r="RJW147" s="2"/>
      <c r="RJX147" s="2"/>
      <c r="RJY147" s="2"/>
      <c r="RJZ147" s="2"/>
      <c r="RKA147" s="2"/>
      <c r="RKB147" s="2"/>
      <c r="RKC147" s="2"/>
      <c r="RKD147" s="2"/>
      <c r="RKE147" s="2"/>
      <c r="RKF147" s="2"/>
      <c r="RKG147" s="2"/>
      <c r="RKH147" s="2"/>
      <c r="RKI147" s="2"/>
      <c r="RKJ147" s="2"/>
      <c r="RKK147" s="2"/>
      <c r="RKL147" s="2"/>
      <c r="RKM147" s="2"/>
      <c r="RKN147" s="2"/>
      <c r="RKO147" s="2"/>
      <c r="RKP147" s="2"/>
      <c r="RKQ147" s="2"/>
      <c r="RKR147" s="2"/>
      <c r="RKS147" s="2"/>
      <c r="RKT147" s="2"/>
      <c r="RKU147" s="2"/>
      <c r="RKV147" s="2"/>
      <c r="RKW147" s="2"/>
      <c r="RKX147" s="2"/>
      <c r="RKY147" s="2"/>
      <c r="RKZ147" s="2"/>
      <c r="RLA147" s="2"/>
      <c r="RLB147" s="2"/>
      <c r="RLC147" s="2"/>
      <c r="RLD147" s="2"/>
      <c r="RLE147" s="2"/>
      <c r="RLF147" s="2"/>
      <c r="RLG147" s="2"/>
      <c r="RLH147" s="2"/>
      <c r="RLI147" s="2"/>
      <c r="RLJ147" s="2"/>
      <c r="RLK147" s="2"/>
      <c r="RLL147" s="2"/>
      <c r="RLM147" s="2"/>
      <c r="RLN147" s="2"/>
      <c r="RLO147" s="2"/>
      <c r="RLP147" s="2"/>
      <c r="RLQ147" s="2"/>
      <c r="RLR147" s="2"/>
      <c r="RLS147" s="2"/>
      <c r="RLT147" s="2"/>
      <c r="RLU147" s="2"/>
      <c r="RLV147" s="2"/>
      <c r="RLW147" s="2"/>
      <c r="RLX147" s="2"/>
      <c r="RLY147" s="2"/>
      <c r="RLZ147" s="2"/>
      <c r="RMA147" s="2"/>
      <c r="RMB147" s="2"/>
      <c r="RMC147" s="2"/>
      <c r="RMD147" s="2"/>
      <c r="RME147" s="2"/>
      <c r="RMF147" s="2"/>
      <c r="RMG147" s="2"/>
      <c r="RMH147" s="2"/>
      <c r="RMI147" s="2"/>
      <c r="RMJ147" s="2"/>
      <c r="RMK147" s="2"/>
      <c r="RML147" s="2"/>
      <c r="RMM147" s="2"/>
      <c r="RMN147" s="2"/>
      <c r="RMO147" s="2"/>
      <c r="RMP147" s="2"/>
      <c r="RMQ147" s="2"/>
      <c r="RMR147" s="2"/>
      <c r="RMS147" s="2"/>
      <c r="RMT147" s="2"/>
      <c r="RMU147" s="2"/>
      <c r="RMV147" s="2"/>
      <c r="RMW147" s="2"/>
      <c r="RMX147" s="2"/>
      <c r="RMY147" s="2"/>
      <c r="RMZ147" s="2"/>
      <c r="RNA147" s="2"/>
      <c r="RNB147" s="2"/>
      <c r="RNC147" s="2"/>
      <c r="RND147" s="2"/>
      <c r="RNE147" s="2"/>
      <c r="RNF147" s="2"/>
      <c r="RNG147" s="2"/>
      <c r="RNH147" s="2"/>
      <c r="RNI147" s="2"/>
      <c r="RNJ147" s="2"/>
      <c r="RNK147" s="2"/>
      <c r="RNL147" s="2"/>
      <c r="RNM147" s="2"/>
      <c r="RNN147" s="2"/>
      <c r="RNO147" s="2"/>
      <c r="RNP147" s="2"/>
      <c r="RNQ147" s="2"/>
      <c r="RNR147" s="2"/>
      <c r="RNS147" s="2"/>
      <c r="RNT147" s="2"/>
      <c r="RNU147" s="2"/>
      <c r="RNV147" s="2"/>
      <c r="RNW147" s="2"/>
      <c r="RNX147" s="2"/>
      <c r="RNY147" s="2"/>
      <c r="RNZ147" s="2"/>
      <c r="ROA147" s="2"/>
      <c r="ROB147" s="2"/>
      <c r="ROC147" s="2"/>
      <c r="ROD147" s="2"/>
      <c r="ROE147" s="2"/>
      <c r="ROF147" s="2"/>
      <c r="ROG147" s="2"/>
      <c r="ROH147" s="2"/>
      <c r="ROI147" s="2"/>
      <c r="ROJ147" s="2"/>
      <c r="ROK147" s="2"/>
      <c r="ROL147" s="2"/>
      <c r="ROM147" s="2"/>
      <c r="RON147" s="2"/>
      <c r="ROO147" s="2"/>
      <c r="ROP147" s="2"/>
      <c r="ROQ147" s="2"/>
      <c r="ROR147" s="2"/>
      <c r="ROS147" s="2"/>
      <c r="ROT147" s="2"/>
      <c r="ROU147" s="2"/>
      <c r="ROV147" s="2"/>
      <c r="ROW147" s="2"/>
      <c r="ROX147" s="2"/>
      <c r="ROY147" s="2"/>
      <c r="ROZ147" s="2"/>
      <c r="RPA147" s="2"/>
      <c r="RPB147" s="2"/>
      <c r="RPC147" s="2"/>
      <c r="RPD147" s="2"/>
      <c r="RPE147" s="2"/>
      <c r="RPF147" s="2"/>
      <c r="RPG147" s="2"/>
      <c r="RPH147" s="2"/>
      <c r="RPI147" s="2"/>
      <c r="RPJ147" s="2"/>
      <c r="RPK147" s="2"/>
      <c r="RPL147" s="2"/>
      <c r="RPM147" s="2"/>
      <c r="RPN147" s="2"/>
      <c r="RPO147" s="2"/>
      <c r="RPP147" s="2"/>
      <c r="RPQ147" s="2"/>
      <c r="RPR147" s="2"/>
      <c r="RPS147" s="2"/>
      <c r="RPT147" s="2"/>
      <c r="RPU147" s="2"/>
      <c r="RPV147" s="2"/>
      <c r="RPW147" s="2"/>
      <c r="RPX147" s="2"/>
      <c r="RPY147" s="2"/>
      <c r="RPZ147" s="2"/>
      <c r="RQA147" s="2"/>
      <c r="RQB147" s="2"/>
      <c r="RQC147" s="2"/>
      <c r="RQD147" s="2"/>
      <c r="RQE147" s="2"/>
      <c r="RQF147" s="2"/>
      <c r="RQG147" s="2"/>
      <c r="RQH147" s="2"/>
      <c r="RQI147" s="2"/>
      <c r="RQJ147" s="2"/>
      <c r="RQK147" s="2"/>
      <c r="RQL147" s="2"/>
      <c r="RQM147" s="2"/>
      <c r="RQN147" s="2"/>
      <c r="RQO147" s="2"/>
      <c r="RQP147" s="2"/>
      <c r="RQQ147" s="2"/>
      <c r="RQR147" s="2"/>
      <c r="RQS147" s="2"/>
      <c r="RQT147" s="2"/>
      <c r="RQU147" s="2"/>
      <c r="RQV147" s="2"/>
      <c r="RQW147" s="2"/>
      <c r="RQX147" s="2"/>
      <c r="RQY147" s="2"/>
      <c r="RQZ147" s="2"/>
      <c r="RRA147" s="2"/>
      <c r="RRB147" s="2"/>
      <c r="RRC147" s="2"/>
      <c r="RRD147" s="2"/>
      <c r="RRE147" s="2"/>
      <c r="RRF147" s="2"/>
      <c r="RRG147" s="2"/>
      <c r="RRH147" s="2"/>
      <c r="RRI147" s="2"/>
      <c r="RRJ147" s="2"/>
      <c r="RRK147" s="2"/>
      <c r="RRL147" s="2"/>
      <c r="RRM147" s="2"/>
      <c r="RRN147" s="2"/>
      <c r="RRO147" s="2"/>
      <c r="RRP147" s="2"/>
      <c r="RRQ147" s="2"/>
      <c r="RRR147" s="2"/>
      <c r="RRS147" s="2"/>
      <c r="RRT147" s="2"/>
      <c r="RRU147" s="2"/>
      <c r="RRV147" s="2"/>
      <c r="RRW147" s="2"/>
      <c r="RRX147" s="2"/>
      <c r="RRY147" s="2"/>
      <c r="RRZ147" s="2"/>
      <c r="RSA147" s="2"/>
      <c r="RSB147" s="2"/>
      <c r="RSC147" s="2"/>
      <c r="RSD147" s="2"/>
      <c r="RSE147" s="2"/>
      <c r="RSF147" s="2"/>
      <c r="RSG147" s="2"/>
      <c r="RSH147" s="2"/>
      <c r="RSI147" s="2"/>
      <c r="RSJ147" s="2"/>
      <c r="RSK147" s="2"/>
      <c r="RSL147" s="2"/>
      <c r="RSM147" s="2"/>
      <c r="RSN147" s="2"/>
      <c r="RSO147" s="2"/>
      <c r="RSP147" s="2"/>
      <c r="RSQ147" s="2"/>
      <c r="RSR147" s="2"/>
      <c r="RSS147" s="2"/>
      <c r="RST147" s="2"/>
      <c r="RSU147" s="2"/>
      <c r="RSV147" s="2"/>
      <c r="RSW147" s="2"/>
      <c r="RSX147" s="2"/>
      <c r="RSY147" s="2"/>
      <c r="RSZ147" s="2"/>
      <c r="RTA147" s="2"/>
      <c r="RTB147" s="2"/>
      <c r="RTC147" s="2"/>
      <c r="RTD147" s="2"/>
      <c r="RTE147" s="2"/>
      <c r="RTF147" s="2"/>
      <c r="RTG147" s="2"/>
      <c r="RTH147" s="2"/>
      <c r="RTI147" s="2"/>
      <c r="RTJ147" s="2"/>
      <c r="RTK147" s="2"/>
      <c r="RTL147" s="2"/>
      <c r="RTM147" s="2"/>
      <c r="RTN147" s="2"/>
      <c r="RTO147" s="2"/>
      <c r="RTP147" s="2"/>
      <c r="RTQ147" s="2"/>
      <c r="RTR147" s="2"/>
      <c r="RTS147" s="2"/>
      <c r="RTT147" s="2"/>
      <c r="RTU147" s="2"/>
      <c r="RTV147" s="2"/>
      <c r="RTW147" s="2"/>
      <c r="RTX147" s="2"/>
      <c r="RTY147" s="2"/>
      <c r="RTZ147" s="2"/>
      <c r="RUA147" s="2"/>
      <c r="RUB147" s="2"/>
      <c r="RUC147" s="2"/>
      <c r="RUD147" s="2"/>
      <c r="RUE147" s="2"/>
      <c r="RUF147" s="2"/>
      <c r="RUG147" s="2"/>
      <c r="RUH147" s="2"/>
      <c r="RUI147" s="2"/>
      <c r="RUJ147" s="2"/>
      <c r="RUK147" s="2"/>
      <c r="RUL147" s="2"/>
      <c r="RUM147" s="2"/>
      <c r="RUN147" s="2"/>
      <c r="RUO147" s="2"/>
      <c r="RUP147" s="2"/>
      <c r="RUQ147" s="2"/>
      <c r="RUR147" s="2"/>
      <c r="RUS147" s="2"/>
      <c r="RUT147" s="2"/>
      <c r="RUU147" s="2"/>
      <c r="RUV147" s="2"/>
      <c r="RUW147" s="2"/>
      <c r="RUX147" s="2"/>
      <c r="RUY147" s="2"/>
      <c r="RUZ147" s="2"/>
      <c r="RVA147" s="2"/>
      <c r="RVB147" s="2"/>
      <c r="RVC147" s="2"/>
      <c r="RVD147" s="2"/>
      <c r="RVE147" s="2"/>
      <c r="RVF147" s="2"/>
      <c r="RVG147" s="2"/>
      <c r="RVH147" s="2"/>
      <c r="RVI147" s="2"/>
      <c r="RVJ147" s="2"/>
      <c r="RVK147" s="2"/>
      <c r="RVL147" s="2"/>
      <c r="RVM147" s="2"/>
      <c r="RVN147" s="2"/>
      <c r="RVO147" s="2"/>
      <c r="RVP147" s="2"/>
      <c r="RVQ147" s="2"/>
      <c r="RVR147" s="2"/>
      <c r="RVS147" s="2"/>
      <c r="RVT147" s="2"/>
      <c r="RVU147" s="2"/>
      <c r="RVV147" s="2"/>
      <c r="RVW147" s="2"/>
      <c r="RVX147" s="2"/>
      <c r="RVY147" s="2"/>
      <c r="RVZ147" s="2"/>
      <c r="RWA147" s="2"/>
      <c r="RWB147" s="2"/>
      <c r="RWC147" s="2"/>
      <c r="RWD147" s="2"/>
      <c r="RWE147" s="2"/>
      <c r="RWF147" s="2"/>
      <c r="RWG147" s="2"/>
      <c r="RWH147" s="2"/>
      <c r="RWI147" s="2"/>
      <c r="RWJ147" s="2"/>
      <c r="RWK147" s="2"/>
      <c r="RWL147" s="2"/>
      <c r="RWM147" s="2"/>
      <c r="RWN147" s="2"/>
      <c r="RWO147" s="2"/>
      <c r="RWP147" s="2"/>
      <c r="RWQ147" s="2"/>
      <c r="RWR147" s="2"/>
      <c r="RWS147" s="2"/>
      <c r="RWT147" s="2"/>
      <c r="RWU147" s="2"/>
      <c r="RWV147" s="2"/>
      <c r="RWW147" s="2"/>
      <c r="RWX147" s="2"/>
      <c r="RWY147" s="2"/>
      <c r="RWZ147" s="2"/>
      <c r="RXA147" s="2"/>
      <c r="RXB147" s="2"/>
      <c r="RXC147" s="2"/>
      <c r="RXD147" s="2"/>
      <c r="RXE147" s="2"/>
      <c r="RXF147" s="2"/>
      <c r="RXG147" s="2"/>
      <c r="RXH147" s="2"/>
      <c r="RXI147" s="2"/>
      <c r="RXJ147" s="2"/>
      <c r="RXK147" s="2"/>
      <c r="RXL147" s="2"/>
      <c r="RXM147" s="2"/>
      <c r="RXN147" s="2"/>
      <c r="RXO147" s="2"/>
      <c r="RXP147" s="2"/>
      <c r="RXQ147" s="2"/>
      <c r="RXR147" s="2"/>
      <c r="RXS147" s="2"/>
      <c r="RXT147" s="2"/>
      <c r="RXU147" s="2"/>
      <c r="RXV147" s="2"/>
      <c r="RXW147" s="2"/>
      <c r="RXX147" s="2"/>
      <c r="RXY147" s="2"/>
      <c r="RXZ147" s="2"/>
      <c r="RYA147" s="2"/>
      <c r="RYB147" s="2"/>
      <c r="RYC147" s="2"/>
      <c r="RYD147" s="2"/>
      <c r="RYE147" s="2"/>
      <c r="RYF147" s="2"/>
      <c r="RYG147" s="2"/>
      <c r="RYH147" s="2"/>
      <c r="RYI147" s="2"/>
      <c r="RYJ147" s="2"/>
      <c r="RYK147" s="2"/>
      <c r="RYL147" s="2"/>
      <c r="RYM147" s="2"/>
      <c r="RYN147" s="2"/>
      <c r="RYO147" s="2"/>
      <c r="RYP147" s="2"/>
      <c r="RYQ147" s="2"/>
      <c r="RYR147" s="2"/>
      <c r="RYS147" s="2"/>
      <c r="RYT147" s="2"/>
      <c r="RYU147" s="2"/>
      <c r="RYV147" s="2"/>
      <c r="RYW147" s="2"/>
      <c r="RYX147" s="2"/>
      <c r="RYY147" s="2"/>
      <c r="RYZ147" s="2"/>
      <c r="RZA147" s="2"/>
      <c r="RZB147" s="2"/>
      <c r="RZC147" s="2"/>
      <c r="RZD147" s="2"/>
      <c r="RZE147" s="2"/>
      <c r="RZF147" s="2"/>
      <c r="RZG147" s="2"/>
      <c r="RZH147" s="2"/>
      <c r="RZI147" s="2"/>
      <c r="RZJ147" s="2"/>
      <c r="RZK147" s="2"/>
      <c r="RZL147" s="2"/>
      <c r="RZM147" s="2"/>
      <c r="RZN147" s="2"/>
      <c r="RZO147" s="2"/>
      <c r="RZP147" s="2"/>
      <c r="RZQ147" s="2"/>
      <c r="RZR147" s="2"/>
      <c r="RZS147" s="2"/>
      <c r="RZT147" s="2"/>
      <c r="RZU147" s="2"/>
      <c r="RZV147" s="2"/>
      <c r="RZW147" s="2"/>
      <c r="RZX147" s="2"/>
      <c r="RZY147" s="2"/>
      <c r="RZZ147" s="2"/>
      <c r="SAA147" s="2"/>
      <c r="SAB147" s="2"/>
      <c r="SAC147" s="2"/>
      <c r="SAD147" s="2"/>
      <c r="SAE147" s="2"/>
      <c r="SAF147" s="2"/>
      <c r="SAG147" s="2"/>
      <c r="SAH147" s="2"/>
      <c r="SAI147" s="2"/>
      <c r="SAJ147" s="2"/>
      <c r="SAK147" s="2"/>
      <c r="SAL147" s="2"/>
      <c r="SAM147" s="2"/>
      <c r="SAN147" s="2"/>
      <c r="SAO147" s="2"/>
      <c r="SAP147" s="2"/>
      <c r="SAQ147" s="2"/>
      <c r="SAR147" s="2"/>
      <c r="SAS147" s="2"/>
      <c r="SAT147" s="2"/>
      <c r="SAU147" s="2"/>
      <c r="SAV147" s="2"/>
      <c r="SAW147" s="2"/>
      <c r="SAX147" s="2"/>
      <c r="SAY147" s="2"/>
      <c r="SAZ147" s="2"/>
      <c r="SBA147" s="2"/>
      <c r="SBB147" s="2"/>
      <c r="SBC147" s="2"/>
      <c r="SBD147" s="2"/>
      <c r="SBE147" s="2"/>
      <c r="SBF147" s="2"/>
      <c r="SBG147" s="2"/>
      <c r="SBH147" s="2"/>
      <c r="SBI147" s="2"/>
      <c r="SBJ147" s="2"/>
      <c r="SBK147" s="2"/>
      <c r="SBL147" s="2"/>
      <c r="SBM147" s="2"/>
      <c r="SBN147" s="2"/>
      <c r="SBO147" s="2"/>
      <c r="SBP147" s="2"/>
      <c r="SBQ147" s="2"/>
      <c r="SBR147" s="2"/>
      <c r="SBS147" s="2"/>
      <c r="SBT147" s="2"/>
      <c r="SBU147" s="2"/>
      <c r="SBV147" s="2"/>
      <c r="SBW147" s="2"/>
      <c r="SBX147" s="2"/>
      <c r="SBY147" s="2"/>
      <c r="SBZ147" s="2"/>
      <c r="SCA147" s="2"/>
      <c r="SCB147" s="2"/>
      <c r="SCC147" s="2"/>
      <c r="SCD147" s="2"/>
      <c r="SCE147" s="2"/>
      <c r="SCF147" s="2"/>
      <c r="SCG147" s="2"/>
      <c r="SCH147" s="2"/>
      <c r="SCI147" s="2"/>
      <c r="SCJ147" s="2"/>
      <c r="SCK147" s="2"/>
      <c r="SCL147" s="2"/>
      <c r="SCM147" s="2"/>
      <c r="SCN147" s="2"/>
      <c r="SCO147" s="2"/>
      <c r="SCP147" s="2"/>
      <c r="SCQ147" s="2"/>
      <c r="SCR147" s="2"/>
      <c r="SCS147" s="2"/>
      <c r="SCT147" s="2"/>
      <c r="SCU147" s="2"/>
      <c r="SCV147" s="2"/>
      <c r="SCW147" s="2"/>
      <c r="SCX147" s="2"/>
      <c r="SCY147" s="2"/>
      <c r="SCZ147" s="2"/>
      <c r="SDA147" s="2"/>
      <c r="SDB147" s="2"/>
      <c r="SDC147" s="2"/>
      <c r="SDD147" s="2"/>
      <c r="SDE147" s="2"/>
      <c r="SDF147" s="2"/>
      <c r="SDG147" s="2"/>
      <c r="SDH147" s="2"/>
      <c r="SDI147" s="2"/>
      <c r="SDJ147" s="2"/>
      <c r="SDK147" s="2"/>
      <c r="SDL147" s="2"/>
      <c r="SDM147" s="2"/>
      <c r="SDN147" s="2"/>
      <c r="SDO147" s="2"/>
      <c r="SDP147" s="2"/>
      <c r="SDQ147" s="2"/>
      <c r="SDR147" s="2"/>
      <c r="SDS147" s="2"/>
      <c r="SDT147" s="2"/>
      <c r="SDU147" s="2"/>
      <c r="SDV147" s="2"/>
      <c r="SDW147" s="2"/>
      <c r="SDX147" s="2"/>
      <c r="SDY147" s="2"/>
      <c r="SDZ147" s="2"/>
      <c r="SEA147" s="2"/>
      <c r="SEB147" s="2"/>
      <c r="SEC147" s="2"/>
      <c r="SED147" s="2"/>
      <c r="SEE147" s="2"/>
      <c r="SEF147" s="2"/>
      <c r="SEG147" s="2"/>
      <c r="SEH147" s="2"/>
      <c r="SEI147" s="2"/>
      <c r="SEJ147" s="2"/>
      <c r="SEK147" s="2"/>
      <c r="SEL147" s="2"/>
      <c r="SEM147" s="2"/>
      <c r="SEN147" s="2"/>
      <c r="SEO147" s="2"/>
      <c r="SEP147" s="2"/>
      <c r="SEQ147" s="2"/>
      <c r="SER147" s="2"/>
      <c r="SES147" s="2"/>
      <c r="SET147" s="2"/>
      <c r="SEU147" s="2"/>
      <c r="SEV147" s="2"/>
      <c r="SEW147" s="2"/>
      <c r="SEX147" s="2"/>
      <c r="SEY147" s="2"/>
      <c r="SEZ147" s="2"/>
      <c r="SFA147" s="2"/>
      <c r="SFB147" s="2"/>
      <c r="SFC147" s="2"/>
      <c r="SFD147" s="2"/>
      <c r="SFE147" s="2"/>
      <c r="SFF147" s="2"/>
      <c r="SFG147" s="2"/>
      <c r="SFH147" s="2"/>
      <c r="SFI147" s="2"/>
      <c r="SFJ147" s="2"/>
      <c r="SFK147" s="2"/>
      <c r="SFL147" s="2"/>
      <c r="SFM147" s="2"/>
      <c r="SFN147" s="2"/>
      <c r="SFO147" s="2"/>
      <c r="SFP147" s="2"/>
      <c r="SFQ147" s="2"/>
      <c r="SFR147" s="2"/>
      <c r="SFS147" s="2"/>
      <c r="SFT147" s="2"/>
      <c r="SFU147" s="2"/>
      <c r="SFV147" s="2"/>
      <c r="SFW147" s="2"/>
      <c r="SFX147" s="2"/>
      <c r="SFY147" s="2"/>
      <c r="SFZ147" s="2"/>
      <c r="SGA147" s="2"/>
      <c r="SGB147" s="2"/>
      <c r="SGC147" s="2"/>
      <c r="SGD147" s="2"/>
      <c r="SGE147" s="2"/>
      <c r="SGF147" s="2"/>
      <c r="SGG147" s="2"/>
      <c r="SGH147" s="2"/>
      <c r="SGI147" s="2"/>
      <c r="SGJ147" s="2"/>
      <c r="SGK147" s="2"/>
      <c r="SGL147" s="2"/>
      <c r="SGM147" s="2"/>
      <c r="SGN147" s="2"/>
      <c r="SGO147" s="2"/>
      <c r="SGP147" s="2"/>
      <c r="SGQ147" s="2"/>
      <c r="SGR147" s="2"/>
      <c r="SGS147" s="2"/>
      <c r="SGT147" s="2"/>
      <c r="SGU147" s="2"/>
      <c r="SGV147" s="2"/>
      <c r="SGW147" s="2"/>
      <c r="SGX147" s="2"/>
      <c r="SGY147" s="2"/>
      <c r="SGZ147" s="2"/>
      <c r="SHA147" s="2"/>
      <c r="SHB147" s="2"/>
      <c r="SHC147" s="2"/>
      <c r="SHD147" s="2"/>
      <c r="SHE147" s="2"/>
      <c r="SHF147" s="2"/>
      <c r="SHG147" s="2"/>
      <c r="SHH147" s="2"/>
      <c r="SHI147" s="2"/>
      <c r="SHJ147" s="2"/>
      <c r="SHK147" s="2"/>
      <c r="SHL147" s="2"/>
      <c r="SHM147" s="2"/>
      <c r="SHN147" s="2"/>
      <c r="SHO147" s="2"/>
      <c r="SHP147" s="2"/>
      <c r="SHQ147" s="2"/>
      <c r="SHR147" s="2"/>
      <c r="SHS147" s="2"/>
      <c r="SHT147" s="2"/>
      <c r="SHU147" s="2"/>
      <c r="SHV147" s="2"/>
      <c r="SHW147" s="2"/>
      <c r="SHX147" s="2"/>
      <c r="SHY147" s="2"/>
      <c r="SHZ147" s="2"/>
      <c r="SIA147" s="2"/>
      <c r="SIB147" s="2"/>
      <c r="SIC147" s="2"/>
      <c r="SID147" s="2"/>
      <c r="SIE147" s="2"/>
      <c r="SIF147" s="2"/>
      <c r="SIG147" s="2"/>
      <c r="SIH147" s="2"/>
      <c r="SII147" s="2"/>
      <c r="SIJ147" s="2"/>
      <c r="SIK147" s="2"/>
      <c r="SIL147" s="2"/>
      <c r="SIM147" s="2"/>
      <c r="SIN147" s="2"/>
      <c r="SIO147" s="2"/>
      <c r="SIP147" s="2"/>
      <c r="SIQ147" s="2"/>
      <c r="SIR147" s="2"/>
      <c r="SIS147" s="2"/>
      <c r="SIT147" s="2"/>
      <c r="SIU147" s="2"/>
      <c r="SIV147" s="2"/>
      <c r="SIW147" s="2"/>
      <c r="SIX147" s="2"/>
      <c r="SIY147" s="2"/>
      <c r="SIZ147" s="2"/>
      <c r="SJA147" s="2"/>
      <c r="SJB147" s="2"/>
      <c r="SJC147" s="2"/>
      <c r="SJD147" s="2"/>
      <c r="SJE147" s="2"/>
      <c r="SJF147" s="2"/>
      <c r="SJG147" s="2"/>
      <c r="SJH147" s="2"/>
      <c r="SJI147" s="2"/>
      <c r="SJJ147" s="2"/>
      <c r="SJK147" s="2"/>
      <c r="SJL147" s="2"/>
      <c r="SJM147" s="2"/>
      <c r="SJN147" s="2"/>
      <c r="SJO147" s="2"/>
      <c r="SJP147" s="2"/>
      <c r="SJQ147" s="2"/>
      <c r="SJR147" s="2"/>
      <c r="SJS147" s="2"/>
      <c r="SJT147" s="2"/>
      <c r="SJU147" s="2"/>
      <c r="SJV147" s="2"/>
      <c r="SJW147" s="2"/>
      <c r="SJX147" s="2"/>
      <c r="SJY147" s="2"/>
      <c r="SJZ147" s="2"/>
      <c r="SKA147" s="2"/>
      <c r="SKB147" s="2"/>
      <c r="SKC147" s="2"/>
      <c r="SKD147" s="2"/>
      <c r="SKE147" s="2"/>
      <c r="SKF147" s="2"/>
      <c r="SKG147" s="2"/>
      <c r="SKH147" s="2"/>
      <c r="SKI147" s="2"/>
      <c r="SKJ147" s="2"/>
      <c r="SKK147" s="2"/>
      <c r="SKL147" s="2"/>
      <c r="SKM147" s="2"/>
      <c r="SKN147" s="2"/>
      <c r="SKO147" s="2"/>
      <c r="SKP147" s="2"/>
      <c r="SKQ147" s="2"/>
      <c r="SKR147" s="2"/>
      <c r="SKS147" s="2"/>
      <c r="SKT147" s="2"/>
      <c r="SKU147" s="2"/>
      <c r="SKV147" s="2"/>
      <c r="SKW147" s="2"/>
      <c r="SKX147" s="2"/>
      <c r="SKY147" s="2"/>
      <c r="SKZ147" s="2"/>
      <c r="SLA147" s="2"/>
      <c r="SLB147" s="2"/>
      <c r="SLC147" s="2"/>
      <c r="SLD147" s="2"/>
      <c r="SLE147" s="2"/>
      <c r="SLF147" s="2"/>
      <c r="SLG147" s="2"/>
      <c r="SLH147" s="2"/>
      <c r="SLI147" s="2"/>
      <c r="SLJ147" s="2"/>
      <c r="SLK147" s="2"/>
      <c r="SLL147" s="2"/>
      <c r="SLM147" s="2"/>
      <c r="SLN147" s="2"/>
      <c r="SLO147" s="2"/>
      <c r="SLP147" s="2"/>
      <c r="SLQ147" s="2"/>
      <c r="SLR147" s="2"/>
      <c r="SLS147" s="2"/>
      <c r="SLT147" s="2"/>
      <c r="SLU147" s="2"/>
      <c r="SLV147" s="2"/>
      <c r="SLW147" s="2"/>
      <c r="SLX147" s="2"/>
      <c r="SLY147" s="2"/>
      <c r="SLZ147" s="2"/>
      <c r="SMA147" s="2"/>
      <c r="SMB147" s="2"/>
      <c r="SMC147" s="2"/>
      <c r="SMD147" s="2"/>
      <c r="SME147" s="2"/>
      <c r="SMF147" s="2"/>
      <c r="SMG147" s="2"/>
      <c r="SMH147" s="2"/>
      <c r="SMI147" s="2"/>
      <c r="SMJ147" s="2"/>
      <c r="SMK147" s="2"/>
      <c r="SML147" s="2"/>
      <c r="SMM147" s="2"/>
      <c r="SMN147" s="2"/>
      <c r="SMO147" s="2"/>
      <c r="SMP147" s="2"/>
      <c r="SMQ147" s="2"/>
      <c r="SMR147" s="2"/>
      <c r="SMS147" s="2"/>
      <c r="SMT147" s="2"/>
      <c r="SMU147" s="2"/>
      <c r="SMV147" s="2"/>
      <c r="SMW147" s="2"/>
      <c r="SMX147" s="2"/>
      <c r="SMY147" s="2"/>
      <c r="SMZ147" s="2"/>
      <c r="SNA147" s="2"/>
      <c r="SNB147" s="2"/>
      <c r="SNC147" s="2"/>
      <c r="SND147" s="2"/>
      <c r="SNE147" s="2"/>
      <c r="SNF147" s="2"/>
      <c r="SNG147" s="2"/>
      <c r="SNH147" s="2"/>
      <c r="SNI147" s="2"/>
      <c r="SNJ147" s="2"/>
      <c r="SNK147" s="2"/>
      <c r="SNL147" s="2"/>
      <c r="SNM147" s="2"/>
      <c r="SNN147" s="2"/>
      <c r="SNO147" s="2"/>
      <c r="SNP147" s="2"/>
      <c r="SNQ147" s="2"/>
      <c r="SNR147" s="2"/>
      <c r="SNS147" s="2"/>
      <c r="SNT147" s="2"/>
      <c r="SNU147" s="2"/>
      <c r="SNV147" s="2"/>
      <c r="SNW147" s="2"/>
      <c r="SNX147" s="2"/>
      <c r="SNY147" s="2"/>
      <c r="SNZ147" s="2"/>
      <c r="SOA147" s="2"/>
      <c r="SOB147" s="2"/>
      <c r="SOC147" s="2"/>
      <c r="SOD147" s="2"/>
      <c r="SOE147" s="2"/>
      <c r="SOF147" s="2"/>
      <c r="SOG147" s="2"/>
      <c r="SOH147" s="2"/>
      <c r="SOI147" s="2"/>
      <c r="SOJ147" s="2"/>
      <c r="SOK147" s="2"/>
      <c r="SOL147" s="2"/>
      <c r="SOM147" s="2"/>
      <c r="SON147" s="2"/>
      <c r="SOO147" s="2"/>
      <c r="SOP147" s="2"/>
      <c r="SOQ147" s="2"/>
      <c r="SOR147" s="2"/>
      <c r="SOS147" s="2"/>
      <c r="SOT147" s="2"/>
      <c r="SOU147" s="2"/>
      <c r="SOV147" s="2"/>
      <c r="SOW147" s="2"/>
      <c r="SOX147" s="2"/>
      <c r="SOY147" s="2"/>
      <c r="SOZ147" s="2"/>
      <c r="SPA147" s="2"/>
      <c r="SPB147" s="2"/>
      <c r="SPC147" s="2"/>
      <c r="SPD147" s="2"/>
      <c r="SPE147" s="2"/>
      <c r="SPF147" s="2"/>
      <c r="SPG147" s="2"/>
      <c r="SPH147" s="2"/>
      <c r="SPI147" s="2"/>
      <c r="SPJ147" s="2"/>
      <c r="SPK147" s="2"/>
      <c r="SPL147" s="2"/>
      <c r="SPM147" s="2"/>
      <c r="SPN147" s="2"/>
      <c r="SPO147" s="2"/>
      <c r="SPP147" s="2"/>
      <c r="SPQ147" s="2"/>
      <c r="SPR147" s="2"/>
      <c r="SPS147" s="2"/>
      <c r="SPT147" s="2"/>
      <c r="SPU147" s="2"/>
      <c r="SPV147" s="2"/>
      <c r="SPW147" s="2"/>
      <c r="SPX147" s="2"/>
      <c r="SPY147" s="2"/>
      <c r="SPZ147" s="2"/>
      <c r="SQA147" s="2"/>
      <c r="SQB147" s="2"/>
      <c r="SQC147" s="2"/>
      <c r="SQD147" s="2"/>
      <c r="SQE147" s="2"/>
      <c r="SQF147" s="2"/>
      <c r="SQG147" s="2"/>
      <c r="SQH147" s="2"/>
      <c r="SQI147" s="2"/>
      <c r="SQJ147" s="2"/>
      <c r="SQK147" s="2"/>
      <c r="SQL147" s="2"/>
      <c r="SQM147" s="2"/>
      <c r="SQN147" s="2"/>
      <c r="SQO147" s="2"/>
      <c r="SQP147" s="2"/>
      <c r="SQQ147" s="2"/>
      <c r="SQR147" s="2"/>
      <c r="SQS147" s="2"/>
      <c r="SQT147" s="2"/>
      <c r="SQU147" s="2"/>
      <c r="SQV147" s="2"/>
      <c r="SQW147" s="2"/>
      <c r="SQX147" s="2"/>
      <c r="SQY147" s="2"/>
      <c r="SQZ147" s="2"/>
      <c r="SRA147" s="2"/>
      <c r="SRB147" s="2"/>
      <c r="SRC147" s="2"/>
      <c r="SRD147" s="2"/>
      <c r="SRE147" s="2"/>
      <c r="SRF147" s="2"/>
      <c r="SRG147" s="2"/>
      <c r="SRH147" s="2"/>
      <c r="SRI147" s="2"/>
      <c r="SRJ147" s="2"/>
      <c r="SRK147" s="2"/>
      <c r="SRL147" s="2"/>
      <c r="SRM147" s="2"/>
      <c r="SRN147" s="2"/>
      <c r="SRO147" s="2"/>
      <c r="SRP147" s="2"/>
      <c r="SRQ147" s="2"/>
      <c r="SRR147" s="2"/>
      <c r="SRS147" s="2"/>
      <c r="SRT147" s="2"/>
      <c r="SRU147" s="2"/>
      <c r="SRV147" s="2"/>
      <c r="SRW147" s="2"/>
      <c r="SRX147" s="2"/>
      <c r="SRY147" s="2"/>
      <c r="SRZ147" s="2"/>
      <c r="SSA147" s="2"/>
      <c r="SSB147" s="2"/>
      <c r="SSC147" s="2"/>
      <c r="SSD147" s="2"/>
      <c r="SSE147" s="2"/>
      <c r="SSF147" s="2"/>
      <c r="SSG147" s="2"/>
      <c r="SSH147" s="2"/>
      <c r="SSI147" s="2"/>
      <c r="SSJ147" s="2"/>
      <c r="SSK147" s="2"/>
      <c r="SSL147" s="2"/>
      <c r="SSM147" s="2"/>
      <c r="SSN147" s="2"/>
      <c r="SSO147" s="2"/>
      <c r="SSP147" s="2"/>
      <c r="SSQ147" s="2"/>
      <c r="SSR147" s="2"/>
      <c r="SSS147" s="2"/>
      <c r="SST147" s="2"/>
      <c r="SSU147" s="2"/>
      <c r="SSV147" s="2"/>
      <c r="SSW147" s="2"/>
      <c r="SSX147" s="2"/>
      <c r="SSY147" s="2"/>
      <c r="SSZ147" s="2"/>
      <c r="STA147" s="2"/>
      <c r="STB147" s="2"/>
      <c r="STC147" s="2"/>
      <c r="STD147" s="2"/>
      <c r="STE147" s="2"/>
      <c r="STF147" s="2"/>
      <c r="STG147" s="2"/>
      <c r="STH147" s="2"/>
      <c r="STI147" s="2"/>
      <c r="STJ147" s="2"/>
      <c r="STK147" s="2"/>
      <c r="STL147" s="2"/>
      <c r="STM147" s="2"/>
      <c r="STN147" s="2"/>
      <c r="STO147" s="2"/>
      <c r="STP147" s="2"/>
      <c r="STQ147" s="2"/>
      <c r="STR147" s="2"/>
      <c r="STS147" s="2"/>
      <c r="STT147" s="2"/>
      <c r="STU147" s="2"/>
      <c r="STV147" s="2"/>
      <c r="STW147" s="2"/>
      <c r="STX147" s="2"/>
      <c r="STY147" s="2"/>
      <c r="STZ147" s="2"/>
      <c r="SUA147" s="2"/>
      <c r="SUB147" s="2"/>
      <c r="SUC147" s="2"/>
      <c r="SUD147" s="2"/>
      <c r="SUE147" s="2"/>
      <c r="SUF147" s="2"/>
      <c r="SUG147" s="2"/>
      <c r="SUH147" s="2"/>
      <c r="SUI147" s="2"/>
      <c r="SUJ147" s="2"/>
      <c r="SUK147" s="2"/>
      <c r="SUL147" s="2"/>
      <c r="SUM147" s="2"/>
      <c r="SUN147" s="2"/>
      <c r="SUO147" s="2"/>
      <c r="SUP147" s="2"/>
      <c r="SUQ147" s="2"/>
      <c r="SUR147" s="2"/>
      <c r="SUS147" s="2"/>
      <c r="SUT147" s="2"/>
      <c r="SUU147" s="2"/>
      <c r="SUV147" s="2"/>
      <c r="SUW147" s="2"/>
      <c r="SUX147" s="2"/>
      <c r="SUY147" s="2"/>
      <c r="SUZ147" s="2"/>
      <c r="SVA147" s="2"/>
      <c r="SVB147" s="2"/>
      <c r="SVC147" s="2"/>
      <c r="SVD147" s="2"/>
      <c r="SVE147" s="2"/>
      <c r="SVF147" s="2"/>
      <c r="SVG147" s="2"/>
      <c r="SVH147" s="2"/>
      <c r="SVI147" s="2"/>
      <c r="SVJ147" s="2"/>
      <c r="SVK147" s="2"/>
      <c r="SVL147" s="2"/>
      <c r="SVM147" s="2"/>
      <c r="SVN147" s="2"/>
      <c r="SVO147" s="2"/>
      <c r="SVP147" s="2"/>
      <c r="SVQ147" s="2"/>
      <c r="SVR147" s="2"/>
      <c r="SVS147" s="2"/>
      <c r="SVT147" s="2"/>
      <c r="SVU147" s="2"/>
      <c r="SVV147" s="2"/>
      <c r="SVW147" s="2"/>
      <c r="SVX147" s="2"/>
      <c r="SVY147" s="2"/>
      <c r="SVZ147" s="2"/>
      <c r="SWA147" s="2"/>
      <c r="SWB147" s="2"/>
      <c r="SWC147" s="2"/>
      <c r="SWD147" s="2"/>
      <c r="SWE147" s="2"/>
      <c r="SWF147" s="2"/>
      <c r="SWG147" s="2"/>
      <c r="SWH147" s="2"/>
      <c r="SWI147" s="2"/>
      <c r="SWJ147" s="2"/>
      <c r="SWK147" s="2"/>
      <c r="SWL147" s="2"/>
      <c r="SWM147" s="2"/>
      <c r="SWN147" s="2"/>
      <c r="SWO147" s="2"/>
      <c r="SWP147" s="2"/>
      <c r="SWQ147" s="2"/>
      <c r="SWR147" s="2"/>
      <c r="SWS147" s="2"/>
      <c r="SWT147" s="2"/>
      <c r="SWU147" s="2"/>
      <c r="SWV147" s="2"/>
      <c r="SWW147" s="2"/>
      <c r="SWX147" s="2"/>
      <c r="SWY147" s="2"/>
      <c r="SWZ147" s="2"/>
      <c r="SXA147" s="2"/>
      <c r="SXB147" s="2"/>
      <c r="SXC147" s="2"/>
      <c r="SXD147" s="2"/>
      <c r="SXE147" s="2"/>
      <c r="SXF147" s="2"/>
      <c r="SXG147" s="2"/>
      <c r="SXH147" s="2"/>
      <c r="SXI147" s="2"/>
      <c r="SXJ147" s="2"/>
      <c r="SXK147" s="2"/>
      <c r="SXL147" s="2"/>
      <c r="SXM147" s="2"/>
      <c r="SXN147" s="2"/>
      <c r="SXO147" s="2"/>
      <c r="SXP147" s="2"/>
      <c r="SXQ147" s="2"/>
      <c r="SXR147" s="2"/>
      <c r="SXS147" s="2"/>
      <c r="SXT147" s="2"/>
      <c r="SXU147" s="2"/>
      <c r="SXV147" s="2"/>
      <c r="SXW147" s="2"/>
      <c r="SXX147" s="2"/>
      <c r="SXY147" s="2"/>
      <c r="SXZ147" s="2"/>
      <c r="SYA147" s="2"/>
      <c r="SYB147" s="2"/>
      <c r="SYC147" s="2"/>
      <c r="SYD147" s="2"/>
      <c r="SYE147" s="2"/>
      <c r="SYF147" s="2"/>
      <c r="SYG147" s="2"/>
      <c r="SYH147" s="2"/>
      <c r="SYI147" s="2"/>
      <c r="SYJ147" s="2"/>
      <c r="SYK147" s="2"/>
      <c r="SYL147" s="2"/>
      <c r="SYM147" s="2"/>
      <c r="SYN147" s="2"/>
      <c r="SYO147" s="2"/>
      <c r="SYP147" s="2"/>
      <c r="SYQ147" s="2"/>
      <c r="SYR147" s="2"/>
      <c r="SYS147" s="2"/>
      <c r="SYT147" s="2"/>
      <c r="SYU147" s="2"/>
      <c r="SYV147" s="2"/>
      <c r="SYW147" s="2"/>
      <c r="SYX147" s="2"/>
      <c r="SYY147" s="2"/>
      <c r="SYZ147" s="2"/>
      <c r="SZA147" s="2"/>
      <c r="SZB147" s="2"/>
      <c r="SZC147" s="2"/>
      <c r="SZD147" s="2"/>
      <c r="SZE147" s="2"/>
      <c r="SZF147" s="2"/>
      <c r="SZG147" s="2"/>
      <c r="SZH147" s="2"/>
      <c r="SZI147" s="2"/>
      <c r="SZJ147" s="2"/>
      <c r="SZK147" s="2"/>
      <c r="SZL147" s="2"/>
      <c r="SZM147" s="2"/>
      <c r="SZN147" s="2"/>
      <c r="SZO147" s="2"/>
      <c r="SZP147" s="2"/>
      <c r="SZQ147" s="2"/>
      <c r="SZR147" s="2"/>
      <c r="SZS147" s="2"/>
      <c r="SZT147" s="2"/>
      <c r="SZU147" s="2"/>
      <c r="SZV147" s="2"/>
      <c r="SZW147" s="2"/>
      <c r="SZX147" s="2"/>
      <c r="SZY147" s="2"/>
      <c r="SZZ147" s="2"/>
      <c r="TAA147" s="2"/>
      <c r="TAB147" s="2"/>
      <c r="TAC147" s="2"/>
      <c r="TAD147" s="2"/>
      <c r="TAE147" s="2"/>
      <c r="TAF147" s="2"/>
      <c r="TAG147" s="2"/>
      <c r="TAH147" s="2"/>
      <c r="TAI147" s="2"/>
      <c r="TAJ147" s="2"/>
      <c r="TAK147" s="2"/>
      <c r="TAL147" s="2"/>
      <c r="TAM147" s="2"/>
      <c r="TAN147" s="2"/>
      <c r="TAO147" s="2"/>
      <c r="TAP147" s="2"/>
      <c r="TAQ147" s="2"/>
      <c r="TAR147" s="2"/>
      <c r="TAS147" s="2"/>
      <c r="TAT147" s="2"/>
      <c r="TAU147" s="2"/>
      <c r="TAV147" s="2"/>
      <c r="TAW147" s="2"/>
      <c r="TAX147" s="2"/>
      <c r="TAY147" s="2"/>
      <c r="TAZ147" s="2"/>
      <c r="TBA147" s="2"/>
      <c r="TBB147" s="2"/>
      <c r="TBC147" s="2"/>
      <c r="TBD147" s="2"/>
      <c r="TBE147" s="2"/>
      <c r="TBF147" s="2"/>
      <c r="TBG147" s="2"/>
      <c r="TBH147" s="2"/>
      <c r="TBI147" s="2"/>
      <c r="TBJ147" s="2"/>
      <c r="TBK147" s="2"/>
      <c r="TBL147" s="2"/>
      <c r="TBM147" s="2"/>
      <c r="TBN147" s="2"/>
      <c r="TBO147" s="2"/>
      <c r="TBP147" s="2"/>
      <c r="TBQ147" s="2"/>
      <c r="TBR147" s="2"/>
      <c r="TBS147" s="2"/>
      <c r="TBT147" s="2"/>
      <c r="TBU147" s="2"/>
      <c r="TBV147" s="2"/>
      <c r="TBW147" s="2"/>
      <c r="TBX147" s="2"/>
      <c r="TBY147" s="2"/>
      <c r="TBZ147" s="2"/>
      <c r="TCA147" s="2"/>
      <c r="TCB147" s="2"/>
      <c r="TCC147" s="2"/>
      <c r="TCD147" s="2"/>
      <c r="TCE147" s="2"/>
      <c r="TCF147" s="2"/>
      <c r="TCG147" s="2"/>
      <c r="TCH147" s="2"/>
      <c r="TCI147" s="2"/>
      <c r="TCJ147" s="2"/>
      <c r="TCK147" s="2"/>
      <c r="TCL147" s="2"/>
      <c r="TCM147" s="2"/>
      <c r="TCN147" s="2"/>
      <c r="TCO147" s="2"/>
      <c r="TCP147" s="2"/>
      <c r="TCQ147" s="2"/>
      <c r="TCR147" s="2"/>
      <c r="TCS147" s="2"/>
      <c r="TCT147" s="2"/>
      <c r="TCU147" s="2"/>
      <c r="TCV147" s="2"/>
      <c r="TCW147" s="2"/>
      <c r="TCX147" s="2"/>
      <c r="TCY147" s="2"/>
      <c r="TCZ147" s="2"/>
      <c r="TDA147" s="2"/>
      <c r="TDB147" s="2"/>
      <c r="TDC147" s="2"/>
      <c r="TDD147" s="2"/>
      <c r="TDE147" s="2"/>
      <c r="TDF147" s="2"/>
      <c r="TDG147" s="2"/>
      <c r="TDH147" s="2"/>
      <c r="TDI147" s="2"/>
      <c r="TDJ147" s="2"/>
      <c r="TDK147" s="2"/>
      <c r="TDL147" s="2"/>
      <c r="TDM147" s="2"/>
      <c r="TDN147" s="2"/>
      <c r="TDO147" s="2"/>
      <c r="TDP147" s="2"/>
      <c r="TDQ147" s="2"/>
      <c r="TDR147" s="2"/>
      <c r="TDS147" s="2"/>
      <c r="TDT147" s="2"/>
      <c r="TDU147" s="2"/>
      <c r="TDV147" s="2"/>
      <c r="TDW147" s="2"/>
      <c r="TDX147" s="2"/>
      <c r="TDY147" s="2"/>
      <c r="TDZ147" s="2"/>
      <c r="TEA147" s="2"/>
      <c r="TEB147" s="2"/>
      <c r="TEC147" s="2"/>
      <c r="TED147" s="2"/>
      <c r="TEE147" s="2"/>
      <c r="TEF147" s="2"/>
      <c r="TEG147" s="2"/>
      <c r="TEH147" s="2"/>
      <c r="TEI147" s="2"/>
      <c r="TEJ147" s="2"/>
      <c r="TEK147" s="2"/>
      <c r="TEL147" s="2"/>
      <c r="TEM147" s="2"/>
      <c r="TEN147" s="2"/>
      <c r="TEO147" s="2"/>
      <c r="TEP147" s="2"/>
      <c r="TEQ147" s="2"/>
      <c r="TER147" s="2"/>
      <c r="TES147" s="2"/>
      <c r="TET147" s="2"/>
      <c r="TEU147" s="2"/>
      <c r="TEV147" s="2"/>
      <c r="TEW147" s="2"/>
      <c r="TEX147" s="2"/>
      <c r="TEY147" s="2"/>
      <c r="TEZ147" s="2"/>
      <c r="TFA147" s="2"/>
      <c r="TFB147" s="2"/>
      <c r="TFC147" s="2"/>
      <c r="TFD147" s="2"/>
      <c r="TFE147" s="2"/>
      <c r="TFF147" s="2"/>
      <c r="TFG147" s="2"/>
      <c r="TFH147" s="2"/>
      <c r="TFI147" s="2"/>
      <c r="TFJ147" s="2"/>
      <c r="TFK147" s="2"/>
      <c r="TFL147" s="2"/>
      <c r="TFM147" s="2"/>
      <c r="TFN147" s="2"/>
      <c r="TFO147" s="2"/>
      <c r="TFP147" s="2"/>
      <c r="TFQ147" s="2"/>
      <c r="TFR147" s="2"/>
      <c r="TFS147" s="2"/>
      <c r="TFT147" s="2"/>
      <c r="TFU147" s="2"/>
      <c r="TFV147" s="2"/>
      <c r="TFW147" s="2"/>
      <c r="TFX147" s="2"/>
      <c r="TFY147" s="2"/>
      <c r="TFZ147" s="2"/>
      <c r="TGA147" s="2"/>
      <c r="TGB147" s="2"/>
      <c r="TGC147" s="2"/>
      <c r="TGD147" s="2"/>
      <c r="TGE147" s="2"/>
      <c r="TGF147" s="2"/>
      <c r="TGG147" s="2"/>
      <c r="TGH147" s="2"/>
      <c r="TGI147" s="2"/>
      <c r="TGJ147" s="2"/>
      <c r="TGK147" s="2"/>
      <c r="TGL147" s="2"/>
      <c r="TGM147" s="2"/>
      <c r="TGN147" s="2"/>
      <c r="TGO147" s="2"/>
      <c r="TGP147" s="2"/>
      <c r="TGQ147" s="2"/>
      <c r="TGR147" s="2"/>
      <c r="TGS147" s="2"/>
      <c r="TGT147" s="2"/>
      <c r="TGU147" s="2"/>
      <c r="TGV147" s="2"/>
      <c r="TGW147" s="2"/>
      <c r="TGX147" s="2"/>
      <c r="TGY147" s="2"/>
      <c r="TGZ147" s="2"/>
      <c r="THA147" s="2"/>
      <c r="THB147" s="2"/>
      <c r="THC147" s="2"/>
      <c r="THD147" s="2"/>
      <c r="THE147" s="2"/>
      <c r="THF147" s="2"/>
      <c r="THG147" s="2"/>
      <c r="THH147" s="2"/>
      <c r="THI147" s="2"/>
      <c r="THJ147" s="2"/>
      <c r="THK147" s="2"/>
      <c r="THL147" s="2"/>
      <c r="THM147" s="2"/>
      <c r="THN147" s="2"/>
      <c r="THO147" s="2"/>
      <c r="THP147" s="2"/>
      <c r="THQ147" s="2"/>
      <c r="THR147" s="2"/>
      <c r="THS147" s="2"/>
      <c r="THT147" s="2"/>
      <c r="THU147" s="2"/>
      <c r="THV147" s="2"/>
      <c r="THW147" s="2"/>
      <c r="THX147" s="2"/>
      <c r="THY147" s="2"/>
      <c r="THZ147" s="2"/>
      <c r="TIA147" s="2"/>
      <c r="TIB147" s="2"/>
      <c r="TIC147" s="2"/>
      <c r="TID147" s="2"/>
      <c r="TIE147" s="2"/>
      <c r="TIF147" s="2"/>
      <c r="TIG147" s="2"/>
      <c r="TIH147" s="2"/>
      <c r="TII147" s="2"/>
      <c r="TIJ147" s="2"/>
      <c r="TIK147" s="2"/>
      <c r="TIL147" s="2"/>
      <c r="TIM147" s="2"/>
      <c r="TIN147" s="2"/>
      <c r="TIO147" s="2"/>
      <c r="TIP147" s="2"/>
      <c r="TIQ147" s="2"/>
      <c r="TIR147" s="2"/>
      <c r="TIS147" s="2"/>
      <c r="TIT147" s="2"/>
      <c r="TIU147" s="2"/>
      <c r="TIV147" s="2"/>
      <c r="TIW147" s="2"/>
      <c r="TIX147" s="2"/>
      <c r="TIY147" s="2"/>
      <c r="TIZ147" s="2"/>
      <c r="TJA147" s="2"/>
      <c r="TJB147" s="2"/>
      <c r="TJC147" s="2"/>
      <c r="TJD147" s="2"/>
      <c r="TJE147" s="2"/>
      <c r="TJF147" s="2"/>
      <c r="TJG147" s="2"/>
      <c r="TJH147" s="2"/>
      <c r="TJI147" s="2"/>
      <c r="TJJ147" s="2"/>
      <c r="TJK147" s="2"/>
      <c r="TJL147" s="2"/>
      <c r="TJM147" s="2"/>
      <c r="TJN147" s="2"/>
      <c r="TJO147" s="2"/>
      <c r="TJP147" s="2"/>
      <c r="TJQ147" s="2"/>
      <c r="TJR147" s="2"/>
      <c r="TJS147" s="2"/>
      <c r="TJT147" s="2"/>
      <c r="TJU147" s="2"/>
      <c r="TJV147" s="2"/>
      <c r="TJW147" s="2"/>
      <c r="TJX147" s="2"/>
      <c r="TJY147" s="2"/>
      <c r="TJZ147" s="2"/>
      <c r="TKA147" s="2"/>
      <c r="TKB147" s="2"/>
      <c r="TKC147" s="2"/>
      <c r="TKD147" s="2"/>
      <c r="TKE147" s="2"/>
      <c r="TKF147" s="2"/>
      <c r="TKG147" s="2"/>
      <c r="TKH147" s="2"/>
      <c r="TKI147" s="2"/>
      <c r="TKJ147" s="2"/>
      <c r="TKK147" s="2"/>
      <c r="TKL147" s="2"/>
      <c r="TKM147" s="2"/>
      <c r="TKN147" s="2"/>
      <c r="TKO147" s="2"/>
      <c r="TKP147" s="2"/>
      <c r="TKQ147" s="2"/>
      <c r="TKR147" s="2"/>
      <c r="TKS147" s="2"/>
      <c r="TKT147" s="2"/>
      <c r="TKU147" s="2"/>
      <c r="TKV147" s="2"/>
      <c r="TKW147" s="2"/>
      <c r="TKX147" s="2"/>
      <c r="TKY147" s="2"/>
      <c r="TKZ147" s="2"/>
      <c r="TLA147" s="2"/>
      <c r="TLB147" s="2"/>
      <c r="TLC147" s="2"/>
      <c r="TLD147" s="2"/>
      <c r="TLE147" s="2"/>
      <c r="TLF147" s="2"/>
      <c r="TLG147" s="2"/>
      <c r="TLH147" s="2"/>
      <c r="TLI147" s="2"/>
      <c r="TLJ147" s="2"/>
      <c r="TLK147" s="2"/>
      <c r="TLL147" s="2"/>
      <c r="TLM147" s="2"/>
      <c r="TLN147" s="2"/>
      <c r="TLO147" s="2"/>
      <c r="TLP147" s="2"/>
      <c r="TLQ147" s="2"/>
      <c r="TLR147" s="2"/>
      <c r="TLS147" s="2"/>
      <c r="TLT147" s="2"/>
      <c r="TLU147" s="2"/>
      <c r="TLV147" s="2"/>
      <c r="TLW147" s="2"/>
      <c r="TLX147" s="2"/>
      <c r="TLY147" s="2"/>
      <c r="TLZ147" s="2"/>
      <c r="TMA147" s="2"/>
      <c r="TMB147" s="2"/>
      <c r="TMC147" s="2"/>
      <c r="TMD147" s="2"/>
      <c r="TME147" s="2"/>
      <c r="TMF147" s="2"/>
      <c r="TMG147" s="2"/>
      <c r="TMH147" s="2"/>
      <c r="TMI147" s="2"/>
      <c r="TMJ147" s="2"/>
      <c r="TMK147" s="2"/>
      <c r="TML147" s="2"/>
      <c r="TMM147" s="2"/>
      <c r="TMN147" s="2"/>
      <c r="TMO147" s="2"/>
      <c r="TMP147" s="2"/>
      <c r="TMQ147" s="2"/>
      <c r="TMR147" s="2"/>
      <c r="TMS147" s="2"/>
      <c r="TMT147" s="2"/>
      <c r="TMU147" s="2"/>
      <c r="TMV147" s="2"/>
      <c r="TMW147" s="2"/>
      <c r="TMX147" s="2"/>
      <c r="TMY147" s="2"/>
      <c r="TMZ147" s="2"/>
      <c r="TNA147" s="2"/>
      <c r="TNB147" s="2"/>
      <c r="TNC147" s="2"/>
      <c r="TND147" s="2"/>
      <c r="TNE147" s="2"/>
      <c r="TNF147" s="2"/>
      <c r="TNG147" s="2"/>
      <c r="TNH147" s="2"/>
      <c r="TNI147" s="2"/>
      <c r="TNJ147" s="2"/>
      <c r="TNK147" s="2"/>
      <c r="TNL147" s="2"/>
      <c r="TNM147" s="2"/>
      <c r="TNN147" s="2"/>
      <c r="TNO147" s="2"/>
      <c r="TNP147" s="2"/>
      <c r="TNQ147" s="2"/>
      <c r="TNR147" s="2"/>
      <c r="TNS147" s="2"/>
      <c r="TNT147" s="2"/>
      <c r="TNU147" s="2"/>
      <c r="TNV147" s="2"/>
      <c r="TNW147" s="2"/>
      <c r="TNX147" s="2"/>
      <c r="TNY147" s="2"/>
      <c r="TNZ147" s="2"/>
      <c r="TOA147" s="2"/>
      <c r="TOB147" s="2"/>
      <c r="TOC147" s="2"/>
      <c r="TOD147" s="2"/>
      <c r="TOE147" s="2"/>
      <c r="TOF147" s="2"/>
      <c r="TOG147" s="2"/>
      <c r="TOH147" s="2"/>
      <c r="TOI147" s="2"/>
      <c r="TOJ147" s="2"/>
      <c r="TOK147" s="2"/>
      <c r="TOL147" s="2"/>
      <c r="TOM147" s="2"/>
      <c r="TON147" s="2"/>
      <c r="TOO147" s="2"/>
      <c r="TOP147" s="2"/>
      <c r="TOQ147" s="2"/>
      <c r="TOR147" s="2"/>
      <c r="TOS147" s="2"/>
      <c r="TOT147" s="2"/>
      <c r="TOU147" s="2"/>
      <c r="TOV147" s="2"/>
      <c r="TOW147" s="2"/>
      <c r="TOX147" s="2"/>
      <c r="TOY147" s="2"/>
      <c r="TOZ147" s="2"/>
      <c r="TPA147" s="2"/>
      <c r="TPB147" s="2"/>
      <c r="TPC147" s="2"/>
      <c r="TPD147" s="2"/>
      <c r="TPE147" s="2"/>
      <c r="TPF147" s="2"/>
      <c r="TPG147" s="2"/>
      <c r="TPH147" s="2"/>
      <c r="TPI147" s="2"/>
      <c r="TPJ147" s="2"/>
      <c r="TPK147" s="2"/>
      <c r="TPL147" s="2"/>
      <c r="TPM147" s="2"/>
      <c r="TPN147" s="2"/>
      <c r="TPO147" s="2"/>
      <c r="TPP147" s="2"/>
      <c r="TPQ147" s="2"/>
      <c r="TPR147" s="2"/>
      <c r="TPS147" s="2"/>
      <c r="TPT147" s="2"/>
      <c r="TPU147" s="2"/>
      <c r="TPV147" s="2"/>
      <c r="TPW147" s="2"/>
      <c r="TPX147" s="2"/>
      <c r="TPY147" s="2"/>
      <c r="TPZ147" s="2"/>
      <c r="TQA147" s="2"/>
      <c r="TQB147" s="2"/>
      <c r="TQC147" s="2"/>
      <c r="TQD147" s="2"/>
      <c r="TQE147" s="2"/>
      <c r="TQF147" s="2"/>
      <c r="TQG147" s="2"/>
      <c r="TQH147" s="2"/>
      <c r="TQI147" s="2"/>
      <c r="TQJ147" s="2"/>
      <c r="TQK147" s="2"/>
      <c r="TQL147" s="2"/>
      <c r="TQM147" s="2"/>
      <c r="TQN147" s="2"/>
      <c r="TQO147" s="2"/>
      <c r="TQP147" s="2"/>
      <c r="TQQ147" s="2"/>
      <c r="TQR147" s="2"/>
      <c r="TQS147" s="2"/>
      <c r="TQT147" s="2"/>
      <c r="TQU147" s="2"/>
      <c r="TQV147" s="2"/>
      <c r="TQW147" s="2"/>
      <c r="TQX147" s="2"/>
      <c r="TQY147" s="2"/>
      <c r="TQZ147" s="2"/>
      <c r="TRA147" s="2"/>
      <c r="TRB147" s="2"/>
      <c r="TRC147" s="2"/>
      <c r="TRD147" s="2"/>
      <c r="TRE147" s="2"/>
      <c r="TRF147" s="2"/>
      <c r="TRG147" s="2"/>
      <c r="TRH147" s="2"/>
      <c r="TRI147" s="2"/>
      <c r="TRJ147" s="2"/>
      <c r="TRK147" s="2"/>
      <c r="TRL147" s="2"/>
      <c r="TRM147" s="2"/>
      <c r="TRN147" s="2"/>
      <c r="TRO147" s="2"/>
      <c r="TRP147" s="2"/>
      <c r="TRQ147" s="2"/>
      <c r="TRR147" s="2"/>
      <c r="TRS147" s="2"/>
      <c r="TRT147" s="2"/>
      <c r="TRU147" s="2"/>
      <c r="TRV147" s="2"/>
      <c r="TRW147" s="2"/>
      <c r="TRX147" s="2"/>
      <c r="TRY147" s="2"/>
      <c r="TRZ147" s="2"/>
      <c r="TSA147" s="2"/>
      <c r="TSB147" s="2"/>
      <c r="TSC147" s="2"/>
      <c r="TSD147" s="2"/>
      <c r="TSE147" s="2"/>
      <c r="TSF147" s="2"/>
      <c r="TSG147" s="2"/>
      <c r="TSH147" s="2"/>
      <c r="TSI147" s="2"/>
      <c r="TSJ147" s="2"/>
      <c r="TSK147" s="2"/>
      <c r="TSL147" s="2"/>
      <c r="TSM147" s="2"/>
      <c r="TSN147" s="2"/>
      <c r="TSO147" s="2"/>
      <c r="TSP147" s="2"/>
      <c r="TSQ147" s="2"/>
      <c r="TSR147" s="2"/>
      <c r="TSS147" s="2"/>
      <c r="TST147" s="2"/>
      <c r="TSU147" s="2"/>
      <c r="TSV147" s="2"/>
      <c r="TSW147" s="2"/>
      <c r="TSX147" s="2"/>
      <c r="TSY147" s="2"/>
      <c r="TSZ147" s="2"/>
      <c r="TTA147" s="2"/>
      <c r="TTB147" s="2"/>
      <c r="TTC147" s="2"/>
      <c r="TTD147" s="2"/>
      <c r="TTE147" s="2"/>
      <c r="TTF147" s="2"/>
      <c r="TTG147" s="2"/>
      <c r="TTH147" s="2"/>
      <c r="TTI147" s="2"/>
      <c r="TTJ147" s="2"/>
      <c r="TTK147" s="2"/>
      <c r="TTL147" s="2"/>
      <c r="TTM147" s="2"/>
      <c r="TTN147" s="2"/>
      <c r="TTO147" s="2"/>
      <c r="TTP147" s="2"/>
      <c r="TTQ147" s="2"/>
      <c r="TTR147" s="2"/>
      <c r="TTS147" s="2"/>
      <c r="TTT147" s="2"/>
      <c r="TTU147" s="2"/>
      <c r="TTV147" s="2"/>
      <c r="TTW147" s="2"/>
      <c r="TTX147" s="2"/>
      <c r="TTY147" s="2"/>
      <c r="TTZ147" s="2"/>
      <c r="TUA147" s="2"/>
      <c r="TUB147" s="2"/>
      <c r="TUC147" s="2"/>
      <c r="TUD147" s="2"/>
      <c r="TUE147" s="2"/>
      <c r="TUF147" s="2"/>
      <c r="TUG147" s="2"/>
      <c r="TUH147" s="2"/>
      <c r="TUI147" s="2"/>
      <c r="TUJ147" s="2"/>
      <c r="TUK147" s="2"/>
      <c r="TUL147" s="2"/>
      <c r="TUM147" s="2"/>
      <c r="TUN147" s="2"/>
      <c r="TUO147" s="2"/>
      <c r="TUP147" s="2"/>
      <c r="TUQ147" s="2"/>
      <c r="TUR147" s="2"/>
      <c r="TUS147" s="2"/>
      <c r="TUT147" s="2"/>
      <c r="TUU147" s="2"/>
      <c r="TUV147" s="2"/>
      <c r="TUW147" s="2"/>
      <c r="TUX147" s="2"/>
      <c r="TUY147" s="2"/>
      <c r="TUZ147" s="2"/>
      <c r="TVA147" s="2"/>
      <c r="TVB147" s="2"/>
      <c r="TVC147" s="2"/>
      <c r="TVD147" s="2"/>
      <c r="TVE147" s="2"/>
      <c r="TVF147" s="2"/>
      <c r="TVG147" s="2"/>
      <c r="TVH147" s="2"/>
      <c r="TVI147" s="2"/>
      <c r="TVJ147" s="2"/>
      <c r="TVK147" s="2"/>
      <c r="TVL147" s="2"/>
      <c r="TVM147" s="2"/>
      <c r="TVN147" s="2"/>
      <c r="TVO147" s="2"/>
      <c r="TVP147" s="2"/>
      <c r="TVQ147" s="2"/>
      <c r="TVR147" s="2"/>
      <c r="TVS147" s="2"/>
      <c r="TVT147" s="2"/>
      <c r="TVU147" s="2"/>
      <c r="TVV147" s="2"/>
      <c r="TVW147" s="2"/>
      <c r="TVX147" s="2"/>
      <c r="TVY147" s="2"/>
      <c r="TVZ147" s="2"/>
      <c r="TWA147" s="2"/>
      <c r="TWB147" s="2"/>
      <c r="TWC147" s="2"/>
      <c r="TWD147" s="2"/>
      <c r="TWE147" s="2"/>
      <c r="TWF147" s="2"/>
      <c r="TWG147" s="2"/>
      <c r="TWH147" s="2"/>
      <c r="TWI147" s="2"/>
      <c r="TWJ147" s="2"/>
      <c r="TWK147" s="2"/>
      <c r="TWL147" s="2"/>
      <c r="TWM147" s="2"/>
      <c r="TWN147" s="2"/>
      <c r="TWO147" s="2"/>
      <c r="TWP147" s="2"/>
      <c r="TWQ147" s="2"/>
      <c r="TWR147" s="2"/>
      <c r="TWS147" s="2"/>
      <c r="TWT147" s="2"/>
      <c r="TWU147" s="2"/>
      <c r="TWV147" s="2"/>
      <c r="TWW147" s="2"/>
      <c r="TWX147" s="2"/>
      <c r="TWY147" s="2"/>
      <c r="TWZ147" s="2"/>
      <c r="TXA147" s="2"/>
      <c r="TXB147" s="2"/>
      <c r="TXC147" s="2"/>
      <c r="TXD147" s="2"/>
      <c r="TXE147" s="2"/>
      <c r="TXF147" s="2"/>
      <c r="TXG147" s="2"/>
      <c r="TXH147" s="2"/>
      <c r="TXI147" s="2"/>
      <c r="TXJ147" s="2"/>
      <c r="TXK147" s="2"/>
      <c r="TXL147" s="2"/>
      <c r="TXM147" s="2"/>
      <c r="TXN147" s="2"/>
      <c r="TXO147" s="2"/>
      <c r="TXP147" s="2"/>
      <c r="TXQ147" s="2"/>
      <c r="TXR147" s="2"/>
      <c r="TXS147" s="2"/>
      <c r="TXT147" s="2"/>
      <c r="TXU147" s="2"/>
      <c r="TXV147" s="2"/>
      <c r="TXW147" s="2"/>
      <c r="TXX147" s="2"/>
      <c r="TXY147" s="2"/>
      <c r="TXZ147" s="2"/>
      <c r="TYA147" s="2"/>
      <c r="TYB147" s="2"/>
      <c r="TYC147" s="2"/>
      <c r="TYD147" s="2"/>
      <c r="TYE147" s="2"/>
      <c r="TYF147" s="2"/>
      <c r="TYG147" s="2"/>
      <c r="TYH147" s="2"/>
      <c r="TYI147" s="2"/>
      <c r="TYJ147" s="2"/>
      <c r="TYK147" s="2"/>
      <c r="TYL147" s="2"/>
      <c r="TYM147" s="2"/>
      <c r="TYN147" s="2"/>
      <c r="TYO147" s="2"/>
      <c r="TYP147" s="2"/>
      <c r="TYQ147" s="2"/>
      <c r="TYR147" s="2"/>
      <c r="TYS147" s="2"/>
      <c r="TYT147" s="2"/>
      <c r="TYU147" s="2"/>
      <c r="TYV147" s="2"/>
      <c r="TYW147" s="2"/>
      <c r="TYX147" s="2"/>
      <c r="TYY147" s="2"/>
      <c r="TYZ147" s="2"/>
      <c r="TZA147" s="2"/>
      <c r="TZB147" s="2"/>
      <c r="TZC147" s="2"/>
      <c r="TZD147" s="2"/>
      <c r="TZE147" s="2"/>
      <c r="TZF147" s="2"/>
      <c r="TZG147" s="2"/>
      <c r="TZH147" s="2"/>
      <c r="TZI147" s="2"/>
      <c r="TZJ147" s="2"/>
      <c r="TZK147" s="2"/>
      <c r="TZL147" s="2"/>
      <c r="TZM147" s="2"/>
      <c r="TZN147" s="2"/>
      <c r="TZO147" s="2"/>
      <c r="TZP147" s="2"/>
      <c r="TZQ147" s="2"/>
      <c r="TZR147" s="2"/>
      <c r="TZS147" s="2"/>
      <c r="TZT147" s="2"/>
      <c r="TZU147" s="2"/>
      <c r="TZV147" s="2"/>
      <c r="TZW147" s="2"/>
      <c r="TZX147" s="2"/>
      <c r="TZY147" s="2"/>
      <c r="TZZ147" s="2"/>
      <c r="UAA147" s="2"/>
      <c r="UAB147" s="2"/>
      <c r="UAC147" s="2"/>
      <c r="UAD147" s="2"/>
      <c r="UAE147" s="2"/>
      <c r="UAF147" s="2"/>
      <c r="UAG147" s="2"/>
      <c r="UAH147" s="2"/>
      <c r="UAI147" s="2"/>
      <c r="UAJ147" s="2"/>
      <c r="UAK147" s="2"/>
      <c r="UAL147" s="2"/>
      <c r="UAM147" s="2"/>
      <c r="UAN147" s="2"/>
      <c r="UAO147" s="2"/>
      <c r="UAP147" s="2"/>
      <c r="UAQ147" s="2"/>
      <c r="UAR147" s="2"/>
      <c r="UAS147" s="2"/>
      <c r="UAT147" s="2"/>
      <c r="UAU147" s="2"/>
      <c r="UAV147" s="2"/>
      <c r="UAW147" s="2"/>
      <c r="UAX147" s="2"/>
      <c r="UAY147" s="2"/>
      <c r="UAZ147" s="2"/>
      <c r="UBA147" s="2"/>
      <c r="UBB147" s="2"/>
      <c r="UBC147" s="2"/>
      <c r="UBD147" s="2"/>
      <c r="UBE147" s="2"/>
      <c r="UBF147" s="2"/>
      <c r="UBG147" s="2"/>
      <c r="UBH147" s="2"/>
      <c r="UBI147" s="2"/>
      <c r="UBJ147" s="2"/>
      <c r="UBK147" s="2"/>
      <c r="UBL147" s="2"/>
      <c r="UBM147" s="2"/>
      <c r="UBN147" s="2"/>
      <c r="UBO147" s="2"/>
      <c r="UBP147" s="2"/>
      <c r="UBQ147" s="2"/>
      <c r="UBR147" s="2"/>
      <c r="UBS147" s="2"/>
      <c r="UBT147" s="2"/>
      <c r="UBU147" s="2"/>
      <c r="UBV147" s="2"/>
      <c r="UBW147" s="2"/>
      <c r="UBX147" s="2"/>
      <c r="UBY147" s="2"/>
      <c r="UBZ147" s="2"/>
      <c r="UCA147" s="2"/>
      <c r="UCB147" s="2"/>
      <c r="UCC147" s="2"/>
      <c r="UCD147" s="2"/>
      <c r="UCE147" s="2"/>
      <c r="UCF147" s="2"/>
      <c r="UCG147" s="2"/>
      <c r="UCH147" s="2"/>
      <c r="UCI147" s="2"/>
      <c r="UCJ147" s="2"/>
      <c r="UCK147" s="2"/>
      <c r="UCL147" s="2"/>
      <c r="UCM147" s="2"/>
      <c r="UCN147" s="2"/>
      <c r="UCO147" s="2"/>
      <c r="UCP147" s="2"/>
      <c r="UCQ147" s="2"/>
      <c r="UCR147" s="2"/>
      <c r="UCS147" s="2"/>
      <c r="UCT147" s="2"/>
      <c r="UCU147" s="2"/>
      <c r="UCV147" s="2"/>
      <c r="UCW147" s="2"/>
      <c r="UCX147" s="2"/>
      <c r="UCY147" s="2"/>
      <c r="UCZ147" s="2"/>
      <c r="UDA147" s="2"/>
      <c r="UDB147" s="2"/>
      <c r="UDC147" s="2"/>
      <c r="UDD147" s="2"/>
      <c r="UDE147" s="2"/>
      <c r="UDF147" s="2"/>
      <c r="UDG147" s="2"/>
      <c r="UDH147" s="2"/>
      <c r="UDI147" s="2"/>
      <c r="UDJ147" s="2"/>
      <c r="UDK147" s="2"/>
      <c r="UDL147" s="2"/>
      <c r="UDM147" s="2"/>
      <c r="UDN147" s="2"/>
      <c r="UDO147" s="2"/>
      <c r="UDP147" s="2"/>
      <c r="UDQ147" s="2"/>
      <c r="UDR147" s="2"/>
      <c r="UDS147" s="2"/>
      <c r="UDT147" s="2"/>
      <c r="UDU147" s="2"/>
      <c r="UDV147" s="2"/>
      <c r="UDW147" s="2"/>
      <c r="UDX147" s="2"/>
      <c r="UDY147" s="2"/>
      <c r="UDZ147" s="2"/>
      <c r="UEA147" s="2"/>
      <c r="UEB147" s="2"/>
      <c r="UEC147" s="2"/>
      <c r="UED147" s="2"/>
      <c r="UEE147" s="2"/>
      <c r="UEF147" s="2"/>
      <c r="UEG147" s="2"/>
      <c r="UEH147" s="2"/>
      <c r="UEI147" s="2"/>
      <c r="UEJ147" s="2"/>
      <c r="UEK147" s="2"/>
      <c r="UEL147" s="2"/>
      <c r="UEM147" s="2"/>
      <c r="UEN147" s="2"/>
      <c r="UEO147" s="2"/>
      <c r="UEP147" s="2"/>
      <c r="UEQ147" s="2"/>
      <c r="UER147" s="2"/>
      <c r="UES147" s="2"/>
      <c r="UET147" s="2"/>
      <c r="UEU147" s="2"/>
      <c r="UEV147" s="2"/>
      <c r="UEW147" s="2"/>
      <c r="UEX147" s="2"/>
      <c r="UEY147" s="2"/>
      <c r="UEZ147" s="2"/>
      <c r="UFA147" s="2"/>
      <c r="UFB147" s="2"/>
      <c r="UFC147" s="2"/>
      <c r="UFD147" s="2"/>
      <c r="UFE147" s="2"/>
      <c r="UFF147" s="2"/>
      <c r="UFG147" s="2"/>
      <c r="UFH147" s="2"/>
      <c r="UFI147" s="2"/>
      <c r="UFJ147" s="2"/>
      <c r="UFK147" s="2"/>
      <c r="UFL147" s="2"/>
      <c r="UFM147" s="2"/>
      <c r="UFN147" s="2"/>
      <c r="UFO147" s="2"/>
      <c r="UFP147" s="2"/>
      <c r="UFQ147" s="2"/>
      <c r="UFR147" s="2"/>
      <c r="UFS147" s="2"/>
      <c r="UFT147" s="2"/>
      <c r="UFU147" s="2"/>
      <c r="UFV147" s="2"/>
      <c r="UFW147" s="2"/>
      <c r="UFX147" s="2"/>
      <c r="UFY147" s="2"/>
      <c r="UFZ147" s="2"/>
      <c r="UGA147" s="2"/>
      <c r="UGB147" s="2"/>
      <c r="UGC147" s="2"/>
      <c r="UGD147" s="2"/>
      <c r="UGE147" s="2"/>
      <c r="UGF147" s="2"/>
      <c r="UGG147" s="2"/>
      <c r="UGH147" s="2"/>
      <c r="UGI147" s="2"/>
      <c r="UGJ147" s="2"/>
      <c r="UGK147" s="2"/>
      <c r="UGL147" s="2"/>
      <c r="UGM147" s="2"/>
      <c r="UGN147" s="2"/>
      <c r="UGO147" s="2"/>
      <c r="UGP147" s="2"/>
      <c r="UGQ147" s="2"/>
      <c r="UGR147" s="2"/>
      <c r="UGS147" s="2"/>
      <c r="UGT147" s="2"/>
      <c r="UGU147" s="2"/>
      <c r="UGV147" s="2"/>
      <c r="UGW147" s="2"/>
      <c r="UGX147" s="2"/>
      <c r="UGY147" s="2"/>
      <c r="UGZ147" s="2"/>
      <c r="UHA147" s="2"/>
      <c r="UHB147" s="2"/>
      <c r="UHC147" s="2"/>
      <c r="UHD147" s="2"/>
      <c r="UHE147" s="2"/>
      <c r="UHF147" s="2"/>
      <c r="UHG147" s="2"/>
      <c r="UHH147" s="2"/>
      <c r="UHI147" s="2"/>
      <c r="UHJ147" s="2"/>
      <c r="UHK147" s="2"/>
      <c r="UHL147" s="2"/>
      <c r="UHM147" s="2"/>
      <c r="UHN147" s="2"/>
      <c r="UHO147" s="2"/>
      <c r="UHP147" s="2"/>
      <c r="UHQ147" s="2"/>
      <c r="UHR147" s="2"/>
      <c r="UHS147" s="2"/>
      <c r="UHT147" s="2"/>
      <c r="UHU147" s="2"/>
      <c r="UHV147" s="2"/>
      <c r="UHW147" s="2"/>
      <c r="UHX147" s="2"/>
      <c r="UHY147" s="2"/>
      <c r="UHZ147" s="2"/>
      <c r="UIA147" s="2"/>
      <c r="UIB147" s="2"/>
      <c r="UIC147" s="2"/>
      <c r="UID147" s="2"/>
      <c r="UIE147" s="2"/>
      <c r="UIF147" s="2"/>
      <c r="UIG147" s="2"/>
      <c r="UIH147" s="2"/>
      <c r="UII147" s="2"/>
      <c r="UIJ147" s="2"/>
      <c r="UIK147" s="2"/>
      <c r="UIL147" s="2"/>
      <c r="UIM147" s="2"/>
      <c r="UIN147" s="2"/>
      <c r="UIO147" s="2"/>
      <c r="UIP147" s="2"/>
      <c r="UIQ147" s="2"/>
      <c r="UIR147" s="2"/>
      <c r="UIS147" s="2"/>
      <c r="UIT147" s="2"/>
      <c r="UIU147" s="2"/>
      <c r="UIV147" s="2"/>
      <c r="UIW147" s="2"/>
      <c r="UIX147" s="2"/>
      <c r="UIY147" s="2"/>
      <c r="UIZ147" s="2"/>
      <c r="UJA147" s="2"/>
      <c r="UJB147" s="2"/>
      <c r="UJC147" s="2"/>
      <c r="UJD147" s="2"/>
      <c r="UJE147" s="2"/>
      <c r="UJF147" s="2"/>
      <c r="UJG147" s="2"/>
      <c r="UJH147" s="2"/>
      <c r="UJI147" s="2"/>
      <c r="UJJ147" s="2"/>
      <c r="UJK147" s="2"/>
      <c r="UJL147" s="2"/>
      <c r="UJM147" s="2"/>
      <c r="UJN147" s="2"/>
      <c r="UJO147" s="2"/>
      <c r="UJP147" s="2"/>
      <c r="UJQ147" s="2"/>
      <c r="UJR147" s="2"/>
      <c r="UJS147" s="2"/>
      <c r="UJT147" s="2"/>
      <c r="UJU147" s="2"/>
      <c r="UJV147" s="2"/>
      <c r="UJW147" s="2"/>
      <c r="UJX147" s="2"/>
      <c r="UJY147" s="2"/>
      <c r="UJZ147" s="2"/>
      <c r="UKA147" s="2"/>
      <c r="UKB147" s="2"/>
      <c r="UKC147" s="2"/>
      <c r="UKD147" s="2"/>
      <c r="UKE147" s="2"/>
      <c r="UKF147" s="2"/>
      <c r="UKG147" s="2"/>
      <c r="UKH147" s="2"/>
      <c r="UKI147" s="2"/>
      <c r="UKJ147" s="2"/>
      <c r="UKK147" s="2"/>
      <c r="UKL147" s="2"/>
      <c r="UKM147" s="2"/>
      <c r="UKN147" s="2"/>
      <c r="UKO147" s="2"/>
      <c r="UKP147" s="2"/>
      <c r="UKQ147" s="2"/>
      <c r="UKR147" s="2"/>
      <c r="UKS147" s="2"/>
      <c r="UKT147" s="2"/>
      <c r="UKU147" s="2"/>
      <c r="UKV147" s="2"/>
      <c r="UKW147" s="2"/>
      <c r="UKX147" s="2"/>
      <c r="UKY147" s="2"/>
      <c r="UKZ147" s="2"/>
      <c r="ULA147" s="2"/>
      <c r="ULB147" s="2"/>
      <c r="ULC147" s="2"/>
      <c r="ULD147" s="2"/>
      <c r="ULE147" s="2"/>
      <c r="ULF147" s="2"/>
      <c r="ULG147" s="2"/>
      <c r="ULH147" s="2"/>
      <c r="ULI147" s="2"/>
      <c r="ULJ147" s="2"/>
      <c r="ULK147" s="2"/>
      <c r="ULL147" s="2"/>
      <c r="ULM147" s="2"/>
      <c r="ULN147" s="2"/>
      <c r="ULO147" s="2"/>
      <c r="ULP147" s="2"/>
      <c r="ULQ147" s="2"/>
      <c r="ULR147" s="2"/>
      <c r="ULS147" s="2"/>
      <c r="ULT147" s="2"/>
      <c r="ULU147" s="2"/>
      <c r="ULV147" s="2"/>
      <c r="ULW147" s="2"/>
      <c r="ULX147" s="2"/>
      <c r="ULY147" s="2"/>
      <c r="ULZ147" s="2"/>
      <c r="UMA147" s="2"/>
      <c r="UMB147" s="2"/>
      <c r="UMC147" s="2"/>
      <c r="UMD147" s="2"/>
      <c r="UME147" s="2"/>
      <c r="UMF147" s="2"/>
      <c r="UMG147" s="2"/>
      <c r="UMH147" s="2"/>
      <c r="UMI147" s="2"/>
      <c r="UMJ147" s="2"/>
      <c r="UMK147" s="2"/>
      <c r="UML147" s="2"/>
      <c r="UMM147" s="2"/>
      <c r="UMN147" s="2"/>
      <c r="UMO147" s="2"/>
      <c r="UMP147" s="2"/>
      <c r="UMQ147" s="2"/>
      <c r="UMR147" s="2"/>
      <c r="UMS147" s="2"/>
      <c r="UMT147" s="2"/>
      <c r="UMU147" s="2"/>
      <c r="UMV147" s="2"/>
      <c r="UMW147" s="2"/>
      <c r="UMX147" s="2"/>
      <c r="UMY147" s="2"/>
      <c r="UMZ147" s="2"/>
      <c r="UNA147" s="2"/>
      <c r="UNB147" s="2"/>
      <c r="UNC147" s="2"/>
      <c r="UND147" s="2"/>
      <c r="UNE147" s="2"/>
      <c r="UNF147" s="2"/>
      <c r="UNG147" s="2"/>
      <c r="UNH147" s="2"/>
      <c r="UNI147" s="2"/>
      <c r="UNJ147" s="2"/>
      <c r="UNK147" s="2"/>
      <c r="UNL147" s="2"/>
      <c r="UNM147" s="2"/>
      <c r="UNN147" s="2"/>
      <c r="UNO147" s="2"/>
      <c r="UNP147" s="2"/>
      <c r="UNQ147" s="2"/>
      <c r="UNR147" s="2"/>
      <c r="UNS147" s="2"/>
      <c r="UNT147" s="2"/>
      <c r="UNU147" s="2"/>
      <c r="UNV147" s="2"/>
      <c r="UNW147" s="2"/>
      <c r="UNX147" s="2"/>
      <c r="UNY147" s="2"/>
      <c r="UNZ147" s="2"/>
      <c r="UOA147" s="2"/>
      <c r="UOB147" s="2"/>
      <c r="UOC147" s="2"/>
      <c r="UOD147" s="2"/>
      <c r="UOE147" s="2"/>
      <c r="UOF147" s="2"/>
      <c r="UOG147" s="2"/>
      <c r="UOH147" s="2"/>
      <c r="UOI147" s="2"/>
      <c r="UOJ147" s="2"/>
      <c r="UOK147" s="2"/>
      <c r="UOL147" s="2"/>
      <c r="UOM147" s="2"/>
      <c r="UON147" s="2"/>
      <c r="UOO147" s="2"/>
      <c r="UOP147" s="2"/>
      <c r="UOQ147" s="2"/>
      <c r="UOR147" s="2"/>
      <c r="UOS147" s="2"/>
      <c r="UOT147" s="2"/>
      <c r="UOU147" s="2"/>
      <c r="UOV147" s="2"/>
      <c r="UOW147" s="2"/>
      <c r="UOX147" s="2"/>
      <c r="UOY147" s="2"/>
      <c r="UOZ147" s="2"/>
      <c r="UPA147" s="2"/>
      <c r="UPB147" s="2"/>
      <c r="UPC147" s="2"/>
      <c r="UPD147" s="2"/>
      <c r="UPE147" s="2"/>
      <c r="UPF147" s="2"/>
      <c r="UPG147" s="2"/>
      <c r="UPH147" s="2"/>
      <c r="UPI147" s="2"/>
      <c r="UPJ147" s="2"/>
      <c r="UPK147" s="2"/>
      <c r="UPL147" s="2"/>
      <c r="UPM147" s="2"/>
      <c r="UPN147" s="2"/>
      <c r="UPO147" s="2"/>
      <c r="UPP147" s="2"/>
      <c r="UPQ147" s="2"/>
      <c r="UPR147" s="2"/>
      <c r="UPS147" s="2"/>
      <c r="UPT147" s="2"/>
      <c r="UPU147" s="2"/>
      <c r="UPV147" s="2"/>
      <c r="UPW147" s="2"/>
      <c r="UPX147" s="2"/>
      <c r="UPY147" s="2"/>
      <c r="UPZ147" s="2"/>
      <c r="UQA147" s="2"/>
      <c r="UQB147" s="2"/>
      <c r="UQC147" s="2"/>
      <c r="UQD147" s="2"/>
      <c r="UQE147" s="2"/>
      <c r="UQF147" s="2"/>
      <c r="UQG147" s="2"/>
      <c r="UQH147" s="2"/>
      <c r="UQI147" s="2"/>
      <c r="UQJ147" s="2"/>
      <c r="UQK147" s="2"/>
      <c r="UQL147" s="2"/>
      <c r="UQM147" s="2"/>
      <c r="UQN147" s="2"/>
      <c r="UQO147" s="2"/>
      <c r="UQP147" s="2"/>
      <c r="UQQ147" s="2"/>
      <c r="UQR147" s="2"/>
      <c r="UQS147" s="2"/>
      <c r="UQT147" s="2"/>
      <c r="UQU147" s="2"/>
      <c r="UQV147" s="2"/>
      <c r="UQW147" s="2"/>
      <c r="UQX147" s="2"/>
      <c r="UQY147" s="2"/>
      <c r="UQZ147" s="2"/>
      <c r="URA147" s="2"/>
      <c r="URB147" s="2"/>
      <c r="URC147" s="2"/>
      <c r="URD147" s="2"/>
      <c r="URE147" s="2"/>
      <c r="URF147" s="2"/>
      <c r="URG147" s="2"/>
      <c r="URH147" s="2"/>
      <c r="URI147" s="2"/>
      <c r="URJ147" s="2"/>
      <c r="URK147" s="2"/>
      <c r="URL147" s="2"/>
      <c r="URM147" s="2"/>
      <c r="URN147" s="2"/>
      <c r="URO147" s="2"/>
      <c r="URP147" s="2"/>
      <c r="URQ147" s="2"/>
      <c r="URR147" s="2"/>
      <c r="URS147" s="2"/>
      <c r="URT147" s="2"/>
      <c r="URU147" s="2"/>
      <c r="URV147" s="2"/>
      <c r="URW147" s="2"/>
      <c r="URX147" s="2"/>
      <c r="URY147" s="2"/>
      <c r="URZ147" s="2"/>
      <c r="USA147" s="2"/>
      <c r="USB147" s="2"/>
      <c r="USC147" s="2"/>
      <c r="USD147" s="2"/>
      <c r="USE147" s="2"/>
      <c r="USF147" s="2"/>
      <c r="USG147" s="2"/>
      <c r="USH147" s="2"/>
      <c r="USI147" s="2"/>
      <c r="USJ147" s="2"/>
      <c r="USK147" s="2"/>
      <c r="USL147" s="2"/>
      <c r="USM147" s="2"/>
      <c r="USN147" s="2"/>
      <c r="USO147" s="2"/>
      <c r="USP147" s="2"/>
      <c r="USQ147" s="2"/>
      <c r="USR147" s="2"/>
      <c r="USS147" s="2"/>
      <c r="UST147" s="2"/>
      <c r="USU147" s="2"/>
      <c r="USV147" s="2"/>
      <c r="USW147" s="2"/>
      <c r="USX147" s="2"/>
      <c r="USY147" s="2"/>
      <c r="USZ147" s="2"/>
      <c r="UTA147" s="2"/>
      <c r="UTB147" s="2"/>
      <c r="UTC147" s="2"/>
      <c r="UTD147" s="2"/>
      <c r="UTE147" s="2"/>
      <c r="UTF147" s="2"/>
      <c r="UTG147" s="2"/>
      <c r="UTH147" s="2"/>
      <c r="UTI147" s="2"/>
      <c r="UTJ147" s="2"/>
      <c r="UTK147" s="2"/>
      <c r="UTL147" s="2"/>
      <c r="UTM147" s="2"/>
      <c r="UTN147" s="2"/>
      <c r="UTO147" s="2"/>
      <c r="UTP147" s="2"/>
      <c r="UTQ147" s="2"/>
      <c r="UTR147" s="2"/>
      <c r="UTS147" s="2"/>
      <c r="UTT147" s="2"/>
      <c r="UTU147" s="2"/>
      <c r="UTV147" s="2"/>
      <c r="UTW147" s="2"/>
      <c r="UTX147" s="2"/>
      <c r="UTY147" s="2"/>
      <c r="UTZ147" s="2"/>
      <c r="UUA147" s="2"/>
      <c r="UUB147" s="2"/>
      <c r="UUC147" s="2"/>
      <c r="UUD147" s="2"/>
      <c r="UUE147" s="2"/>
      <c r="UUF147" s="2"/>
      <c r="UUG147" s="2"/>
      <c r="UUH147" s="2"/>
      <c r="UUI147" s="2"/>
      <c r="UUJ147" s="2"/>
      <c r="UUK147" s="2"/>
      <c r="UUL147" s="2"/>
      <c r="UUM147" s="2"/>
      <c r="UUN147" s="2"/>
      <c r="UUO147" s="2"/>
      <c r="UUP147" s="2"/>
      <c r="UUQ147" s="2"/>
      <c r="UUR147" s="2"/>
      <c r="UUS147" s="2"/>
      <c r="UUT147" s="2"/>
      <c r="UUU147" s="2"/>
      <c r="UUV147" s="2"/>
      <c r="UUW147" s="2"/>
      <c r="UUX147" s="2"/>
      <c r="UUY147" s="2"/>
      <c r="UUZ147" s="2"/>
      <c r="UVA147" s="2"/>
      <c r="UVB147" s="2"/>
      <c r="UVC147" s="2"/>
      <c r="UVD147" s="2"/>
      <c r="UVE147" s="2"/>
      <c r="UVF147" s="2"/>
      <c r="UVG147" s="2"/>
      <c r="UVH147" s="2"/>
      <c r="UVI147" s="2"/>
      <c r="UVJ147" s="2"/>
      <c r="UVK147" s="2"/>
      <c r="UVL147" s="2"/>
      <c r="UVM147" s="2"/>
      <c r="UVN147" s="2"/>
      <c r="UVO147" s="2"/>
      <c r="UVP147" s="2"/>
      <c r="UVQ147" s="2"/>
      <c r="UVR147" s="2"/>
      <c r="UVS147" s="2"/>
      <c r="UVT147" s="2"/>
      <c r="UVU147" s="2"/>
      <c r="UVV147" s="2"/>
      <c r="UVW147" s="2"/>
      <c r="UVX147" s="2"/>
      <c r="UVY147" s="2"/>
      <c r="UVZ147" s="2"/>
      <c r="UWA147" s="2"/>
      <c r="UWB147" s="2"/>
      <c r="UWC147" s="2"/>
      <c r="UWD147" s="2"/>
      <c r="UWE147" s="2"/>
      <c r="UWF147" s="2"/>
      <c r="UWG147" s="2"/>
      <c r="UWH147" s="2"/>
      <c r="UWI147" s="2"/>
      <c r="UWJ147" s="2"/>
      <c r="UWK147" s="2"/>
      <c r="UWL147" s="2"/>
      <c r="UWM147" s="2"/>
      <c r="UWN147" s="2"/>
      <c r="UWO147" s="2"/>
      <c r="UWP147" s="2"/>
      <c r="UWQ147" s="2"/>
      <c r="UWR147" s="2"/>
      <c r="UWS147" s="2"/>
      <c r="UWT147" s="2"/>
      <c r="UWU147" s="2"/>
      <c r="UWV147" s="2"/>
      <c r="UWW147" s="2"/>
      <c r="UWX147" s="2"/>
      <c r="UWY147" s="2"/>
      <c r="UWZ147" s="2"/>
      <c r="UXA147" s="2"/>
      <c r="UXB147" s="2"/>
      <c r="UXC147" s="2"/>
      <c r="UXD147" s="2"/>
      <c r="UXE147" s="2"/>
      <c r="UXF147" s="2"/>
      <c r="UXG147" s="2"/>
      <c r="UXH147" s="2"/>
      <c r="UXI147" s="2"/>
      <c r="UXJ147" s="2"/>
      <c r="UXK147" s="2"/>
      <c r="UXL147" s="2"/>
      <c r="UXM147" s="2"/>
      <c r="UXN147" s="2"/>
      <c r="UXO147" s="2"/>
      <c r="UXP147" s="2"/>
      <c r="UXQ147" s="2"/>
      <c r="UXR147" s="2"/>
      <c r="UXS147" s="2"/>
      <c r="UXT147" s="2"/>
      <c r="UXU147" s="2"/>
      <c r="UXV147" s="2"/>
      <c r="UXW147" s="2"/>
      <c r="UXX147" s="2"/>
      <c r="UXY147" s="2"/>
      <c r="UXZ147" s="2"/>
      <c r="UYA147" s="2"/>
      <c r="UYB147" s="2"/>
      <c r="UYC147" s="2"/>
      <c r="UYD147" s="2"/>
      <c r="UYE147" s="2"/>
      <c r="UYF147" s="2"/>
      <c r="UYG147" s="2"/>
      <c r="UYH147" s="2"/>
      <c r="UYI147" s="2"/>
      <c r="UYJ147" s="2"/>
      <c r="UYK147" s="2"/>
      <c r="UYL147" s="2"/>
      <c r="UYM147" s="2"/>
      <c r="UYN147" s="2"/>
      <c r="UYO147" s="2"/>
      <c r="UYP147" s="2"/>
      <c r="UYQ147" s="2"/>
      <c r="UYR147" s="2"/>
      <c r="UYS147" s="2"/>
      <c r="UYT147" s="2"/>
      <c r="UYU147" s="2"/>
      <c r="UYV147" s="2"/>
      <c r="UYW147" s="2"/>
      <c r="UYX147" s="2"/>
      <c r="UYY147" s="2"/>
      <c r="UYZ147" s="2"/>
      <c r="UZA147" s="2"/>
      <c r="UZB147" s="2"/>
      <c r="UZC147" s="2"/>
      <c r="UZD147" s="2"/>
      <c r="UZE147" s="2"/>
      <c r="UZF147" s="2"/>
      <c r="UZG147" s="2"/>
      <c r="UZH147" s="2"/>
      <c r="UZI147" s="2"/>
      <c r="UZJ147" s="2"/>
      <c r="UZK147" s="2"/>
      <c r="UZL147" s="2"/>
      <c r="UZM147" s="2"/>
      <c r="UZN147" s="2"/>
      <c r="UZO147" s="2"/>
      <c r="UZP147" s="2"/>
      <c r="UZQ147" s="2"/>
      <c r="UZR147" s="2"/>
      <c r="UZS147" s="2"/>
      <c r="UZT147" s="2"/>
      <c r="UZU147" s="2"/>
      <c r="UZV147" s="2"/>
      <c r="UZW147" s="2"/>
      <c r="UZX147" s="2"/>
      <c r="UZY147" s="2"/>
      <c r="UZZ147" s="2"/>
      <c r="VAA147" s="2"/>
      <c r="VAB147" s="2"/>
      <c r="VAC147" s="2"/>
      <c r="VAD147" s="2"/>
      <c r="VAE147" s="2"/>
      <c r="VAF147" s="2"/>
      <c r="VAG147" s="2"/>
      <c r="VAH147" s="2"/>
      <c r="VAI147" s="2"/>
      <c r="VAJ147" s="2"/>
      <c r="VAK147" s="2"/>
      <c r="VAL147" s="2"/>
      <c r="VAM147" s="2"/>
      <c r="VAN147" s="2"/>
      <c r="VAO147" s="2"/>
      <c r="VAP147" s="2"/>
      <c r="VAQ147" s="2"/>
      <c r="VAR147" s="2"/>
      <c r="VAS147" s="2"/>
      <c r="VAT147" s="2"/>
      <c r="VAU147" s="2"/>
      <c r="VAV147" s="2"/>
      <c r="VAW147" s="2"/>
      <c r="VAX147" s="2"/>
      <c r="VAY147" s="2"/>
      <c r="VAZ147" s="2"/>
      <c r="VBA147" s="2"/>
      <c r="VBB147" s="2"/>
      <c r="VBC147" s="2"/>
      <c r="VBD147" s="2"/>
      <c r="VBE147" s="2"/>
      <c r="VBF147" s="2"/>
      <c r="VBG147" s="2"/>
      <c r="VBH147" s="2"/>
      <c r="VBI147" s="2"/>
      <c r="VBJ147" s="2"/>
      <c r="VBK147" s="2"/>
      <c r="VBL147" s="2"/>
      <c r="VBM147" s="2"/>
      <c r="VBN147" s="2"/>
      <c r="VBO147" s="2"/>
      <c r="VBP147" s="2"/>
      <c r="VBQ147" s="2"/>
      <c r="VBR147" s="2"/>
      <c r="VBS147" s="2"/>
      <c r="VBT147" s="2"/>
      <c r="VBU147" s="2"/>
      <c r="VBV147" s="2"/>
      <c r="VBW147" s="2"/>
      <c r="VBX147" s="2"/>
      <c r="VBY147" s="2"/>
      <c r="VBZ147" s="2"/>
      <c r="VCA147" s="2"/>
      <c r="VCB147" s="2"/>
      <c r="VCC147" s="2"/>
      <c r="VCD147" s="2"/>
      <c r="VCE147" s="2"/>
      <c r="VCF147" s="2"/>
      <c r="VCG147" s="2"/>
      <c r="VCH147" s="2"/>
      <c r="VCI147" s="2"/>
      <c r="VCJ147" s="2"/>
      <c r="VCK147" s="2"/>
      <c r="VCL147" s="2"/>
      <c r="VCM147" s="2"/>
      <c r="VCN147" s="2"/>
      <c r="VCO147" s="2"/>
      <c r="VCP147" s="2"/>
      <c r="VCQ147" s="2"/>
      <c r="VCR147" s="2"/>
      <c r="VCS147" s="2"/>
      <c r="VCT147" s="2"/>
      <c r="VCU147" s="2"/>
      <c r="VCV147" s="2"/>
      <c r="VCW147" s="2"/>
      <c r="VCX147" s="2"/>
      <c r="VCY147" s="2"/>
      <c r="VCZ147" s="2"/>
      <c r="VDA147" s="2"/>
      <c r="VDB147" s="2"/>
      <c r="VDC147" s="2"/>
      <c r="VDD147" s="2"/>
      <c r="VDE147" s="2"/>
      <c r="VDF147" s="2"/>
      <c r="VDG147" s="2"/>
      <c r="VDH147" s="2"/>
      <c r="VDI147" s="2"/>
      <c r="VDJ147" s="2"/>
      <c r="VDK147" s="2"/>
      <c r="VDL147" s="2"/>
      <c r="VDM147" s="2"/>
      <c r="VDN147" s="2"/>
      <c r="VDO147" s="2"/>
      <c r="VDP147" s="2"/>
      <c r="VDQ147" s="2"/>
      <c r="VDR147" s="2"/>
      <c r="VDS147" s="2"/>
      <c r="VDT147" s="2"/>
      <c r="VDU147" s="2"/>
      <c r="VDV147" s="2"/>
      <c r="VDW147" s="2"/>
      <c r="VDX147" s="2"/>
      <c r="VDY147" s="2"/>
      <c r="VDZ147" s="2"/>
      <c r="VEA147" s="2"/>
      <c r="VEB147" s="2"/>
      <c r="VEC147" s="2"/>
      <c r="VED147" s="2"/>
      <c r="VEE147" s="2"/>
      <c r="VEF147" s="2"/>
      <c r="VEG147" s="2"/>
      <c r="VEH147" s="2"/>
      <c r="VEI147" s="2"/>
      <c r="VEJ147" s="2"/>
      <c r="VEK147" s="2"/>
      <c r="VEL147" s="2"/>
      <c r="VEM147" s="2"/>
      <c r="VEN147" s="2"/>
      <c r="VEO147" s="2"/>
      <c r="VEP147" s="2"/>
      <c r="VEQ147" s="2"/>
      <c r="VER147" s="2"/>
      <c r="VES147" s="2"/>
      <c r="VET147" s="2"/>
      <c r="VEU147" s="2"/>
      <c r="VEV147" s="2"/>
      <c r="VEW147" s="2"/>
      <c r="VEX147" s="2"/>
      <c r="VEY147" s="2"/>
      <c r="VEZ147" s="2"/>
      <c r="VFA147" s="2"/>
      <c r="VFB147" s="2"/>
      <c r="VFC147" s="2"/>
      <c r="VFD147" s="2"/>
      <c r="VFE147" s="2"/>
      <c r="VFF147" s="2"/>
      <c r="VFG147" s="2"/>
      <c r="VFH147" s="2"/>
      <c r="VFI147" s="2"/>
      <c r="VFJ147" s="2"/>
      <c r="VFK147" s="2"/>
      <c r="VFL147" s="2"/>
      <c r="VFM147" s="2"/>
      <c r="VFN147" s="2"/>
      <c r="VFO147" s="2"/>
      <c r="VFP147" s="2"/>
      <c r="VFQ147" s="2"/>
      <c r="VFR147" s="2"/>
      <c r="VFS147" s="2"/>
      <c r="VFT147" s="2"/>
      <c r="VFU147" s="2"/>
      <c r="VFV147" s="2"/>
      <c r="VFW147" s="2"/>
      <c r="VFX147" s="2"/>
      <c r="VFY147" s="2"/>
      <c r="VFZ147" s="2"/>
      <c r="VGA147" s="2"/>
      <c r="VGB147" s="2"/>
      <c r="VGC147" s="2"/>
      <c r="VGD147" s="2"/>
      <c r="VGE147" s="2"/>
      <c r="VGF147" s="2"/>
      <c r="VGG147" s="2"/>
      <c r="VGH147" s="2"/>
      <c r="VGI147" s="2"/>
      <c r="VGJ147" s="2"/>
      <c r="VGK147" s="2"/>
      <c r="VGL147" s="2"/>
      <c r="VGM147" s="2"/>
      <c r="VGN147" s="2"/>
      <c r="VGO147" s="2"/>
      <c r="VGP147" s="2"/>
      <c r="VGQ147" s="2"/>
      <c r="VGR147" s="2"/>
      <c r="VGS147" s="2"/>
      <c r="VGT147" s="2"/>
      <c r="VGU147" s="2"/>
      <c r="VGV147" s="2"/>
      <c r="VGW147" s="2"/>
      <c r="VGX147" s="2"/>
      <c r="VGY147" s="2"/>
      <c r="VGZ147" s="2"/>
      <c r="VHA147" s="2"/>
      <c r="VHB147" s="2"/>
      <c r="VHC147" s="2"/>
      <c r="VHD147" s="2"/>
      <c r="VHE147" s="2"/>
      <c r="VHF147" s="2"/>
      <c r="VHG147" s="2"/>
      <c r="VHH147" s="2"/>
      <c r="VHI147" s="2"/>
      <c r="VHJ147" s="2"/>
      <c r="VHK147" s="2"/>
      <c r="VHL147" s="2"/>
      <c r="VHM147" s="2"/>
      <c r="VHN147" s="2"/>
      <c r="VHO147" s="2"/>
      <c r="VHP147" s="2"/>
      <c r="VHQ147" s="2"/>
      <c r="VHR147" s="2"/>
      <c r="VHS147" s="2"/>
      <c r="VHT147" s="2"/>
      <c r="VHU147" s="2"/>
      <c r="VHV147" s="2"/>
      <c r="VHW147" s="2"/>
      <c r="VHX147" s="2"/>
      <c r="VHY147" s="2"/>
      <c r="VHZ147" s="2"/>
      <c r="VIA147" s="2"/>
      <c r="VIB147" s="2"/>
      <c r="VIC147" s="2"/>
      <c r="VID147" s="2"/>
      <c r="VIE147" s="2"/>
      <c r="VIF147" s="2"/>
      <c r="VIG147" s="2"/>
      <c r="VIH147" s="2"/>
      <c r="VII147" s="2"/>
      <c r="VIJ147" s="2"/>
      <c r="VIK147" s="2"/>
      <c r="VIL147" s="2"/>
      <c r="VIM147" s="2"/>
      <c r="VIN147" s="2"/>
      <c r="VIO147" s="2"/>
      <c r="VIP147" s="2"/>
      <c r="VIQ147" s="2"/>
      <c r="VIR147" s="2"/>
      <c r="VIS147" s="2"/>
      <c r="VIT147" s="2"/>
      <c r="VIU147" s="2"/>
      <c r="VIV147" s="2"/>
      <c r="VIW147" s="2"/>
      <c r="VIX147" s="2"/>
      <c r="VIY147" s="2"/>
      <c r="VIZ147" s="2"/>
      <c r="VJA147" s="2"/>
      <c r="VJB147" s="2"/>
      <c r="VJC147" s="2"/>
      <c r="VJD147" s="2"/>
      <c r="VJE147" s="2"/>
      <c r="VJF147" s="2"/>
      <c r="VJG147" s="2"/>
      <c r="VJH147" s="2"/>
      <c r="VJI147" s="2"/>
      <c r="VJJ147" s="2"/>
      <c r="VJK147" s="2"/>
      <c r="VJL147" s="2"/>
      <c r="VJM147" s="2"/>
      <c r="VJN147" s="2"/>
      <c r="VJO147" s="2"/>
      <c r="VJP147" s="2"/>
      <c r="VJQ147" s="2"/>
      <c r="VJR147" s="2"/>
      <c r="VJS147" s="2"/>
      <c r="VJT147" s="2"/>
      <c r="VJU147" s="2"/>
      <c r="VJV147" s="2"/>
      <c r="VJW147" s="2"/>
      <c r="VJX147" s="2"/>
      <c r="VJY147" s="2"/>
      <c r="VJZ147" s="2"/>
      <c r="VKA147" s="2"/>
      <c r="VKB147" s="2"/>
      <c r="VKC147" s="2"/>
      <c r="VKD147" s="2"/>
      <c r="VKE147" s="2"/>
      <c r="VKF147" s="2"/>
      <c r="VKG147" s="2"/>
      <c r="VKH147" s="2"/>
      <c r="VKI147" s="2"/>
      <c r="VKJ147" s="2"/>
      <c r="VKK147" s="2"/>
      <c r="VKL147" s="2"/>
      <c r="VKM147" s="2"/>
      <c r="VKN147" s="2"/>
      <c r="VKO147" s="2"/>
      <c r="VKP147" s="2"/>
      <c r="VKQ147" s="2"/>
      <c r="VKR147" s="2"/>
      <c r="VKS147" s="2"/>
      <c r="VKT147" s="2"/>
      <c r="VKU147" s="2"/>
      <c r="VKV147" s="2"/>
      <c r="VKW147" s="2"/>
      <c r="VKX147" s="2"/>
      <c r="VKY147" s="2"/>
      <c r="VKZ147" s="2"/>
      <c r="VLA147" s="2"/>
      <c r="VLB147" s="2"/>
      <c r="VLC147" s="2"/>
      <c r="VLD147" s="2"/>
      <c r="VLE147" s="2"/>
      <c r="VLF147" s="2"/>
      <c r="VLG147" s="2"/>
      <c r="VLH147" s="2"/>
      <c r="VLI147" s="2"/>
      <c r="VLJ147" s="2"/>
      <c r="VLK147" s="2"/>
      <c r="VLL147" s="2"/>
      <c r="VLM147" s="2"/>
      <c r="VLN147" s="2"/>
      <c r="VLO147" s="2"/>
      <c r="VLP147" s="2"/>
      <c r="VLQ147" s="2"/>
      <c r="VLR147" s="2"/>
      <c r="VLS147" s="2"/>
      <c r="VLT147" s="2"/>
      <c r="VLU147" s="2"/>
      <c r="VLV147" s="2"/>
      <c r="VLW147" s="2"/>
      <c r="VLX147" s="2"/>
      <c r="VLY147" s="2"/>
      <c r="VLZ147" s="2"/>
      <c r="VMA147" s="2"/>
      <c r="VMB147" s="2"/>
      <c r="VMC147" s="2"/>
      <c r="VMD147" s="2"/>
      <c r="VME147" s="2"/>
      <c r="VMF147" s="2"/>
      <c r="VMG147" s="2"/>
      <c r="VMH147" s="2"/>
      <c r="VMI147" s="2"/>
      <c r="VMJ147" s="2"/>
      <c r="VMK147" s="2"/>
      <c r="VML147" s="2"/>
      <c r="VMM147" s="2"/>
      <c r="VMN147" s="2"/>
      <c r="VMO147" s="2"/>
      <c r="VMP147" s="2"/>
      <c r="VMQ147" s="2"/>
      <c r="VMR147" s="2"/>
      <c r="VMS147" s="2"/>
      <c r="VMT147" s="2"/>
      <c r="VMU147" s="2"/>
      <c r="VMV147" s="2"/>
      <c r="VMW147" s="2"/>
      <c r="VMX147" s="2"/>
      <c r="VMY147" s="2"/>
      <c r="VMZ147" s="2"/>
      <c r="VNA147" s="2"/>
      <c r="VNB147" s="2"/>
      <c r="VNC147" s="2"/>
      <c r="VND147" s="2"/>
      <c r="VNE147" s="2"/>
      <c r="VNF147" s="2"/>
      <c r="VNG147" s="2"/>
      <c r="VNH147" s="2"/>
      <c r="VNI147" s="2"/>
      <c r="VNJ147" s="2"/>
      <c r="VNK147" s="2"/>
      <c r="VNL147" s="2"/>
      <c r="VNM147" s="2"/>
      <c r="VNN147" s="2"/>
      <c r="VNO147" s="2"/>
      <c r="VNP147" s="2"/>
      <c r="VNQ147" s="2"/>
      <c r="VNR147" s="2"/>
      <c r="VNS147" s="2"/>
      <c r="VNT147" s="2"/>
      <c r="VNU147" s="2"/>
      <c r="VNV147" s="2"/>
      <c r="VNW147" s="2"/>
      <c r="VNX147" s="2"/>
      <c r="VNY147" s="2"/>
      <c r="VNZ147" s="2"/>
      <c r="VOA147" s="2"/>
      <c r="VOB147" s="2"/>
      <c r="VOC147" s="2"/>
      <c r="VOD147" s="2"/>
      <c r="VOE147" s="2"/>
      <c r="VOF147" s="2"/>
      <c r="VOG147" s="2"/>
      <c r="VOH147" s="2"/>
      <c r="VOI147" s="2"/>
      <c r="VOJ147" s="2"/>
      <c r="VOK147" s="2"/>
      <c r="VOL147" s="2"/>
      <c r="VOM147" s="2"/>
      <c r="VON147" s="2"/>
      <c r="VOO147" s="2"/>
      <c r="VOP147" s="2"/>
      <c r="VOQ147" s="2"/>
      <c r="VOR147" s="2"/>
      <c r="VOS147" s="2"/>
      <c r="VOT147" s="2"/>
      <c r="VOU147" s="2"/>
      <c r="VOV147" s="2"/>
      <c r="VOW147" s="2"/>
      <c r="VOX147" s="2"/>
      <c r="VOY147" s="2"/>
      <c r="VOZ147" s="2"/>
      <c r="VPA147" s="2"/>
      <c r="VPB147" s="2"/>
      <c r="VPC147" s="2"/>
      <c r="VPD147" s="2"/>
      <c r="VPE147" s="2"/>
      <c r="VPF147" s="2"/>
      <c r="VPG147" s="2"/>
      <c r="VPH147" s="2"/>
      <c r="VPI147" s="2"/>
      <c r="VPJ147" s="2"/>
      <c r="VPK147" s="2"/>
      <c r="VPL147" s="2"/>
      <c r="VPM147" s="2"/>
      <c r="VPN147" s="2"/>
      <c r="VPO147" s="2"/>
      <c r="VPP147" s="2"/>
      <c r="VPQ147" s="2"/>
      <c r="VPR147" s="2"/>
      <c r="VPS147" s="2"/>
      <c r="VPT147" s="2"/>
      <c r="VPU147" s="2"/>
      <c r="VPV147" s="2"/>
      <c r="VPW147" s="2"/>
      <c r="VPX147" s="2"/>
      <c r="VPY147" s="2"/>
      <c r="VPZ147" s="2"/>
      <c r="VQA147" s="2"/>
      <c r="VQB147" s="2"/>
      <c r="VQC147" s="2"/>
      <c r="VQD147" s="2"/>
      <c r="VQE147" s="2"/>
      <c r="VQF147" s="2"/>
      <c r="VQG147" s="2"/>
      <c r="VQH147" s="2"/>
      <c r="VQI147" s="2"/>
      <c r="VQJ147" s="2"/>
      <c r="VQK147" s="2"/>
      <c r="VQL147" s="2"/>
      <c r="VQM147" s="2"/>
      <c r="VQN147" s="2"/>
      <c r="VQO147" s="2"/>
      <c r="VQP147" s="2"/>
      <c r="VQQ147" s="2"/>
      <c r="VQR147" s="2"/>
      <c r="VQS147" s="2"/>
      <c r="VQT147" s="2"/>
      <c r="VQU147" s="2"/>
      <c r="VQV147" s="2"/>
      <c r="VQW147" s="2"/>
      <c r="VQX147" s="2"/>
      <c r="VQY147" s="2"/>
      <c r="VQZ147" s="2"/>
      <c r="VRA147" s="2"/>
      <c r="VRB147" s="2"/>
      <c r="VRC147" s="2"/>
      <c r="VRD147" s="2"/>
      <c r="VRE147" s="2"/>
      <c r="VRF147" s="2"/>
      <c r="VRG147" s="2"/>
      <c r="VRH147" s="2"/>
      <c r="VRI147" s="2"/>
      <c r="VRJ147" s="2"/>
      <c r="VRK147" s="2"/>
      <c r="VRL147" s="2"/>
      <c r="VRM147" s="2"/>
      <c r="VRN147" s="2"/>
      <c r="VRO147" s="2"/>
      <c r="VRP147" s="2"/>
      <c r="VRQ147" s="2"/>
      <c r="VRR147" s="2"/>
      <c r="VRS147" s="2"/>
      <c r="VRT147" s="2"/>
      <c r="VRU147" s="2"/>
      <c r="VRV147" s="2"/>
      <c r="VRW147" s="2"/>
      <c r="VRX147" s="2"/>
      <c r="VRY147" s="2"/>
      <c r="VRZ147" s="2"/>
      <c r="VSA147" s="2"/>
      <c r="VSB147" s="2"/>
      <c r="VSC147" s="2"/>
      <c r="VSD147" s="2"/>
      <c r="VSE147" s="2"/>
      <c r="VSF147" s="2"/>
      <c r="VSG147" s="2"/>
      <c r="VSH147" s="2"/>
      <c r="VSI147" s="2"/>
      <c r="VSJ147" s="2"/>
      <c r="VSK147" s="2"/>
      <c r="VSL147" s="2"/>
      <c r="VSM147" s="2"/>
      <c r="VSN147" s="2"/>
      <c r="VSO147" s="2"/>
      <c r="VSP147" s="2"/>
      <c r="VSQ147" s="2"/>
      <c r="VSR147" s="2"/>
      <c r="VSS147" s="2"/>
      <c r="VST147" s="2"/>
      <c r="VSU147" s="2"/>
      <c r="VSV147" s="2"/>
      <c r="VSW147" s="2"/>
      <c r="VSX147" s="2"/>
      <c r="VSY147" s="2"/>
      <c r="VSZ147" s="2"/>
      <c r="VTA147" s="2"/>
      <c r="VTB147" s="2"/>
      <c r="VTC147" s="2"/>
      <c r="VTD147" s="2"/>
      <c r="VTE147" s="2"/>
      <c r="VTF147" s="2"/>
      <c r="VTG147" s="2"/>
      <c r="VTH147" s="2"/>
      <c r="VTI147" s="2"/>
      <c r="VTJ147" s="2"/>
      <c r="VTK147" s="2"/>
      <c r="VTL147" s="2"/>
      <c r="VTM147" s="2"/>
      <c r="VTN147" s="2"/>
      <c r="VTO147" s="2"/>
      <c r="VTP147" s="2"/>
      <c r="VTQ147" s="2"/>
      <c r="VTR147" s="2"/>
      <c r="VTS147" s="2"/>
      <c r="VTT147" s="2"/>
      <c r="VTU147" s="2"/>
      <c r="VTV147" s="2"/>
      <c r="VTW147" s="2"/>
      <c r="VTX147" s="2"/>
      <c r="VTY147" s="2"/>
      <c r="VTZ147" s="2"/>
      <c r="VUA147" s="2"/>
      <c r="VUB147" s="2"/>
      <c r="VUC147" s="2"/>
      <c r="VUD147" s="2"/>
      <c r="VUE147" s="2"/>
      <c r="VUF147" s="2"/>
      <c r="VUG147" s="2"/>
      <c r="VUH147" s="2"/>
      <c r="VUI147" s="2"/>
      <c r="VUJ147" s="2"/>
      <c r="VUK147" s="2"/>
      <c r="VUL147" s="2"/>
      <c r="VUM147" s="2"/>
      <c r="VUN147" s="2"/>
      <c r="VUO147" s="2"/>
      <c r="VUP147" s="2"/>
      <c r="VUQ147" s="2"/>
      <c r="VUR147" s="2"/>
      <c r="VUS147" s="2"/>
      <c r="VUT147" s="2"/>
      <c r="VUU147" s="2"/>
      <c r="VUV147" s="2"/>
      <c r="VUW147" s="2"/>
      <c r="VUX147" s="2"/>
      <c r="VUY147" s="2"/>
      <c r="VUZ147" s="2"/>
      <c r="VVA147" s="2"/>
      <c r="VVB147" s="2"/>
      <c r="VVC147" s="2"/>
      <c r="VVD147" s="2"/>
      <c r="VVE147" s="2"/>
      <c r="VVF147" s="2"/>
      <c r="VVG147" s="2"/>
      <c r="VVH147" s="2"/>
      <c r="VVI147" s="2"/>
      <c r="VVJ147" s="2"/>
      <c r="VVK147" s="2"/>
      <c r="VVL147" s="2"/>
      <c r="VVM147" s="2"/>
      <c r="VVN147" s="2"/>
      <c r="VVO147" s="2"/>
      <c r="VVP147" s="2"/>
      <c r="VVQ147" s="2"/>
      <c r="VVR147" s="2"/>
      <c r="VVS147" s="2"/>
      <c r="VVT147" s="2"/>
      <c r="VVU147" s="2"/>
      <c r="VVV147" s="2"/>
      <c r="VVW147" s="2"/>
      <c r="VVX147" s="2"/>
      <c r="VVY147" s="2"/>
      <c r="VVZ147" s="2"/>
      <c r="VWA147" s="2"/>
      <c r="VWB147" s="2"/>
      <c r="VWC147" s="2"/>
      <c r="VWD147" s="2"/>
      <c r="VWE147" s="2"/>
      <c r="VWF147" s="2"/>
      <c r="VWG147" s="2"/>
      <c r="VWH147" s="2"/>
      <c r="VWI147" s="2"/>
      <c r="VWJ147" s="2"/>
      <c r="VWK147" s="2"/>
      <c r="VWL147" s="2"/>
      <c r="VWM147" s="2"/>
      <c r="VWN147" s="2"/>
      <c r="VWO147" s="2"/>
      <c r="VWP147" s="2"/>
      <c r="VWQ147" s="2"/>
      <c r="VWR147" s="2"/>
      <c r="VWS147" s="2"/>
      <c r="VWT147" s="2"/>
      <c r="VWU147" s="2"/>
      <c r="VWV147" s="2"/>
      <c r="VWW147" s="2"/>
      <c r="VWX147" s="2"/>
      <c r="VWY147" s="2"/>
      <c r="VWZ147" s="2"/>
      <c r="VXA147" s="2"/>
      <c r="VXB147" s="2"/>
      <c r="VXC147" s="2"/>
      <c r="VXD147" s="2"/>
      <c r="VXE147" s="2"/>
      <c r="VXF147" s="2"/>
      <c r="VXG147" s="2"/>
      <c r="VXH147" s="2"/>
      <c r="VXI147" s="2"/>
      <c r="VXJ147" s="2"/>
      <c r="VXK147" s="2"/>
      <c r="VXL147" s="2"/>
      <c r="VXM147" s="2"/>
      <c r="VXN147" s="2"/>
      <c r="VXO147" s="2"/>
      <c r="VXP147" s="2"/>
      <c r="VXQ147" s="2"/>
      <c r="VXR147" s="2"/>
      <c r="VXS147" s="2"/>
      <c r="VXT147" s="2"/>
      <c r="VXU147" s="2"/>
      <c r="VXV147" s="2"/>
      <c r="VXW147" s="2"/>
      <c r="VXX147" s="2"/>
      <c r="VXY147" s="2"/>
      <c r="VXZ147" s="2"/>
      <c r="VYA147" s="2"/>
      <c r="VYB147" s="2"/>
      <c r="VYC147" s="2"/>
      <c r="VYD147" s="2"/>
      <c r="VYE147" s="2"/>
      <c r="VYF147" s="2"/>
      <c r="VYG147" s="2"/>
      <c r="VYH147" s="2"/>
      <c r="VYI147" s="2"/>
      <c r="VYJ147" s="2"/>
      <c r="VYK147" s="2"/>
      <c r="VYL147" s="2"/>
      <c r="VYM147" s="2"/>
      <c r="VYN147" s="2"/>
      <c r="VYO147" s="2"/>
      <c r="VYP147" s="2"/>
      <c r="VYQ147" s="2"/>
      <c r="VYR147" s="2"/>
      <c r="VYS147" s="2"/>
      <c r="VYT147" s="2"/>
      <c r="VYU147" s="2"/>
      <c r="VYV147" s="2"/>
      <c r="VYW147" s="2"/>
      <c r="VYX147" s="2"/>
      <c r="VYY147" s="2"/>
      <c r="VYZ147" s="2"/>
      <c r="VZA147" s="2"/>
      <c r="VZB147" s="2"/>
      <c r="VZC147" s="2"/>
      <c r="VZD147" s="2"/>
      <c r="VZE147" s="2"/>
      <c r="VZF147" s="2"/>
      <c r="VZG147" s="2"/>
      <c r="VZH147" s="2"/>
      <c r="VZI147" s="2"/>
      <c r="VZJ147" s="2"/>
      <c r="VZK147" s="2"/>
      <c r="VZL147" s="2"/>
      <c r="VZM147" s="2"/>
      <c r="VZN147" s="2"/>
      <c r="VZO147" s="2"/>
      <c r="VZP147" s="2"/>
      <c r="VZQ147" s="2"/>
      <c r="VZR147" s="2"/>
      <c r="VZS147" s="2"/>
      <c r="VZT147" s="2"/>
      <c r="VZU147" s="2"/>
      <c r="VZV147" s="2"/>
      <c r="VZW147" s="2"/>
      <c r="VZX147" s="2"/>
      <c r="VZY147" s="2"/>
      <c r="VZZ147" s="2"/>
      <c r="WAA147" s="2"/>
      <c r="WAB147" s="2"/>
      <c r="WAC147" s="2"/>
      <c r="WAD147" s="2"/>
      <c r="WAE147" s="2"/>
      <c r="WAF147" s="2"/>
      <c r="WAG147" s="2"/>
      <c r="WAH147" s="2"/>
      <c r="WAI147" s="2"/>
      <c r="WAJ147" s="2"/>
      <c r="WAK147" s="2"/>
      <c r="WAL147" s="2"/>
      <c r="WAM147" s="2"/>
      <c r="WAN147" s="2"/>
      <c r="WAO147" s="2"/>
      <c r="WAP147" s="2"/>
      <c r="WAQ147" s="2"/>
      <c r="WAR147" s="2"/>
      <c r="WAS147" s="2"/>
      <c r="WAT147" s="2"/>
      <c r="WAU147" s="2"/>
      <c r="WAV147" s="2"/>
      <c r="WAW147" s="2"/>
      <c r="WAX147" s="2"/>
      <c r="WAY147" s="2"/>
      <c r="WAZ147" s="2"/>
      <c r="WBA147" s="2"/>
      <c r="WBB147" s="2"/>
      <c r="WBC147" s="2"/>
      <c r="WBD147" s="2"/>
      <c r="WBE147" s="2"/>
      <c r="WBF147" s="2"/>
      <c r="WBG147" s="2"/>
      <c r="WBH147" s="2"/>
      <c r="WBI147" s="2"/>
      <c r="WBJ147" s="2"/>
      <c r="WBK147" s="2"/>
      <c r="WBL147" s="2"/>
      <c r="WBM147" s="2"/>
      <c r="WBN147" s="2"/>
      <c r="WBO147" s="2"/>
      <c r="WBP147" s="2"/>
      <c r="WBQ147" s="2"/>
      <c r="WBR147" s="2"/>
      <c r="WBS147" s="2"/>
      <c r="WBT147" s="2"/>
      <c r="WBU147" s="2"/>
      <c r="WBV147" s="2"/>
      <c r="WBW147" s="2"/>
      <c r="WBX147" s="2"/>
      <c r="WBY147" s="2"/>
      <c r="WBZ147" s="2"/>
      <c r="WCA147" s="2"/>
      <c r="WCB147" s="2"/>
      <c r="WCC147" s="2"/>
      <c r="WCD147" s="2"/>
      <c r="WCE147" s="2"/>
      <c r="WCF147" s="2"/>
      <c r="WCG147" s="2"/>
      <c r="WCH147" s="2"/>
      <c r="WCI147" s="2"/>
      <c r="WCJ147" s="2"/>
      <c r="WCK147" s="2"/>
      <c r="WCL147" s="2"/>
      <c r="WCM147" s="2"/>
      <c r="WCN147" s="2"/>
      <c r="WCO147" s="2"/>
      <c r="WCP147" s="2"/>
      <c r="WCQ147" s="2"/>
      <c r="WCR147" s="2"/>
      <c r="WCS147" s="2"/>
      <c r="WCT147" s="2"/>
      <c r="WCU147" s="2"/>
      <c r="WCV147" s="2"/>
      <c r="WCW147" s="2"/>
      <c r="WCX147" s="2"/>
      <c r="WCY147" s="2"/>
      <c r="WCZ147" s="2"/>
      <c r="WDA147" s="2"/>
      <c r="WDB147" s="2"/>
      <c r="WDC147" s="2"/>
      <c r="WDD147" s="2"/>
      <c r="WDE147" s="2"/>
      <c r="WDF147" s="2"/>
      <c r="WDG147" s="2"/>
      <c r="WDH147" s="2"/>
      <c r="WDI147" s="2"/>
      <c r="WDJ147" s="2"/>
      <c r="WDK147" s="2"/>
      <c r="WDL147" s="2"/>
      <c r="WDM147" s="2"/>
      <c r="WDN147" s="2"/>
      <c r="WDO147" s="2"/>
      <c r="WDP147" s="2"/>
      <c r="WDQ147" s="2"/>
      <c r="WDR147" s="2"/>
      <c r="WDS147" s="2"/>
      <c r="WDT147" s="2"/>
      <c r="WDU147" s="2"/>
      <c r="WDV147" s="2"/>
      <c r="WDW147" s="2"/>
      <c r="WDX147" s="2"/>
      <c r="WDY147" s="2"/>
      <c r="WDZ147" s="2"/>
      <c r="WEA147" s="2"/>
      <c r="WEB147" s="2"/>
      <c r="WEC147" s="2"/>
      <c r="WED147" s="2"/>
      <c r="WEE147" s="2"/>
      <c r="WEF147" s="2"/>
      <c r="WEG147" s="2"/>
      <c r="WEH147" s="2"/>
      <c r="WEI147" s="2"/>
      <c r="WEJ147" s="2"/>
      <c r="WEK147" s="2"/>
      <c r="WEL147" s="2"/>
      <c r="WEM147" s="2"/>
      <c r="WEN147" s="2"/>
      <c r="WEO147" s="2"/>
      <c r="WEP147" s="2"/>
      <c r="WEQ147" s="2"/>
      <c r="WER147" s="2"/>
      <c r="WES147" s="2"/>
      <c r="WET147" s="2"/>
      <c r="WEU147" s="2"/>
      <c r="WEV147" s="2"/>
      <c r="WEW147" s="2"/>
      <c r="WEX147" s="2"/>
      <c r="WEY147" s="2"/>
      <c r="WEZ147" s="2"/>
      <c r="WFA147" s="2"/>
      <c r="WFB147" s="2"/>
      <c r="WFC147" s="2"/>
      <c r="WFD147" s="2"/>
      <c r="WFE147" s="2"/>
      <c r="WFF147" s="2"/>
      <c r="WFG147" s="2"/>
      <c r="WFH147" s="2"/>
      <c r="WFI147" s="2"/>
      <c r="WFJ147" s="2"/>
      <c r="WFK147" s="2"/>
      <c r="WFL147" s="2"/>
      <c r="WFM147" s="2"/>
      <c r="WFN147" s="2"/>
      <c r="WFO147" s="2"/>
      <c r="WFP147" s="2"/>
      <c r="WFQ147" s="2"/>
      <c r="WFR147" s="2"/>
      <c r="WFS147" s="2"/>
      <c r="WFT147" s="2"/>
      <c r="WFU147" s="2"/>
      <c r="WFV147" s="2"/>
      <c r="WFW147" s="2"/>
      <c r="WFX147" s="2"/>
      <c r="WFY147" s="2"/>
      <c r="WFZ147" s="2"/>
      <c r="WGA147" s="2"/>
      <c r="WGB147" s="2"/>
      <c r="WGC147" s="2"/>
      <c r="WGD147" s="2"/>
      <c r="WGE147" s="2"/>
      <c r="WGF147" s="2"/>
      <c r="WGG147" s="2"/>
      <c r="WGH147" s="2"/>
      <c r="WGI147" s="2"/>
      <c r="WGJ147" s="2"/>
      <c r="WGK147" s="2"/>
      <c r="WGL147" s="2"/>
      <c r="WGM147" s="2"/>
      <c r="WGN147" s="2"/>
      <c r="WGO147" s="2"/>
      <c r="WGP147" s="2"/>
      <c r="WGQ147" s="2"/>
      <c r="WGR147" s="2"/>
      <c r="WGS147" s="2"/>
      <c r="WGT147" s="2"/>
      <c r="WGU147" s="2"/>
      <c r="WGV147" s="2"/>
      <c r="WGW147" s="2"/>
      <c r="WGX147" s="2"/>
      <c r="WGY147" s="2"/>
      <c r="WGZ147" s="2"/>
      <c r="WHA147" s="2"/>
      <c r="WHB147" s="2"/>
      <c r="WHC147" s="2"/>
      <c r="WHD147" s="2"/>
      <c r="WHE147" s="2"/>
      <c r="WHF147" s="2"/>
      <c r="WHG147" s="2"/>
      <c r="WHH147" s="2"/>
      <c r="WHI147" s="2"/>
      <c r="WHJ147" s="2"/>
      <c r="WHK147" s="2"/>
      <c r="WHL147" s="2"/>
      <c r="WHM147" s="2"/>
      <c r="WHN147" s="2"/>
      <c r="WHO147" s="2"/>
      <c r="WHP147" s="2"/>
      <c r="WHQ147" s="2"/>
      <c r="WHR147" s="2"/>
      <c r="WHS147" s="2"/>
      <c r="WHT147" s="2"/>
      <c r="WHU147" s="2"/>
      <c r="WHV147" s="2"/>
      <c r="WHW147" s="2"/>
      <c r="WHX147" s="2"/>
      <c r="WHY147" s="2"/>
      <c r="WHZ147" s="2"/>
      <c r="WIA147" s="2"/>
      <c r="WIB147" s="2"/>
      <c r="WIC147" s="2"/>
      <c r="WID147" s="2"/>
      <c r="WIE147" s="2"/>
      <c r="WIF147" s="2"/>
      <c r="WIG147" s="2"/>
      <c r="WIH147" s="2"/>
      <c r="WII147" s="2"/>
      <c r="WIJ147" s="2"/>
      <c r="WIK147" s="2"/>
      <c r="WIL147" s="2"/>
      <c r="WIM147" s="2"/>
      <c r="WIN147" s="2"/>
      <c r="WIO147" s="2"/>
      <c r="WIP147" s="2"/>
      <c r="WIQ147" s="2"/>
      <c r="WIR147" s="2"/>
      <c r="WIS147" s="2"/>
      <c r="WIT147" s="2"/>
      <c r="WIU147" s="2"/>
      <c r="WIV147" s="2"/>
      <c r="WIW147" s="2"/>
      <c r="WIX147" s="2"/>
      <c r="WIY147" s="2"/>
      <c r="WIZ147" s="2"/>
      <c r="WJA147" s="2"/>
      <c r="WJB147" s="2"/>
      <c r="WJC147" s="2"/>
      <c r="WJD147" s="2"/>
      <c r="WJE147" s="2"/>
      <c r="WJF147" s="2"/>
      <c r="WJG147" s="2"/>
      <c r="WJH147" s="2"/>
      <c r="WJI147" s="2"/>
      <c r="WJJ147" s="2"/>
      <c r="WJK147" s="2"/>
      <c r="WJL147" s="2"/>
      <c r="WJM147" s="2"/>
      <c r="WJN147" s="2"/>
      <c r="WJO147" s="2"/>
      <c r="WJP147" s="2"/>
      <c r="WJQ147" s="2"/>
      <c r="WJR147" s="2"/>
      <c r="WJS147" s="2"/>
      <c r="WJT147" s="2"/>
      <c r="WJU147" s="2"/>
      <c r="WJV147" s="2"/>
      <c r="WJW147" s="2"/>
      <c r="WJX147" s="2"/>
      <c r="WJY147" s="2"/>
      <c r="WJZ147" s="2"/>
      <c r="WKA147" s="2"/>
      <c r="WKB147" s="2"/>
      <c r="WKC147" s="2"/>
      <c r="WKD147" s="2"/>
      <c r="WKE147" s="2"/>
      <c r="WKF147" s="2"/>
      <c r="WKG147" s="2"/>
      <c r="WKH147" s="2"/>
      <c r="WKI147" s="2"/>
      <c r="WKJ147" s="2"/>
      <c r="WKK147" s="2"/>
      <c r="WKL147" s="2"/>
      <c r="WKM147" s="2"/>
      <c r="WKN147" s="2"/>
      <c r="WKO147" s="2"/>
      <c r="WKP147" s="2"/>
      <c r="WKQ147" s="2"/>
      <c r="WKR147" s="2"/>
      <c r="WKS147" s="2"/>
      <c r="WKT147" s="2"/>
      <c r="WKU147" s="2"/>
      <c r="WKV147" s="2"/>
      <c r="WKW147" s="2"/>
      <c r="WKX147" s="2"/>
      <c r="WKY147" s="2"/>
      <c r="WKZ147" s="2"/>
      <c r="WLA147" s="2"/>
      <c r="WLB147" s="2"/>
      <c r="WLC147" s="2"/>
      <c r="WLD147" s="2"/>
      <c r="WLE147" s="2"/>
      <c r="WLF147" s="2"/>
      <c r="WLG147" s="2"/>
      <c r="WLH147" s="2"/>
      <c r="WLI147" s="2"/>
      <c r="WLJ147" s="2"/>
      <c r="WLK147" s="2"/>
      <c r="WLL147" s="2"/>
      <c r="WLM147" s="2"/>
      <c r="WLN147" s="2"/>
      <c r="WLO147" s="2"/>
      <c r="WLP147" s="2"/>
      <c r="WLQ147" s="2"/>
      <c r="WLR147" s="2"/>
      <c r="WLS147" s="2"/>
      <c r="WLT147" s="2"/>
      <c r="WLU147" s="2"/>
      <c r="WLV147" s="2"/>
      <c r="WLW147" s="2"/>
      <c r="WLX147" s="2"/>
      <c r="WLY147" s="2"/>
      <c r="WLZ147" s="2"/>
      <c r="WMA147" s="2"/>
      <c r="WMB147" s="2"/>
      <c r="WMC147" s="2"/>
      <c r="WMD147" s="2"/>
      <c r="WME147" s="2"/>
      <c r="WMF147" s="2"/>
      <c r="WMG147" s="2"/>
      <c r="WMH147" s="2"/>
      <c r="WMI147" s="2"/>
      <c r="WMJ147" s="2"/>
      <c r="WMK147" s="2"/>
      <c r="WML147" s="2"/>
      <c r="WMM147" s="2"/>
      <c r="WMN147" s="2"/>
      <c r="WMO147" s="2"/>
      <c r="WMP147" s="2"/>
      <c r="WMQ147" s="2"/>
      <c r="WMR147" s="2"/>
      <c r="WMS147" s="2"/>
      <c r="WMT147" s="2"/>
      <c r="WMU147" s="2"/>
      <c r="WMV147" s="2"/>
      <c r="WMW147" s="2"/>
      <c r="WMX147" s="2"/>
      <c r="WMY147" s="2"/>
      <c r="WMZ147" s="2"/>
      <c r="WNA147" s="2"/>
      <c r="WNB147" s="2"/>
      <c r="WNC147" s="2"/>
      <c r="WND147" s="2"/>
      <c r="WNE147" s="2"/>
      <c r="WNF147" s="2"/>
      <c r="WNG147" s="2"/>
      <c r="WNH147" s="2"/>
      <c r="WNI147" s="2"/>
      <c r="WNJ147" s="2"/>
      <c r="WNK147" s="2"/>
      <c r="WNL147" s="2"/>
      <c r="WNM147" s="2"/>
      <c r="WNN147" s="2"/>
      <c r="WNO147" s="2"/>
      <c r="WNP147" s="2"/>
      <c r="WNQ147" s="2"/>
      <c r="WNR147" s="2"/>
      <c r="WNS147" s="2"/>
      <c r="WNT147" s="2"/>
      <c r="WNU147" s="2"/>
      <c r="WNV147" s="2"/>
      <c r="WNW147" s="2"/>
      <c r="WNX147" s="2"/>
      <c r="WNY147" s="2"/>
      <c r="WNZ147" s="2"/>
      <c r="WOA147" s="2"/>
      <c r="WOB147" s="2"/>
      <c r="WOC147" s="2"/>
      <c r="WOD147" s="2"/>
      <c r="WOE147" s="2"/>
      <c r="WOF147" s="2"/>
      <c r="WOG147" s="2"/>
      <c r="WOH147" s="2"/>
      <c r="WOI147" s="2"/>
      <c r="WOJ147" s="2"/>
      <c r="WOK147" s="2"/>
      <c r="WOL147" s="2"/>
      <c r="WOM147" s="2"/>
      <c r="WON147" s="2"/>
      <c r="WOO147" s="2"/>
      <c r="WOP147" s="2"/>
      <c r="WOQ147" s="2"/>
      <c r="WOR147" s="2"/>
      <c r="WOS147" s="2"/>
      <c r="WOT147" s="2"/>
      <c r="WOU147" s="2"/>
      <c r="WOV147" s="2"/>
      <c r="WOW147" s="2"/>
      <c r="WOX147" s="2"/>
      <c r="WOY147" s="2"/>
      <c r="WOZ147" s="2"/>
      <c r="WPA147" s="2"/>
      <c r="WPB147" s="2"/>
      <c r="WPC147" s="2"/>
      <c r="WPD147" s="2"/>
      <c r="WPE147" s="2"/>
      <c r="WPF147" s="2"/>
      <c r="WPG147" s="2"/>
      <c r="WPH147" s="2"/>
      <c r="WPI147" s="2"/>
      <c r="WPJ147" s="2"/>
      <c r="WPK147" s="2"/>
      <c r="WPL147" s="2"/>
      <c r="WPM147" s="2"/>
      <c r="WPN147" s="2"/>
      <c r="WPO147" s="2"/>
      <c r="WPP147" s="2"/>
      <c r="WPQ147" s="2"/>
      <c r="WPR147" s="2"/>
      <c r="WPS147" s="2"/>
      <c r="WPT147" s="2"/>
      <c r="WPU147" s="2"/>
      <c r="WPV147" s="2"/>
      <c r="WPW147" s="2"/>
      <c r="WPX147" s="2"/>
      <c r="WPY147" s="2"/>
      <c r="WPZ147" s="2"/>
      <c r="WQA147" s="2"/>
      <c r="WQB147" s="2"/>
      <c r="WQC147" s="2"/>
      <c r="WQD147" s="2"/>
      <c r="WQE147" s="2"/>
      <c r="WQF147" s="2"/>
      <c r="WQG147" s="2"/>
      <c r="WQH147" s="2"/>
      <c r="WQI147" s="2"/>
      <c r="WQJ147" s="2"/>
      <c r="WQK147" s="2"/>
      <c r="WQL147" s="2"/>
      <c r="WQM147" s="2"/>
      <c r="WQN147" s="2"/>
      <c r="WQO147" s="2"/>
      <c r="WQP147" s="2"/>
      <c r="WQQ147" s="2"/>
      <c r="WQR147" s="2"/>
      <c r="WQS147" s="2"/>
      <c r="WQT147" s="2"/>
      <c r="WQU147" s="2"/>
      <c r="WQV147" s="2"/>
      <c r="WQW147" s="2"/>
      <c r="WQX147" s="2"/>
      <c r="WQY147" s="2"/>
      <c r="WQZ147" s="2"/>
      <c r="WRA147" s="2"/>
      <c r="WRB147" s="2"/>
      <c r="WRC147" s="2"/>
      <c r="WRD147" s="2"/>
      <c r="WRE147" s="2"/>
      <c r="WRF147" s="2"/>
      <c r="WRG147" s="2"/>
      <c r="WRH147" s="2"/>
      <c r="WRI147" s="2"/>
      <c r="WRJ147" s="2"/>
      <c r="WRK147" s="2"/>
      <c r="WRL147" s="2"/>
      <c r="WRM147" s="2"/>
      <c r="WRN147" s="2"/>
      <c r="WRO147" s="2"/>
      <c r="WRP147" s="2"/>
      <c r="WRQ147" s="2"/>
      <c r="WRR147" s="2"/>
      <c r="WRS147" s="2"/>
      <c r="WRT147" s="2"/>
      <c r="WRU147" s="2"/>
      <c r="WRV147" s="2"/>
      <c r="WRW147" s="2"/>
      <c r="WRX147" s="2"/>
      <c r="WRY147" s="2"/>
      <c r="WRZ147" s="2"/>
      <c r="WSA147" s="2"/>
      <c r="WSB147" s="2"/>
      <c r="WSC147" s="2"/>
      <c r="WSD147" s="2"/>
      <c r="WSE147" s="2"/>
      <c r="WSF147" s="2"/>
      <c r="WSG147" s="2"/>
      <c r="WSH147" s="2"/>
      <c r="WSI147" s="2"/>
      <c r="WSJ147" s="2"/>
      <c r="WSK147" s="2"/>
      <c r="WSL147" s="2"/>
      <c r="WSM147" s="2"/>
      <c r="WSN147" s="2"/>
      <c r="WSO147" s="2"/>
      <c r="WSP147" s="2"/>
      <c r="WSQ147" s="2"/>
      <c r="WSR147" s="2"/>
      <c r="WSS147" s="2"/>
      <c r="WST147" s="2"/>
      <c r="WSU147" s="2"/>
      <c r="WSV147" s="2"/>
      <c r="WSW147" s="2"/>
      <c r="WSX147" s="2"/>
      <c r="WSY147" s="2"/>
      <c r="WSZ147" s="2"/>
      <c r="WTA147" s="2"/>
      <c r="WTB147" s="2"/>
      <c r="WTC147" s="2"/>
      <c r="WTD147" s="2"/>
      <c r="WTE147" s="2"/>
      <c r="WTF147" s="2"/>
      <c r="WTG147" s="2"/>
      <c r="WTH147" s="2"/>
      <c r="WTI147" s="2"/>
      <c r="WTJ147" s="2"/>
      <c r="WTK147" s="2"/>
      <c r="WTL147" s="2"/>
      <c r="WTM147" s="2"/>
      <c r="WTN147" s="2"/>
      <c r="WTO147" s="2"/>
      <c r="WTP147" s="2"/>
      <c r="WTQ147" s="2"/>
      <c r="WTR147" s="2"/>
      <c r="WTS147" s="2"/>
      <c r="WTT147" s="2"/>
      <c r="WTU147" s="2"/>
      <c r="WTV147" s="2"/>
      <c r="WTW147" s="2"/>
      <c r="WTX147" s="2"/>
      <c r="WTY147" s="2"/>
      <c r="WTZ147" s="2"/>
      <c r="WUA147" s="2"/>
      <c r="WUB147" s="2"/>
      <c r="WUC147" s="2"/>
      <c r="WUD147" s="2"/>
      <c r="WUE147" s="2"/>
      <c r="WUF147" s="2"/>
      <c r="WUG147" s="2"/>
      <c r="WUH147" s="2"/>
      <c r="WUI147" s="2"/>
      <c r="WUJ147" s="2"/>
      <c r="WUK147" s="2"/>
      <c r="WUL147" s="2"/>
      <c r="WUM147" s="2"/>
      <c r="WUN147" s="2"/>
      <c r="WUO147" s="2"/>
      <c r="WUP147" s="2"/>
      <c r="WUQ147" s="2"/>
      <c r="WUR147" s="2"/>
      <c r="WUS147" s="2"/>
      <c r="WUT147" s="2"/>
      <c r="WUU147" s="2"/>
      <c r="WUV147" s="2"/>
      <c r="WUW147" s="2"/>
      <c r="WUX147" s="2"/>
      <c r="WUY147" s="2"/>
      <c r="WUZ147" s="2"/>
      <c r="WVA147" s="2"/>
      <c r="WVB147" s="2"/>
      <c r="WVC147" s="2"/>
      <c r="WVD147" s="2"/>
      <c r="WVE147" s="2"/>
      <c r="WVF147" s="2"/>
      <c r="WVG147" s="2"/>
      <c r="WVH147" s="2"/>
      <c r="WVI147" s="2"/>
      <c r="WVJ147" s="2"/>
      <c r="WVK147" s="2"/>
      <c r="WVL147" s="2"/>
      <c r="WVM147" s="2"/>
      <c r="WVN147" s="2"/>
      <c r="WVO147" s="2"/>
      <c r="WVP147" s="2"/>
      <c r="WVQ147" s="2"/>
      <c r="WVR147" s="2"/>
      <c r="WVS147" s="2"/>
      <c r="WVT147" s="2"/>
      <c r="WVU147" s="2"/>
      <c r="WVV147" s="2"/>
      <c r="WVW147" s="2"/>
      <c r="WVX147" s="2"/>
      <c r="WVY147" s="2"/>
      <c r="WVZ147" s="2"/>
      <c r="WWA147" s="2"/>
      <c r="WWB147" s="2"/>
      <c r="WWC147" s="2"/>
      <c r="WWD147" s="2"/>
      <c r="WWE147" s="2"/>
      <c r="WWF147" s="2"/>
      <c r="WWG147" s="2"/>
      <c r="WWH147" s="2"/>
      <c r="WWI147" s="2"/>
      <c r="WWJ147" s="2"/>
      <c r="WWK147" s="2"/>
      <c r="WWL147" s="2"/>
      <c r="WWM147" s="2"/>
      <c r="WWN147" s="2"/>
      <c r="WWO147" s="2"/>
      <c r="WWP147" s="2"/>
      <c r="WWQ147" s="2"/>
      <c r="WWR147" s="2"/>
      <c r="WWS147" s="2"/>
      <c r="WWT147" s="2"/>
      <c r="WWU147" s="2"/>
      <c r="WWV147" s="2"/>
      <c r="WWW147" s="2"/>
      <c r="WWX147" s="2"/>
      <c r="WWY147" s="2"/>
      <c r="WWZ147" s="2"/>
      <c r="WXA147" s="2"/>
      <c r="WXB147" s="2"/>
      <c r="WXC147" s="2"/>
      <c r="WXD147" s="2"/>
      <c r="WXE147" s="2"/>
      <c r="WXF147" s="2"/>
      <c r="WXG147" s="2"/>
      <c r="WXH147" s="2"/>
      <c r="WXI147" s="2"/>
      <c r="WXJ147" s="2"/>
      <c r="WXK147" s="2"/>
      <c r="WXL147" s="2"/>
      <c r="WXM147" s="2"/>
      <c r="WXN147" s="2"/>
      <c r="WXO147" s="2"/>
      <c r="WXP147" s="2"/>
      <c r="WXQ147" s="2"/>
      <c r="WXR147" s="2"/>
      <c r="WXS147" s="2"/>
      <c r="WXT147" s="2"/>
      <c r="WXU147" s="2"/>
      <c r="WXV147" s="2"/>
      <c r="WXW147" s="2"/>
      <c r="WXX147" s="2"/>
      <c r="WXY147" s="2"/>
      <c r="WXZ147" s="2"/>
      <c r="WYA147" s="2"/>
      <c r="WYB147" s="2"/>
      <c r="WYC147" s="2"/>
      <c r="WYD147" s="2"/>
      <c r="WYE147" s="2"/>
      <c r="WYF147" s="2"/>
      <c r="WYG147" s="2"/>
      <c r="WYH147" s="2"/>
      <c r="WYI147" s="2"/>
      <c r="WYJ147" s="2"/>
      <c r="WYK147" s="2"/>
      <c r="WYL147" s="2"/>
      <c r="WYM147" s="2"/>
      <c r="WYN147" s="2"/>
      <c r="WYO147" s="2"/>
      <c r="WYP147" s="2"/>
      <c r="WYQ147" s="2"/>
      <c r="WYR147" s="2"/>
      <c r="WYS147" s="2"/>
      <c r="WYT147" s="2"/>
      <c r="WYU147" s="2"/>
      <c r="WYV147" s="2"/>
      <c r="WYW147" s="2"/>
      <c r="WYX147" s="2"/>
      <c r="WYY147" s="2"/>
      <c r="WYZ147" s="2"/>
      <c r="WZA147" s="2"/>
      <c r="WZB147" s="2"/>
      <c r="WZC147" s="2"/>
      <c r="WZD147" s="2"/>
      <c r="WZE147" s="2"/>
      <c r="WZF147" s="2"/>
      <c r="WZG147" s="2"/>
      <c r="WZH147" s="2"/>
      <c r="WZI147" s="2"/>
      <c r="WZJ147" s="2"/>
      <c r="WZK147" s="2"/>
      <c r="WZL147" s="2"/>
      <c r="WZM147" s="2"/>
      <c r="WZN147" s="2"/>
      <c r="WZO147" s="2"/>
      <c r="WZP147" s="2"/>
      <c r="WZQ147" s="2"/>
      <c r="WZR147" s="2"/>
      <c r="WZS147" s="2"/>
      <c r="WZT147" s="2"/>
      <c r="WZU147" s="2"/>
      <c r="WZV147" s="2"/>
      <c r="WZW147" s="2"/>
      <c r="WZX147" s="2"/>
      <c r="WZY147" s="2"/>
      <c r="WZZ147" s="2"/>
      <c r="XAA147" s="2"/>
      <c r="XAB147" s="2"/>
      <c r="XAC147" s="2"/>
      <c r="XAD147" s="2"/>
      <c r="XAE147" s="2"/>
      <c r="XAF147" s="2"/>
      <c r="XAG147" s="2"/>
      <c r="XAH147" s="2"/>
      <c r="XAI147" s="2"/>
      <c r="XAJ147" s="2"/>
      <c r="XAK147" s="2"/>
      <c r="XAL147" s="2"/>
      <c r="XAM147" s="2"/>
      <c r="XAN147" s="2"/>
      <c r="XAO147" s="2"/>
      <c r="XAP147" s="2"/>
      <c r="XAQ147" s="2"/>
      <c r="XAR147" s="2"/>
      <c r="XAS147" s="2"/>
      <c r="XAT147" s="2"/>
      <c r="XAU147" s="2"/>
      <c r="XAV147" s="2"/>
      <c r="XAW147" s="2"/>
      <c r="XAX147" s="2"/>
      <c r="XAY147" s="2"/>
      <c r="XAZ147" s="2"/>
      <c r="XBA147" s="2"/>
      <c r="XBB147" s="2"/>
      <c r="XBC147" s="2"/>
      <c r="XBD147" s="2"/>
      <c r="XBE147" s="2"/>
      <c r="XBF147" s="2"/>
      <c r="XBG147" s="2"/>
      <c r="XBH147" s="2"/>
      <c r="XBI147" s="2"/>
      <c r="XBJ147" s="2"/>
      <c r="XBK147" s="2"/>
      <c r="XBL147" s="2"/>
      <c r="XBM147" s="2"/>
      <c r="XBN147" s="2"/>
      <c r="XBO147" s="2"/>
      <c r="XBP147" s="2"/>
      <c r="XBQ147" s="2"/>
      <c r="XBR147" s="2"/>
      <c r="XBS147" s="2"/>
      <c r="XBT147" s="2"/>
      <c r="XBU147" s="2"/>
      <c r="XBV147" s="2"/>
      <c r="XBW147" s="2"/>
      <c r="XBX147" s="2"/>
      <c r="XBY147" s="2"/>
      <c r="XBZ147" s="2"/>
      <c r="XCA147" s="2"/>
      <c r="XCB147" s="2"/>
      <c r="XCC147" s="2"/>
      <c r="XCD147" s="2"/>
      <c r="XCE147" s="2"/>
      <c r="XCF147" s="2"/>
      <c r="XCG147" s="2"/>
      <c r="XCH147" s="2"/>
      <c r="XCI147" s="2"/>
      <c r="XCJ147" s="2"/>
      <c r="XCK147" s="2"/>
      <c r="XCL147" s="2"/>
      <c r="XCM147" s="2"/>
      <c r="XCN147" s="2"/>
      <c r="XCO147" s="2"/>
      <c r="XCP147" s="2"/>
      <c r="XCQ147" s="2"/>
      <c r="XCR147" s="2"/>
      <c r="XCS147" s="2"/>
      <c r="XCT147" s="2"/>
      <c r="XCU147" s="2"/>
      <c r="XCV147" s="2"/>
      <c r="XCW147" s="2"/>
      <c r="XCX147" s="2"/>
      <c r="XCY147" s="2"/>
      <c r="XCZ147" s="2"/>
      <c r="XDA147" s="2"/>
      <c r="XDB147" s="2"/>
      <c r="XDC147" s="2"/>
      <c r="XDD147" s="2"/>
      <c r="XDE147" s="2"/>
      <c r="XDF147" s="2"/>
      <c r="XDG147" s="2"/>
      <c r="XDH147" s="2"/>
      <c r="XDI147" s="2"/>
      <c r="XDJ147" s="2"/>
      <c r="XDK147" s="2"/>
      <c r="XDL147" s="2"/>
      <c r="XDM147" s="2"/>
      <c r="XDN147" s="2"/>
      <c r="XDO147" s="2"/>
      <c r="XDP147" s="2"/>
      <c r="XDQ147" s="2"/>
      <c r="XDR147" s="2"/>
      <c r="XDS147" s="2"/>
      <c r="XDT147" s="2"/>
    </row>
    <row r="148" spans="1:16348" s="2" customFormat="1" ht="26.4" customHeight="1">
      <c r="A148" s="362"/>
      <c r="B148" s="4">
        <v>1057</v>
      </c>
      <c r="C148" s="216" t="str">
        <f ca="1">IF(CD148="","",(IF(CF148&lt;&gt;"","Closed",(IF(CD148=TODAY()+1,"Near Due",(IF(CD148=TODAY(),"Today is due date",(IF(CD148&gt;TODAY(),"On Due",(IF(E1825&lt;TODAY()-7,"Too Over Due",(IF(CD148&lt;TODAY(),"Over due")))))))))))))</f>
        <v>Closed</v>
      </c>
      <c r="D148" s="216" t="str">
        <f t="shared" ref="D148:D150" ca="1" si="235">IF(C148="Closed","Done","Under Test")</f>
        <v>Done</v>
      </c>
      <c r="E148" s="363">
        <v>44594</v>
      </c>
      <c r="F148" s="13">
        <v>44613</v>
      </c>
      <c r="G148" s="13">
        <v>44613</v>
      </c>
      <c r="H148" s="329" t="s">
        <v>552</v>
      </c>
      <c r="I148" s="3" t="s">
        <v>228</v>
      </c>
      <c r="J148" s="3" t="s">
        <v>229</v>
      </c>
      <c r="K148" s="376" t="s">
        <v>144</v>
      </c>
      <c r="L148" s="375" t="s">
        <v>232</v>
      </c>
      <c r="M148" s="9" t="s">
        <v>73</v>
      </c>
      <c r="N148" s="21" t="s">
        <v>157</v>
      </c>
      <c r="O148" s="480" t="s">
        <v>327</v>
      </c>
      <c r="P148" s="21" t="s">
        <v>262</v>
      </c>
      <c r="Q148" s="23" t="s">
        <v>553</v>
      </c>
      <c r="R148" s="11" t="s">
        <v>68</v>
      </c>
      <c r="S148" s="8" t="s">
        <v>27</v>
      </c>
      <c r="T148" s="13"/>
      <c r="U148" s="14" t="s">
        <v>350</v>
      </c>
      <c r="V148" s="381" t="s">
        <v>315</v>
      </c>
      <c r="W148" s="18">
        <v>65</v>
      </c>
      <c r="X148" s="18" t="s">
        <v>323</v>
      </c>
      <c r="Y148" s="18">
        <v>2</v>
      </c>
      <c r="Z148" s="18" t="s">
        <v>57</v>
      </c>
      <c r="AA148" s="18" t="s">
        <v>403</v>
      </c>
      <c r="AB148" s="18" t="s">
        <v>458</v>
      </c>
      <c r="AC148" s="18"/>
      <c r="AD148" s="18"/>
      <c r="AE148" s="18">
        <v>1</v>
      </c>
      <c r="AF148" s="16">
        <v>44613</v>
      </c>
      <c r="AG148" s="16"/>
      <c r="AH148" s="16">
        <v>44613</v>
      </c>
      <c r="AI148" s="16"/>
      <c r="AJ148" s="219"/>
      <c r="AK148" s="219"/>
      <c r="AL148" s="219"/>
      <c r="AM148" s="219"/>
      <c r="AN148" s="219"/>
      <c r="AO148" s="219"/>
      <c r="AP148" s="219"/>
      <c r="AQ148" s="219"/>
      <c r="AR148" s="219"/>
      <c r="AS148" s="219"/>
      <c r="AT148" s="219"/>
      <c r="AU148" s="219"/>
      <c r="AV148" s="220"/>
      <c r="AW148" s="220"/>
      <c r="AX148" s="220"/>
      <c r="AY148" s="220"/>
      <c r="AZ148" s="220"/>
      <c r="BA148" s="220"/>
      <c r="BB148" s="220"/>
      <c r="BC148" s="218"/>
      <c r="BD148" s="218"/>
      <c r="BE148" s="218"/>
      <c r="BF148" s="400">
        <f t="shared" ref="BF148:BF150" si="236">COUNTA(AF148:BE148)</f>
        <v>2</v>
      </c>
      <c r="BG148" s="10">
        <v>44613</v>
      </c>
      <c r="BH148" s="484">
        <v>44613</v>
      </c>
      <c r="BI148" s="484"/>
      <c r="BJ148" s="484"/>
      <c r="BK148" s="484"/>
      <c r="BL148" s="484"/>
      <c r="BM148" s="484"/>
      <c r="BN148" s="484"/>
      <c r="BO148" s="484"/>
      <c r="BP148" s="484"/>
      <c r="BQ148" s="495"/>
      <c r="BR148" s="495"/>
      <c r="BS148" s="495"/>
      <c r="BT148" s="495"/>
      <c r="BU148" s="495"/>
      <c r="BV148" s="495"/>
      <c r="BW148" s="495"/>
      <c r="BX148" s="495"/>
      <c r="BY148" s="495"/>
      <c r="BZ148" s="495"/>
      <c r="CA148" s="495"/>
      <c r="CB148" s="399">
        <f t="shared" ref="CB148:CB150" si="237">COUNTA(BG148:CA148)</f>
        <v>2</v>
      </c>
      <c r="CC148" s="397">
        <f t="shared" si="188"/>
        <v>0</v>
      </c>
      <c r="CD148" s="16">
        <v>44613</v>
      </c>
      <c r="CE148" s="396">
        <f t="shared" si="234"/>
        <v>44619</v>
      </c>
      <c r="CF148" s="13">
        <v>44613</v>
      </c>
      <c r="CG148" s="16"/>
      <c r="CH148" s="220"/>
      <c r="CI148" s="7"/>
      <c r="CJ148" s="7"/>
      <c r="CK148" s="1"/>
      <c r="CL148" s="1"/>
    </row>
    <row r="149" spans="1:16348" s="2" customFormat="1" ht="26.4" customHeight="1">
      <c r="A149" s="362"/>
      <c r="B149" s="4">
        <v>1058</v>
      </c>
      <c r="C149" s="216" t="str">
        <f ca="1">IF(CD149="","",(IF(CF149&lt;&gt;"","Closed",(IF(CD149=TODAY()+1,"Near Due",(IF(CD149=TODAY(),"Today is due date",(IF(CD149&gt;TODAY(),"On Due",(IF(E1826&lt;TODAY()-7,"Too Over Due",(IF(CD149&lt;TODAY(),"Over due")))))))))))))</f>
        <v>Closed</v>
      </c>
      <c r="D149" s="216" t="str">
        <f t="shared" ca="1" si="235"/>
        <v>Done</v>
      </c>
      <c r="E149" s="363">
        <v>44594</v>
      </c>
      <c r="F149" s="13">
        <v>44613</v>
      </c>
      <c r="G149" s="13">
        <v>44613</v>
      </c>
      <c r="H149" s="329" t="s">
        <v>552</v>
      </c>
      <c r="I149" s="3" t="s">
        <v>228</v>
      </c>
      <c r="J149" s="3" t="s">
        <v>229</v>
      </c>
      <c r="K149" s="376" t="s">
        <v>144</v>
      </c>
      <c r="L149" s="375" t="s">
        <v>232</v>
      </c>
      <c r="M149" s="9" t="s">
        <v>73</v>
      </c>
      <c r="N149" s="21" t="s">
        <v>157</v>
      </c>
      <c r="O149" s="480" t="s">
        <v>327</v>
      </c>
      <c r="P149" s="21" t="s">
        <v>262</v>
      </c>
      <c r="Q149" s="23" t="s">
        <v>553</v>
      </c>
      <c r="R149" s="11" t="s">
        <v>68</v>
      </c>
      <c r="S149" s="8" t="s">
        <v>27</v>
      </c>
      <c r="T149" s="13"/>
      <c r="U149" s="7" t="s">
        <v>230</v>
      </c>
      <c r="V149" s="406" t="s">
        <v>336</v>
      </c>
      <c r="W149" s="18">
        <v>25</v>
      </c>
      <c r="X149" s="18" t="s">
        <v>323</v>
      </c>
      <c r="Y149" s="18">
        <v>2</v>
      </c>
      <c r="Z149" s="18" t="s">
        <v>173</v>
      </c>
      <c r="AA149" s="18" t="s">
        <v>403</v>
      </c>
      <c r="AB149" s="18" t="s">
        <v>458</v>
      </c>
      <c r="AC149" s="18"/>
      <c r="AD149" s="18"/>
      <c r="AE149" s="18">
        <v>1</v>
      </c>
      <c r="AF149" s="16">
        <v>44613</v>
      </c>
      <c r="AG149" s="16"/>
      <c r="AH149" s="16">
        <v>44613</v>
      </c>
      <c r="AI149" s="16"/>
      <c r="AJ149" s="219"/>
      <c r="AK149" s="219"/>
      <c r="AL149" s="219"/>
      <c r="AM149" s="219"/>
      <c r="AN149" s="219"/>
      <c r="AO149" s="219"/>
      <c r="AP149" s="219"/>
      <c r="AQ149" s="219"/>
      <c r="AR149" s="219"/>
      <c r="AS149" s="219"/>
      <c r="AT149" s="219"/>
      <c r="AU149" s="219"/>
      <c r="AV149" s="220"/>
      <c r="AW149" s="220"/>
      <c r="AX149" s="220"/>
      <c r="AY149" s="220"/>
      <c r="AZ149" s="220"/>
      <c r="BA149" s="220"/>
      <c r="BB149" s="220"/>
      <c r="BC149" s="218"/>
      <c r="BD149" s="218"/>
      <c r="BE149" s="218"/>
      <c r="BF149" s="400">
        <f t="shared" si="236"/>
        <v>2</v>
      </c>
      <c r="BG149" s="10">
        <v>44613</v>
      </c>
      <c r="BH149" s="484">
        <v>44613</v>
      </c>
      <c r="BI149" s="484"/>
      <c r="BJ149" s="484"/>
      <c r="BK149" s="484"/>
      <c r="BL149" s="484"/>
      <c r="BM149" s="484"/>
      <c r="BN149" s="484"/>
      <c r="BO149" s="484"/>
      <c r="BP149" s="484"/>
      <c r="BQ149" s="495"/>
      <c r="BR149" s="495"/>
      <c r="BS149" s="495"/>
      <c r="BT149" s="495"/>
      <c r="BU149" s="495"/>
      <c r="BV149" s="495"/>
      <c r="BW149" s="495"/>
      <c r="BX149" s="495"/>
      <c r="BY149" s="495"/>
      <c r="BZ149" s="495"/>
      <c r="CA149" s="495"/>
      <c r="CB149" s="399">
        <f t="shared" si="237"/>
        <v>2</v>
      </c>
      <c r="CC149" s="397">
        <f t="shared" si="188"/>
        <v>0</v>
      </c>
      <c r="CD149" s="16">
        <v>44613</v>
      </c>
      <c r="CE149" s="396">
        <f t="shared" si="234"/>
        <v>44619</v>
      </c>
      <c r="CF149" s="13">
        <v>44613</v>
      </c>
      <c r="CG149" s="16"/>
      <c r="CH149" s="220"/>
      <c r="CI149" s="7"/>
      <c r="CJ149" s="7"/>
      <c r="CK149" s="1"/>
      <c r="CL149" s="1"/>
    </row>
    <row r="150" spans="1:16348" s="2" customFormat="1" ht="26.4" customHeight="1">
      <c r="A150" s="362"/>
      <c r="B150" s="4">
        <v>1059</v>
      </c>
      <c r="C150" s="216" t="str">
        <f t="shared" ref="C150:C159" ca="1" si="238">IF(CD150="","",(IF(CF150&lt;&gt;"","Closed",(IF(CD150=TODAY()+1,"Near Due",(IF(CD150=TODAY(),"Today is due date",(IF(CD150&gt;TODAY(),"On Due",(IF(E1839&lt;TODAY()-7,"Too Over Due",(IF(CD150&lt;TODAY(),"Over due")))))))))))))</f>
        <v>Closed</v>
      </c>
      <c r="D150" s="216" t="str">
        <f t="shared" ca="1" si="235"/>
        <v>Done</v>
      </c>
      <c r="E150" s="363">
        <f t="shared" ref="E150" si="239">F150</f>
        <v>44614</v>
      </c>
      <c r="F150" s="13">
        <v>44614</v>
      </c>
      <c r="G150" s="13">
        <v>44593</v>
      </c>
      <c r="H150" s="328" t="s">
        <v>554</v>
      </c>
      <c r="I150" s="3" t="s">
        <v>64</v>
      </c>
      <c r="J150" s="3" t="s">
        <v>67</v>
      </c>
      <c r="K150" s="215">
        <v>3048</v>
      </c>
      <c r="L150" s="6" t="s">
        <v>555</v>
      </c>
      <c r="M150" s="9" t="s">
        <v>48</v>
      </c>
      <c r="N150" s="21" t="s">
        <v>18</v>
      </c>
      <c r="O150" s="480" t="s">
        <v>253</v>
      </c>
      <c r="P150" s="21" t="s">
        <v>255</v>
      </c>
      <c r="Q150" s="284" t="s">
        <v>66</v>
      </c>
      <c r="R150" s="11" t="s">
        <v>68</v>
      </c>
      <c r="S150" s="8" t="s">
        <v>27</v>
      </c>
      <c r="T150" s="13"/>
      <c r="U150" s="7" t="s">
        <v>59</v>
      </c>
      <c r="V150" s="7" t="s">
        <v>59</v>
      </c>
      <c r="W150" s="7" t="s">
        <v>59</v>
      </c>
      <c r="X150" s="18" t="s">
        <v>323</v>
      </c>
      <c r="Y150" s="18">
        <v>5</v>
      </c>
      <c r="Z150" s="18" t="s">
        <v>147</v>
      </c>
      <c r="AA150" s="18" t="s">
        <v>522</v>
      </c>
      <c r="AB150" s="18" t="s">
        <v>170</v>
      </c>
      <c r="AC150" s="18" t="s">
        <v>60</v>
      </c>
      <c r="AD150" s="18"/>
      <c r="AE150" s="18">
        <v>2</v>
      </c>
      <c r="AF150" s="16">
        <v>44596</v>
      </c>
      <c r="AG150" s="16"/>
      <c r="AH150" s="16"/>
      <c r="AI150" s="10">
        <v>44596</v>
      </c>
      <c r="AJ150" s="219"/>
      <c r="AK150" s="219"/>
      <c r="AL150" s="219"/>
      <c r="AM150" s="219"/>
      <c r="AN150" s="219"/>
      <c r="AO150" s="219"/>
      <c r="AP150" s="219"/>
      <c r="AQ150" s="219"/>
      <c r="AR150" s="219"/>
      <c r="AS150" s="219"/>
      <c r="AT150" s="219"/>
      <c r="AU150" s="219"/>
      <c r="AV150" s="220"/>
      <c r="AW150" s="220"/>
      <c r="AX150" s="220"/>
      <c r="AY150" s="220"/>
      <c r="AZ150" s="220"/>
      <c r="BA150" s="220"/>
      <c r="BB150" s="220"/>
      <c r="BC150" s="218"/>
      <c r="BD150" s="218"/>
      <c r="BE150" s="218"/>
      <c r="BF150" s="400">
        <f t="shared" si="236"/>
        <v>2</v>
      </c>
      <c r="BG150" s="10">
        <v>44596</v>
      </c>
      <c r="BH150" s="484"/>
      <c r="BI150" s="10">
        <v>44596</v>
      </c>
      <c r="BJ150" s="484"/>
      <c r="BK150" s="484"/>
      <c r="BL150" s="484"/>
      <c r="BM150" s="484"/>
      <c r="BN150" s="484"/>
      <c r="BO150" s="484"/>
      <c r="BP150" s="484"/>
      <c r="BQ150" s="495"/>
      <c r="BR150" s="495"/>
      <c r="BS150" s="495"/>
      <c r="BT150" s="495"/>
      <c r="BU150" s="495"/>
      <c r="BV150" s="495"/>
      <c r="BW150" s="495"/>
      <c r="BX150" s="495"/>
      <c r="BY150" s="495"/>
      <c r="BZ150" s="495"/>
      <c r="CA150" s="495"/>
      <c r="CB150" s="399">
        <f t="shared" si="237"/>
        <v>2</v>
      </c>
      <c r="CC150" s="397">
        <f t="shared" si="188"/>
        <v>0</v>
      </c>
      <c r="CD150" s="13">
        <v>44596</v>
      </c>
      <c r="CE150" s="396">
        <f t="shared" si="234"/>
        <v>44602</v>
      </c>
      <c r="CF150" s="220">
        <v>44596</v>
      </c>
      <c r="CG150" s="220"/>
      <c r="CH150" s="220"/>
      <c r="CI150" s="7"/>
      <c r="CJ150" s="7"/>
      <c r="CK150" s="1"/>
      <c r="CL150" s="1"/>
    </row>
    <row r="151" spans="1:16348" s="2" customFormat="1" ht="26.4" customHeight="1">
      <c r="A151" s="362"/>
      <c r="B151" s="4">
        <v>1060</v>
      </c>
      <c r="C151" s="216" t="str">
        <f t="shared" ca="1" si="238"/>
        <v/>
      </c>
      <c r="D151" s="216" t="str">
        <f t="shared" ref="D151" ca="1" si="240">IF(C151="Closed","Done","Under Test")</f>
        <v>Under Test</v>
      </c>
      <c r="E151" s="363">
        <f t="shared" ref="E151" si="241">F151</f>
        <v>44614</v>
      </c>
      <c r="F151" s="13">
        <v>44614</v>
      </c>
      <c r="G151" s="13">
        <v>44593</v>
      </c>
      <c r="H151" s="328" t="s">
        <v>556</v>
      </c>
      <c r="I151" s="3" t="s">
        <v>64</v>
      </c>
      <c r="J151" s="3" t="s">
        <v>67</v>
      </c>
      <c r="K151" s="215">
        <v>3083</v>
      </c>
      <c r="L151" s="6" t="s">
        <v>483</v>
      </c>
      <c r="M151" s="9"/>
      <c r="N151" s="21" t="s">
        <v>53</v>
      </c>
      <c r="O151" s="480" t="s">
        <v>253</v>
      </c>
      <c r="P151" s="21" t="s">
        <v>255</v>
      </c>
      <c r="Q151" s="284" t="s">
        <v>66</v>
      </c>
      <c r="R151" s="11" t="s">
        <v>68</v>
      </c>
      <c r="S151" s="8" t="s">
        <v>27</v>
      </c>
      <c r="T151" s="13"/>
      <c r="U151" s="7" t="s">
        <v>59</v>
      </c>
      <c r="V151" s="7" t="s">
        <v>59</v>
      </c>
      <c r="W151" s="7" t="s">
        <v>59</v>
      </c>
      <c r="X151" s="18" t="s">
        <v>323</v>
      </c>
      <c r="Y151" s="18">
        <v>1</v>
      </c>
      <c r="Z151" s="18"/>
      <c r="AA151" s="18" t="s">
        <v>522</v>
      </c>
      <c r="AB151" s="18" t="s">
        <v>170</v>
      </c>
      <c r="AC151" s="18" t="s">
        <v>60</v>
      </c>
      <c r="AD151" s="18"/>
      <c r="AE151" s="18">
        <v>2</v>
      </c>
      <c r="AF151" s="16"/>
      <c r="AG151" s="16"/>
      <c r="AH151" s="16"/>
      <c r="AI151" s="10"/>
      <c r="AJ151" s="219"/>
      <c r="AK151" s="219"/>
      <c r="AL151" s="219"/>
      <c r="AM151" s="219"/>
      <c r="AN151" s="219"/>
      <c r="AO151" s="219"/>
      <c r="AP151" s="219"/>
      <c r="AQ151" s="219"/>
      <c r="AR151" s="219"/>
      <c r="AS151" s="219"/>
      <c r="AT151" s="219"/>
      <c r="AU151" s="219"/>
      <c r="AV151" s="220"/>
      <c r="AW151" s="220"/>
      <c r="AX151" s="220"/>
      <c r="AY151" s="220"/>
      <c r="AZ151" s="220"/>
      <c r="BA151" s="220"/>
      <c r="BB151" s="220"/>
      <c r="BC151" s="218"/>
      <c r="BD151" s="218"/>
      <c r="BE151" s="218"/>
      <c r="BF151" s="400">
        <f t="shared" ref="BF151" si="242">COUNTA(AF151:BE151)</f>
        <v>0</v>
      </c>
      <c r="BG151" s="10"/>
      <c r="BH151" s="484"/>
      <c r="BI151" s="10">
        <v>44596</v>
      </c>
      <c r="BJ151" s="484"/>
      <c r="BK151" s="484"/>
      <c r="BL151" s="484"/>
      <c r="BM151" s="484"/>
      <c r="BN151" s="484"/>
      <c r="BO151" s="484"/>
      <c r="BP151" s="484"/>
      <c r="BQ151" s="495"/>
      <c r="BR151" s="495"/>
      <c r="BS151" s="495"/>
      <c r="BT151" s="495"/>
      <c r="BU151" s="495"/>
      <c r="BV151" s="495"/>
      <c r="BW151" s="495"/>
      <c r="BX151" s="495"/>
      <c r="BY151" s="495"/>
      <c r="BZ151" s="495"/>
      <c r="CA151" s="495"/>
      <c r="CB151" s="399">
        <f t="shared" ref="CB151" si="243">COUNTA(BG151:CA151)</f>
        <v>1</v>
      </c>
      <c r="CC151" s="397">
        <f t="shared" si="188"/>
        <v>-1</v>
      </c>
      <c r="CD151" s="13"/>
      <c r="CE151" s="396">
        <f t="shared" ref="CE151" si="244">CD151+6</f>
        <v>6</v>
      </c>
      <c r="CF151" s="220"/>
      <c r="CG151" s="220"/>
      <c r="CH151" s="220"/>
      <c r="CI151" s="7"/>
      <c r="CJ151" s="7"/>
      <c r="CK151" s="1"/>
      <c r="CL151" s="1"/>
    </row>
    <row r="152" spans="1:16348" s="2" customFormat="1" ht="26.4" customHeight="1">
      <c r="A152" s="362"/>
      <c r="B152" s="4">
        <v>1061</v>
      </c>
      <c r="C152" s="216" t="str">
        <f t="shared" ca="1" si="238"/>
        <v/>
      </c>
      <c r="D152" s="216" t="str">
        <f t="shared" ref="D152" ca="1" si="245">IF(C152="Closed","Done","Under Test")</f>
        <v>Under Test</v>
      </c>
      <c r="E152" s="363">
        <f t="shared" ref="E152" si="246">F152</f>
        <v>44614</v>
      </c>
      <c r="F152" s="13">
        <v>44614</v>
      </c>
      <c r="G152" s="13">
        <v>44593</v>
      </c>
      <c r="H152" s="328" t="s">
        <v>557</v>
      </c>
      <c r="I152" s="3" t="s">
        <v>64</v>
      </c>
      <c r="J152" s="3" t="s">
        <v>67</v>
      </c>
      <c r="K152" s="215">
        <v>3093</v>
      </c>
      <c r="L152" s="6" t="s">
        <v>558</v>
      </c>
      <c r="M152" s="9"/>
      <c r="N152" s="21" t="s">
        <v>49</v>
      </c>
      <c r="O152" s="480" t="s">
        <v>253</v>
      </c>
      <c r="P152" s="21" t="s">
        <v>255</v>
      </c>
      <c r="Q152" s="284" t="s">
        <v>66</v>
      </c>
      <c r="R152" s="11" t="s">
        <v>68</v>
      </c>
      <c r="S152" s="8" t="s">
        <v>27</v>
      </c>
      <c r="T152" s="13"/>
      <c r="U152" s="7" t="s">
        <v>59</v>
      </c>
      <c r="V152" s="7" t="s">
        <v>59</v>
      </c>
      <c r="W152" s="7" t="s">
        <v>59</v>
      </c>
      <c r="X152" s="18" t="s">
        <v>323</v>
      </c>
      <c r="Y152" s="18">
        <v>1</v>
      </c>
      <c r="Z152" s="18"/>
      <c r="AA152" s="18" t="s">
        <v>522</v>
      </c>
      <c r="AB152" s="18" t="s">
        <v>170</v>
      </c>
      <c r="AC152" s="18" t="s">
        <v>60</v>
      </c>
      <c r="AD152" s="18"/>
      <c r="AE152" s="18">
        <v>2</v>
      </c>
      <c r="AF152" s="16"/>
      <c r="AG152" s="16"/>
      <c r="AH152" s="16"/>
      <c r="AI152" s="10"/>
      <c r="AJ152" s="219"/>
      <c r="AK152" s="219"/>
      <c r="AL152" s="219"/>
      <c r="AM152" s="219"/>
      <c r="AN152" s="219"/>
      <c r="AO152" s="219"/>
      <c r="AP152" s="219"/>
      <c r="AQ152" s="219"/>
      <c r="AR152" s="219"/>
      <c r="AS152" s="219"/>
      <c r="AT152" s="219"/>
      <c r="AU152" s="219"/>
      <c r="AV152" s="220"/>
      <c r="AW152" s="220"/>
      <c r="AX152" s="220"/>
      <c r="AY152" s="220"/>
      <c r="AZ152" s="220"/>
      <c r="BA152" s="220"/>
      <c r="BB152" s="220"/>
      <c r="BC152" s="218"/>
      <c r="BD152" s="218"/>
      <c r="BE152" s="218"/>
      <c r="BF152" s="400">
        <f t="shared" ref="BF152" si="247">COUNTA(AF152:BE152)</f>
        <v>0</v>
      </c>
      <c r="BG152" s="10"/>
      <c r="BH152" s="484"/>
      <c r="BI152" s="484"/>
      <c r="BJ152" s="484"/>
      <c r="BK152" s="484"/>
      <c r="BL152" s="484"/>
      <c r="BM152" s="484"/>
      <c r="BN152" s="484"/>
      <c r="BO152" s="484"/>
      <c r="BP152" s="484"/>
      <c r="BQ152" s="495"/>
      <c r="BR152" s="495"/>
      <c r="BS152" s="495"/>
      <c r="BT152" s="495"/>
      <c r="BU152" s="495"/>
      <c r="BV152" s="495"/>
      <c r="BW152" s="495"/>
      <c r="BX152" s="495"/>
      <c r="BY152" s="495"/>
      <c r="BZ152" s="495"/>
      <c r="CA152" s="495"/>
      <c r="CB152" s="399">
        <f t="shared" ref="CB152" si="248">COUNTA(BG152:CA152)</f>
        <v>0</v>
      </c>
      <c r="CC152" s="397">
        <f t="shared" si="188"/>
        <v>0</v>
      </c>
      <c r="CD152" s="13"/>
      <c r="CE152" s="396">
        <f t="shared" ref="CE152" si="249">CD152+6</f>
        <v>6</v>
      </c>
      <c r="CF152" s="220"/>
      <c r="CG152" s="220"/>
      <c r="CH152" s="220"/>
      <c r="CI152" s="7"/>
      <c r="CJ152" s="7"/>
      <c r="CK152" s="1"/>
      <c r="CL152" s="1"/>
    </row>
    <row r="153" spans="1:16348" s="2" customFormat="1" ht="26.4" customHeight="1">
      <c r="A153" s="362"/>
      <c r="B153" s="4">
        <v>1062</v>
      </c>
      <c r="C153" s="216" t="str">
        <f t="shared" ca="1" si="238"/>
        <v/>
      </c>
      <c r="D153" s="216" t="str">
        <f t="shared" ref="D153" ca="1" si="250">IF(C153="Closed","Done","Under Test")</f>
        <v>Under Test</v>
      </c>
      <c r="E153" s="363">
        <f t="shared" ref="E153" si="251">F153</f>
        <v>44614</v>
      </c>
      <c r="F153" s="13">
        <v>44614</v>
      </c>
      <c r="G153" s="13">
        <v>44593</v>
      </c>
      <c r="H153" s="328" t="s">
        <v>559</v>
      </c>
      <c r="I153" s="3" t="s">
        <v>64</v>
      </c>
      <c r="J153" s="3" t="s">
        <v>67</v>
      </c>
      <c r="K153" s="215">
        <v>3094</v>
      </c>
      <c r="L153" s="6" t="s">
        <v>560</v>
      </c>
      <c r="M153" s="9" t="s">
        <v>34</v>
      </c>
      <c r="N153" s="21" t="s">
        <v>18</v>
      </c>
      <c r="O153" s="480" t="s">
        <v>253</v>
      </c>
      <c r="P153" s="21" t="s">
        <v>255</v>
      </c>
      <c r="Q153" s="284" t="s">
        <v>66</v>
      </c>
      <c r="R153" s="11" t="s">
        <v>68</v>
      </c>
      <c r="S153" s="8" t="s">
        <v>27</v>
      </c>
      <c r="T153" s="13"/>
      <c r="U153" s="7" t="s">
        <v>59</v>
      </c>
      <c r="V153" s="7" t="s">
        <v>59</v>
      </c>
      <c r="W153" s="7" t="s">
        <v>59</v>
      </c>
      <c r="X153" s="18" t="s">
        <v>323</v>
      </c>
      <c r="Y153" s="18">
        <v>1</v>
      </c>
      <c r="Z153" s="18"/>
      <c r="AA153" s="18" t="s">
        <v>522</v>
      </c>
      <c r="AB153" s="18" t="s">
        <v>170</v>
      </c>
      <c r="AC153" s="18" t="s">
        <v>60</v>
      </c>
      <c r="AD153" s="18"/>
      <c r="AE153" s="18">
        <v>2</v>
      </c>
      <c r="AF153" s="16"/>
      <c r="AG153" s="16"/>
      <c r="AH153" s="16"/>
      <c r="AI153" s="10"/>
      <c r="AJ153" s="219"/>
      <c r="AK153" s="219"/>
      <c r="AL153" s="219"/>
      <c r="AM153" s="219"/>
      <c r="AN153" s="219"/>
      <c r="AO153" s="219"/>
      <c r="AP153" s="219"/>
      <c r="AQ153" s="219"/>
      <c r="AR153" s="219"/>
      <c r="AS153" s="219"/>
      <c r="AT153" s="219"/>
      <c r="AU153" s="219"/>
      <c r="AV153" s="220"/>
      <c r="AW153" s="220"/>
      <c r="AX153" s="220"/>
      <c r="AY153" s="220"/>
      <c r="AZ153" s="220"/>
      <c r="BA153" s="220"/>
      <c r="BB153" s="220"/>
      <c r="BC153" s="218"/>
      <c r="BD153" s="218"/>
      <c r="BE153" s="218"/>
      <c r="BF153" s="400">
        <f t="shared" ref="BF153" si="252">COUNTA(AF153:BE153)</f>
        <v>0</v>
      </c>
      <c r="BG153" s="10"/>
      <c r="BH153" s="484"/>
      <c r="BI153" s="484"/>
      <c r="BJ153" s="484"/>
      <c r="BK153" s="484"/>
      <c r="BL153" s="484"/>
      <c r="BM153" s="484"/>
      <c r="BN153" s="484"/>
      <c r="BO153" s="484"/>
      <c r="BP153" s="484"/>
      <c r="BQ153" s="495"/>
      <c r="BR153" s="495"/>
      <c r="BS153" s="495"/>
      <c r="BT153" s="495"/>
      <c r="BU153" s="495"/>
      <c r="BV153" s="495"/>
      <c r="BW153" s="495"/>
      <c r="BX153" s="495"/>
      <c r="BY153" s="495"/>
      <c r="BZ153" s="495"/>
      <c r="CA153" s="495"/>
      <c r="CB153" s="399">
        <f t="shared" ref="CB153" si="253">COUNTA(BG153:CA153)</f>
        <v>0</v>
      </c>
      <c r="CC153" s="397">
        <f t="shared" si="188"/>
        <v>0</v>
      </c>
      <c r="CD153" s="13"/>
      <c r="CE153" s="396">
        <f t="shared" ref="CE153" si="254">CD153+6</f>
        <v>6</v>
      </c>
      <c r="CF153" s="220"/>
      <c r="CG153" s="220"/>
      <c r="CH153" s="220"/>
      <c r="CI153" s="7"/>
      <c r="CJ153" s="7"/>
      <c r="CK153" s="1"/>
      <c r="CL153" s="1"/>
    </row>
    <row r="154" spans="1:16348" s="2" customFormat="1" ht="26.4" customHeight="1">
      <c r="A154" s="362"/>
      <c r="B154" s="4">
        <v>1063</v>
      </c>
      <c r="C154" s="216" t="str">
        <f t="shared" ca="1" si="238"/>
        <v>Closed</v>
      </c>
      <c r="D154" s="216" t="str">
        <f t="shared" ref="D154" ca="1" si="255">IF(C154="Closed","Done","Under Test")</f>
        <v>Done</v>
      </c>
      <c r="E154" s="363">
        <f t="shared" ref="E154" si="256">F154</f>
        <v>44614</v>
      </c>
      <c r="F154" s="13">
        <v>44614</v>
      </c>
      <c r="G154" s="13">
        <v>44593</v>
      </c>
      <c r="H154" s="328" t="s">
        <v>561</v>
      </c>
      <c r="I154" s="3" t="s">
        <v>64</v>
      </c>
      <c r="J154" s="3" t="s">
        <v>67</v>
      </c>
      <c r="K154" s="215">
        <v>3061</v>
      </c>
      <c r="L154" s="328" t="s">
        <v>25</v>
      </c>
      <c r="M154" s="9" t="s">
        <v>26</v>
      </c>
      <c r="N154" s="21" t="s">
        <v>18</v>
      </c>
      <c r="O154" s="480" t="s">
        <v>253</v>
      </c>
      <c r="P154" s="21" t="s">
        <v>255</v>
      </c>
      <c r="Q154" s="284" t="s">
        <v>66</v>
      </c>
      <c r="R154" s="11" t="s">
        <v>68</v>
      </c>
      <c r="S154" s="8" t="s">
        <v>27</v>
      </c>
      <c r="T154" s="13"/>
      <c r="U154" s="7" t="s">
        <v>59</v>
      </c>
      <c r="V154" s="7" t="s">
        <v>59</v>
      </c>
      <c r="W154" s="7" t="s">
        <v>59</v>
      </c>
      <c r="X154" s="18" t="s">
        <v>323</v>
      </c>
      <c r="Y154" s="18">
        <v>10</v>
      </c>
      <c r="Z154" s="18" t="s">
        <v>147</v>
      </c>
      <c r="AA154" s="18" t="s">
        <v>522</v>
      </c>
      <c r="AB154" s="18" t="s">
        <v>170</v>
      </c>
      <c r="AC154" s="18" t="s">
        <v>60</v>
      </c>
      <c r="AD154" s="18"/>
      <c r="AE154" s="18">
        <v>2</v>
      </c>
      <c r="AF154" s="16">
        <v>44616</v>
      </c>
      <c r="AG154" s="16"/>
      <c r="AH154" s="16"/>
      <c r="AI154" s="10">
        <v>44616</v>
      </c>
      <c r="AJ154" s="219"/>
      <c r="AK154" s="219"/>
      <c r="AL154" s="219"/>
      <c r="AM154" s="219"/>
      <c r="AN154" s="219"/>
      <c r="AO154" s="219"/>
      <c r="AP154" s="219"/>
      <c r="AQ154" s="219"/>
      <c r="AR154" s="219"/>
      <c r="AS154" s="219"/>
      <c r="AT154" s="219"/>
      <c r="AU154" s="219"/>
      <c r="AV154" s="220"/>
      <c r="AW154" s="220"/>
      <c r="AX154" s="220"/>
      <c r="AY154" s="220"/>
      <c r="AZ154" s="220"/>
      <c r="BA154" s="220"/>
      <c r="BB154" s="220"/>
      <c r="BC154" s="218"/>
      <c r="BD154" s="218"/>
      <c r="BE154" s="218"/>
      <c r="BF154" s="400">
        <f t="shared" ref="BF154" si="257">COUNTA(AF154:BE154)</f>
        <v>2</v>
      </c>
      <c r="BG154" s="10">
        <v>44616</v>
      </c>
      <c r="BH154" s="484"/>
      <c r="BI154" s="219">
        <v>44616</v>
      </c>
      <c r="BJ154" s="484"/>
      <c r="BK154" s="484"/>
      <c r="BL154" s="484"/>
      <c r="BM154" s="484"/>
      <c r="BN154" s="484"/>
      <c r="BO154" s="484"/>
      <c r="BP154" s="484"/>
      <c r="BQ154" s="495"/>
      <c r="BR154" s="495"/>
      <c r="BS154" s="495"/>
      <c r="BT154" s="495"/>
      <c r="BU154" s="495"/>
      <c r="BV154" s="495"/>
      <c r="BW154" s="495"/>
      <c r="BX154" s="495"/>
      <c r="BY154" s="495"/>
      <c r="BZ154" s="495"/>
      <c r="CA154" s="495"/>
      <c r="CB154" s="399">
        <f t="shared" ref="CB154" si="258">COUNTA(BG154:CA154)</f>
        <v>2</v>
      </c>
      <c r="CC154" s="397">
        <f t="shared" si="188"/>
        <v>0</v>
      </c>
      <c r="CD154" s="13">
        <v>44616</v>
      </c>
      <c r="CE154" s="396">
        <f t="shared" ref="CE154" si="259">CD154+6</f>
        <v>44622</v>
      </c>
      <c r="CF154" s="220">
        <v>44616</v>
      </c>
      <c r="CG154" s="220">
        <v>44668</v>
      </c>
      <c r="CH154" s="220"/>
      <c r="CI154" s="7" t="s">
        <v>676</v>
      </c>
      <c r="CJ154" s="7"/>
      <c r="CK154" s="1"/>
      <c r="CL154" s="1"/>
    </row>
    <row r="155" spans="1:16348" s="2" customFormat="1" ht="26.4" customHeight="1">
      <c r="A155" s="362"/>
      <c r="B155" s="4">
        <v>1064</v>
      </c>
      <c r="C155" s="216" t="str">
        <f t="shared" ca="1" si="238"/>
        <v>Closed</v>
      </c>
      <c r="D155" s="216" t="str">
        <f t="shared" ref="D155:D157" ca="1" si="260">IF(C155="Closed","Done","Under Test")</f>
        <v>Done</v>
      </c>
      <c r="E155" s="363">
        <f t="shared" ref="E155:E157" si="261">F155</f>
        <v>44614</v>
      </c>
      <c r="F155" s="13">
        <v>44614</v>
      </c>
      <c r="G155" s="13">
        <v>44593</v>
      </c>
      <c r="H155" s="328" t="s">
        <v>562</v>
      </c>
      <c r="I155" s="3" t="s">
        <v>64</v>
      </c>
      <c r="J155" s="3" t="s">
        <v>67</v>
      </c>
      <c r="K155" s="215">
        <v>3005</v>
      </c>
      <c r="L155" s="6" t="s">
        <v>244</v>
      </c>
      <c r="M155" s="9" t="s">
        <v>29</v>
      </c>
      <c r="N155" s="21" t="s">
        <v>23</v>
      </c>
      <c r="O155" s="480" t="s">
        <v>253</v>
      </c>
      <c r="P155" s="21" t="s">
        <v>255</v>
      </c>
      <c r="Q155" s="284" t="s">
        <v>66</v>
      </c>
      <c r="R155" s="11" t="s">
        <v>68</v>
      </c>
      <c r="S155" s="8" t="s">
        <v>27</v>
      </c>
      <c r="T155" s="13"/>
      <c r="U155" s="7" t="s">
        <v>59</v>
      </c>
      <c r="V155" s="7" t="s">
        <v>59</v>
      </c>
      <c r="W155" s="7" t="s">
        <v>59</v>
      </c>
      <c r="X155" s="18" t="s">
        <v>323</v>
      </c>
      <c r="Y155" s="18">
        <v>2</v>
      </c>
      <c r="Z155" s="18"/>
      <c r="AA155" s="18" t="s">
        <v>522</v>
      </c>
      <c r="AB155" s="18" t="s">
        <v>170</v>
      </c>
      <c r="AC155" s="18" t="s">
        <v>60</v>
      </c>
      <c r="AD155" s="18"/>
      <c r="AE155" s="18">
        <v>2</v>
      </c>
      <c r="AF155" s="16">
        <v>44622</v>
      </c>
      <c r="AG155" s="16"/>
      <c r="AH155" s="16"/>
      <c r="AI155" s="10">
        <v>44622</v>
      </c>
      <c r="AJ155" s="219"/>
      <c r="AK155" s="219"/>
      <c r="AL155" s="219"/>
      <c r="AM155" s="219"/>
      <c r="AN155" s="219"/>
      <c r="AO155" s="219"/>
      <c r="AP155" s="219"/>
      <c r="AQ155" s="219"/>
      <c r="AR155" s="219"/>
      <c r="AS155" s="219"/>
      <c r="AT155" s="219"/>
      <c r="AU155" s="219"/>
      <c r="AV155" s="220"/>
      <c r="AW155" s="220"/>
      <c r="AX155" s="220"/>
      <c r="AY155" s="220"/>
      <c r="AZ155" s="220"/>
      <c r="BA155" s="220"/>
      <c r="BB155" s="220"/>
      <c r="BC155" s="218"/>
      <c r="BD155" s="218"/>
      <c r="BE155" s="218"/>
      <c r="BF155" s="400">
        <f t="shared" ref="BF155:BF157" si="262">COUNTA(AF155:BE155)</f>
        <v>2</v>
      </c>
      <c r="BG155" s="10">
        <v>44622</v>
      </c>
      <c r="BH155" s="484"/>
      <c r="BI155" s="10">
        <v>44622</v>
      </c>
      <c r="BJ155" s="484"/>
      <c r="BK155" s="484"/>
      <c r="BL155" s="484"/>
      <c r="BM155" s="484"/>
      <c r="BN155" s="484"/>
      <c r="BO155" s="484"/>
      <c r="BP155" s="484"/>
      <c r="BQ155" s="495"/>
      <c r="BR155" s="495"/>
      <c r="BS155" s="495"/>
      <c r="BT155" s="495"/>
      <c r="BU155" s="495"/>
      <c r="BV155" s="495"/>
      <c r="BW155" s="495"/>
      <c r="BX155" s="495"/>
      <c r="BY155" s="495"/>
      <c r="BZ155" s="495"/>
      <c r="CA155" s="495"/>
      <c r="CB155" s="399">
        <f t="shared" ref="CB155:CB157" si="263">COUNTA(BG155:CA155)</f>
        <v>2</v>
      </c>
      <c r="CC155" s="397">
        <f t="shared" si="188"/>
        <v>0</v>
      </c>
      <c r="CD155" s="13">
        <v>44622</v>
      </c>
      <c r="CE155" s="396">
        <f t="shared" ref="CE155:CE157" si="264">CD155+6</f>
        <v>44628</v>
      </c>
      <c r="CF155" s="220">
        <v>44622</v>
      </c>
      <c r="CG155" s="220">
        <v>44686</v>
      </c>
      <c r="CH155" s="220"/>
      <c r="CI155" s="7"/>
      <c r="CJ155" s="7"/>
      <c r="CK155" s="1"/>
      <c r="CL155" s="1"/>
    </row>
    <row r="156" spans="1:16348" s="2" customFormat="1" ht="26.4" customHeight="1">
      <c r="A156" s="362"/>
      <c r="B156" s="4">
        <v>1065</v>
      </c>
      <c r="C156" s="216" t="str">
        <f t="shared" ca="1" si="238"/>
        <v/>
      </c>
      <c r="D156" s="216" t="str">
        <f t="shared" ca="1" si="260"/>
        <v>Under Test</v>
      </c>
      <c r="E156" s="363">
        <f t="shared" si="261"/>
        <v>44614</v>
      </c>
      <c r="F156" s="13">
        <v>44614</v>
      </c>
      <c r="G156" s="13">
        <v>44593</v>
      </c>
      <c r="H156" s="328" t="s">
        <v>563</v>
      </c>
      <c r="I156" s="3" t="s">
        <v>64</v>
      </c>
      <c r="J156" s="3" t="s">
        <v>67</v>
      </c>
      <c r="K156" s="215">
        <v>3093</v>
      </c>
      <c r="L156" s="6" t="s">
        <v>558</v>
      </c>
      <c r="M156" s="9"/>
      <c r="N156" s="21" t="s">
        <v>49</v>
      </c>
      <c r="O156" s="480" t="s">
        <v>253</v>
      </c>
      <c r="P156" s="21" t="s">
        <v>255</v>
      </c>
      <c r="Q156" s="284" t="s">
        <v>66</v>
      </c>
      <c r="R156" s="11" t="s">
        <v>68</v>
      </c>
      <c r="S156" s="8" t="s">
        <v>27</v>
      </c>
      <c r="T156" s="13"/>
      <c r="U156" s="7" t="s">
        <v>59</v>
      </c>
      <c r="V156" s="7" t="s">
        <v>59</v>
      </c>
      <c r="W156" s="7" t="s">
        <v>59</v>
      </c>
      <c r="X156" s="18" t="s">
        <v>323</v>
      </c>
      <c r="Y156" s="18">
        <v>2</v>
      </c>
      <c r="Z156" s="18"/>
      <c r="AA156" s="18" t="s">
        <v>522</v>
      </c>
      <c r="AB156" s="18" t="s">
        <v>170</v>
      </c>
      <c r="AC156" s="18" t="s">
        <v>60</v>
      </c>
      <c r="AD156" s="18"/>
      <c r="AE156" s="18">
        <v>2</v>
      </c>
      <c r="AF156" s="16"/>
      <c r="AG156" s="16"/>
      <c r="AH156" s="16"/>
      <c r="AI156" s="10"/>
      <c r="AJ156" s="219"/>
      <c r="AK156" s="219"/>
      <c r="AL156" s="219"/>
      <c r="AM156" s="219"/>
      <c r="AN156" s="219"/>
      <c r="AO156" s="219"/>
      <c r="AP156" s="219"/>
      <c r="AQ156" s="219"/>
      <c r="AR156" s="219"/>
      <c r="AS156" s="219"/>
      <c r="AT156" s="219"/>
      <c r="AU156" s="219"/>
      <c r="AV156" s="220"/>
      <c r="AW156" s="220"/>
      <c r="AX156" s="220"/>
      <c r="AY156" s="220"/>
      <c r="AZ156" s="220"/>
      <c r="BA156" s="220"/>
      <c r="BB156" s="220"/>
      <c r="BC156" s="218"/>
      <c r="BD156" s="218"/>
      <c r="BE156" s="218"/>
      <c r="BF156" s="400">
        <f t="shared" si="262"/>
        <v>0</v>
      </c>
      <c r="BG156" s="10"/>
      <c r="BH156" s="484"/>
      <c r="BI156" s="484"/>
      <c r="BJ156" s="484"/>
      <c r="BK156" s="484"/>
      <c r="BL156" s="484"/>
      <c r="BM156" s="484"/>
      <c r="BN156" s="484"/>
      <c r="BO156" s="484"/>
      <c r="BP156" s="484"/>
      <c r="BQ156" s="495"/>
      <c r="BR156" s="495"/>
      <c r="BS156" s="495"/>
      <c r="BT156" s="495"/>
      <c r="BU156" s="495"/>
      <c r="BV156" s="495"/>
      <c r="BW156" s="495"/>
      <c r="BX156" s="495"/>
      <c r="BY156" s="495"/>
      <c r="BZ156" s="495"/>
      <c r="CA156" s="495"/>
      <c r="CB156" s="399">
        <f t="shared" si="263"/>
        <v>0</v>
      </c>
      <c r="CC156" s="397">
        <f t="shared" si="188"/>
        <v>0</v>
      </c>
      <c r="CD156" s="13"/>
      <c r="CE156" s="396">
        <f t="shared" si="264"/>
        <v>6</v>
      </c>
      <c r="CF156" s="220"/>
      <c r="CG156" s="220"/>
      <c r="CH156" s="220"/>
      <c r="CI156" s="7"/>
      <c r="CJ156" s="7"/>
      <c r="CK156" s="1"/>
      <c r="CL156" s="1"/>
    </row>
    <row r="157" spans="1:16348" s="2" customFormat="1" ht="26.4" customHeight="1">
      <c r="A157" s="362"/>
      <c r="B157" s="4">
        <v>1066</v>
      </c>
      <c r="C157" s="216" t="str">
        <f t="shared" ca="1" si="238"/>
        <v>Closed</v>
      </c>
      <c r="D157" s="216" t="str">
        <f t="shared" ca="1" si="260"/>
        <v>Done</v>
      </c>
      <c r="E157" s="363">
        <f t="shared" si="261"/>
        <v>44614</v>
      </c>
      <c r="F157" s="13">
        <v>44614</v>
      </c>
      <c r="G157" s="13">
        <v>44593</v>
      </c>
      <c r="H157" s="328" t="s">
        <v>564</v>
      </c>
      <c r="I157" s="3" t="s">
        <v>64</v>
      </c>
      <c r="J157" s="3" t="s">
        <v>67</v>
      </c>
      <c r="K157" s="215">
        <v>3046</v>
      </c>
      <c r="L157" s="6" t="s">
        <v>587</v>
      </c>
      <c r="M157" s="9" t="s">
        <v>48</v>
      </c>
      <c r="N157" s="21" t="s">
        <v>18</v>
      </c>
      <c r="O157" s="480" t="s">
        <v>253</v>
      </c>
      <c r="P157" s="21" t="s">
        <v>255</v>
      </c>
      <c r="Q157" s="284" t="s">
        <v>66</v>
      </c>
      <c r="R157" s="11" t="s">
        <v>68</v>
      </c>
      <c r="S157" s="8" t="s">
        <v>27</v>
      </c>
      <c r="T157" s="13"/>
      <c r="U157" s="7" t="s">
        <v>59</v>
      </c>
      <c r="V157" s="7" t="s">
        <v>59</v>
      </c>
      <c r="W157" s="7" t="s">
        <v>59</v>
      </c>
      <c r="X157" s="18" t="s">
        <v>323</v>
      </c>
      <c r="Y157" s="18">
        <v>2</v>
      </c>
      <c r="Z157" s="18" t="s">
        <v>147</v>
      </c>
      <c r="AA157" s="18" t="s">
        <v>522</v>
      </c>
      <c r="AB157" s="18" t="s">
        <v>170</v>
      </c>
      <c r="AC157" s="18" t="s">
        <v>60</v>
      </c>
      <c r="AD157" s="18"/>
      <c r="AE157" s="18">
        <v>2</v>
      </c>
      <c r="AF157" s="16">
        <v>44596</v>
      </c>
      <c r="AG157" s="16"/>
      <c r="AH157" s="16"/>
      <c r="AI157" s="10">
        <v>44596</v>
      </c>
      <c r="AJ157" s="219"/>
      <c r="AK157" s="219"/>
      <c r="AL157" s="219"/>
      <c r="AM157" s="219"/>
      <c r="AN157" s="219"/>
      <c r="AO157" s="219"/>
      <c r="AP157" s="219"/>
      <c r="AQ157" s="219"/>
      <c r="AR157" s="219"/>
      <c r="AS157" s="219"/>
      <c r="AT157" s="219"/>
      <c r="AU157" s="219"/>
      <c r="AV157" s="220"/>
      <c r="AW157" s="220"/>
      <c r="AX157" s="220"/>
      <c r="AY157" s="220"/>
      <c r="AZ157" s="220"/>
      <c r="BA157" s="220"/>
      <c r="BB157" s="220"/>
      <c r="BC157" s="218"/>
      <c r="BD157" s="218"/>
      <c r="BE157" s="218"/>
      <c r="BF157" s="400">
        <f t="shared" si="262"/>
        <v>2</v>
      </c>
      <c r="BG157" s="10">
        <v>44596</v>
      </c>
      <c r="BH157" s="484"/>
      <c r="BI157" s="10">
        <v>44596</v>
      </c>
      <c r="BJ157" s="484"/>
      <c r="BK157" s="484"/>
      <c r="BL157" s="484"/>
      <c r="BM157" s="484"/>
      <c r="BN157" s="484"/>
      <c r="BO157" s="484"/>
      <c r="BP157" s="484"/>
      <c r="BQ157" s="495"/>
      <c r="BR157" s="495"/>
      <c r="BS157" s="495"/>
      <c r="BT157" s="495"/>
      <c r="BU157" s="495"/>
      <c r="BV157" s="495"/>
      <c r="BW157" s="495"/>
      <c r="BX157" s="495"/>
      <c r="BY157" s="495"/>
      <c r="BZ157" s="495"/>
      <c r="CA157" s="495"/>
      <c r="CB157" s="399">
        <f t="shared" si="263"/>
        <v>2</v>
      </c>
      <c r="CC157" s="397">
        <f t="shared" si="188"/>
        <v>0</v>
      </c>
      <c r="CD157" s="13">
        <v>44596</v>
      </c>
      <c r="CE157" s="396">
        <f t="shared" si="264"/>
        <v>44602</v>
      </c>
      <c r="CF157" s="220">
        <v>44596</v>
      </c>
      <c r="CG157" s="220"/>
      <c r="CH157" s="220"/>
      <c r="CI157" s="7"/>
      <c r="CJ157" s="7"/>
      <c r="CK157" s="1"/>
      <c r="CL157" s="1"/>
    </row>
    <row r="158" spans="1:16348" s="2" customFormat="1" ht="26.4" customHeight="1">
      <c r="A158" s="362"/>
      <c r="B158" s="4">
        <v>1067</v>
      </c>
      <c r="C158" s="216" t="str">
        <f t="shared" ca="1" si="238"/>
        <v/>
      </c>
      <c r="D158" s="216" t="str">
        <f t="shared" ref="D158" ca="1" si="265">IF(C158="Closed","Done","Under Test")</f>
        <v>Under Test</v>
      </c>
      <c r="E158" s="363">
        <f t="shared" ref="E158" si="266">F158</f>
        <v>44614</v>
      </c>
      <c r="F158" s="13">
        <v>44614</v>
      </c>
      <c r="G158" s="13">
        <v>44593</v>
      </c>
      <c r="H158" s="328" t="s">
        <v>565</v>
      </c>
      <c r="I158" s="3" t="s">
        <v>64</v>
      </c>
      <c r="J158" s="3" t="s">
        <v>67</v>
      </c>
      <c r="K158" s="215">
        <v>3093</v>
      </c>
      <c r="L158" s="6" t="s">
        <v>558</v>
      </c>
      <c r="M158" s="9"/>
      <c r="N158" s="21" t="s">
        <v>49</v>
      </c>
      <c r="O158" s="480" t="s">
        <v>253</v>
      </c>
      <c r="P158" s="21" t="s">
        <v>255</v>
      </c>
      <c r="Q158" s="284" t="s">
        <v>66</v>
      </c>
      <c r="R158" s="11" t="s">
        <v>68</v>
      </c>
      <c r="S158" s="8" t="s">
        <v>27</v>
      </c>
      <c r="T158" s="13"/>
      <c r="U158" s="7" t="s">
        <v>59</v>
      </c>
      <c r="V158" s="7" t="s">
        <v>59</v>
      </c>
      <c r="W158" s="7" t="s">
        <v>59</v>
      </c>
      <c r="X158" s="18" t="s">
        <v>323</v>
      </c>
      <c r="Y158" s="18">
        <v>2</v>
      </c>
      <c r="Z158" s="18"/>
      <c r="AA158" s="18" t="s">
        <v>522</v>
      </c>
      <c r="AB158" s="18" t="s">
        <v>170</v>
      </c>
      <c r="AC158" s="18" t="s">
        <v>60</v>
      </c>
      <c r="AD158" s="18"/>
      <c r="AE158" s="18">
        <v>2</v>
      </c>
      <c r="AF158" s="16"/>
      <c r="AG158" s="16"/>
      <c r="AH158" s="16"/>
      <c r="AI158" s="10"/>
      <c r="AJ158" s="219"/>
      <c r="AK158" s="219"/>
      <c r="AL158" s="219"/>
      <c r="AM158" s="219"/>
      <c r="AN158" s="219"/>
      <c r="AO158" s="219"/>
      <c r="AP158" s="219"/>
      <c r="AQ158" s="219"/>
      <c r="AR158" s="219"/>
      <c r="AS158" s="219"/>
      <c r="AT158" s="219"/>
      <c r="AU158" s="219"/>
      <c r="AV158" s="220"/>
      <c r="AW158" s="220"/>
      <c r="AX158" s="220"/>
      <c r="AY158" s="220"/>
      <c r="AZ158" s="220"/>
      <c r="BA158" s="220"/>
      <c r="BB158" s="220"/>
      <c r="BC158" s="218"/>
      <c r="BD158" s="218"/>
      <c r="BE158" s="218"/>
      <c r="BF158" s="400">
        <f t="shared" ref="BF158" si="267">COUNTA(AF158:BE158)</f>
        <v>0</v>
      </c>
      <c r="BG158" s="10"/>
      <c r="BH158" s="484"/>
      <c r="BI158" s="10">
        <v>44596</v>
      </c>
      <c r="BJ158" s="484"/>
      <c r="BK158" s="484"/>
      <c r="BL158" s="484"/>
      <c r="BM158" s="484"/>
      <c r="BN158" s="484"/>
      <c r="BO158" s="484"/>
      <c r="BP158" s="484"/>
      <c r="BQ158" s="495"/>
      <c r="BR158" s="495"/>
      <c r="BS158" s="495"/>
      <c r="BT158" s="495"/>
      <c r="BU158" s="495"/>
      <c r="BV158" s="495"/>
      <c r="BW158" s="495"/>
      <c r="BX158" s="495"/>
      <c r="BY158" s="495"/>
      <c r="BZ158" s="495"/>
      <c r="CA158" s="495"/>
      <c r="CB158" s="399">
        <f t="shared" ref="CB158" si="268">COUNTA(BG158:CA158)</f>
        <v>1</v>
      </c>
      <c r="CC158" s="397">
        <f t="shared" si="188"/>
        <v>-1</v>
      </c>
      <c r="CD158" s="13"/>
      <c r="CE158" s="396">
        <f t="shared" ref="CE158" si="269">CD158+6</f>
        <v>6</v>
      </c>
      <c r="CF158" s="220"/>
      <c r="CG158" s="220"/>
      <c r="CH158" s="220"/>
      <c r="CI158" s="7"/>
      <c r="CJ158" s="7"/>
      <c r="CK158" s="1"/>
      <c r="CL158" s="1"/>
    </row>
    <row r="159" spans="1:16348" s="2" customFormat="1" ht="26.4" customHeight="1">
      <c r="A159" s="362"/>
      <c r="B159" s="4">
        <v>1068</v>
      </c>
      <c r="C159" s="216" t="str">
        <f t="shared" ca="1" si="238"/>
        <v>Closed</v>
      </c>
      <c r="D159" s="216" t="str">
        <f t="shared" ref="D159:D166" ca="1" si="270">IF(C159="Closed","Done","Under Test")</f>
        <v>Done</v>
      </c>
      <c r="E159" s="363">
        <f t="shared" ref="E159" si="271">F159</f>
        <v>44614</v>
      </c>
      <c r="F159" s="13">
        <v>44614</v>
      </c>
      <c r="G159" s="13">
        <v>44593</v>
      </c>
      <c r="H159" s="328" t="s">
        <v>566</v>
      </c>
      <c r="I159" s="3" t="s">
        <v>64</v>
      </c>
      <c r="J159" s="3" t="s">
        <v>67</v>
      </c>
      <c r="K159" s="215">
        <v>3088</v>
      </c>
      <c r="L159" s="6" t="s">
        <v>288</v>
      </c>
      <c r="M159" s="9" t="s">
        <v>34</v>
      </c>
      <c r="N159" s="21" t="s">
        <v>18</v>
      </c>
      <c r="O159" s="480" t="s">
        <v>253</v>
      </c>
      <c r="P159" s="21" t="s">
        <v>255</v>
      </c>
      <c r="Q159" s="284" t="s">
        <v>66</v>
      </c>
      <c r="R159" s="11" t="s">
        <v>68</v>
      </c>
      <c r="S159" s="8" t="s">
        <v>27</v>
      </c>
      <c r="T159" s="13"/>
      <c r="U159" s="7" t="s">
        <v>59</v>
      </c>
      <c r="V159" s="7" t="s">
        <v>59</v>
      </c>
      <c r="W159" s="7" t="s">
        <v>59</v>
      </c>
      <c r="X159" s="18" t="s">
        <v>323</v>
      </c>
      <c r="Y159" s="18">
        <v>2</v>
      </c>
      <c r="Z159" s="18" t="s">
        <v>299</v>
      </c>
      <c r="AA159" s="18" t="s">
        <v>522</v>
      </c>
      <c r="AB159" s="18" t="s">
        <v>170</v>
      </c>
      <c r="AC159" s="18" t="s">
        <v>60</v>
      </c>
      <c r="AD159" s="18"/>
      <c r="AE159" s="18">
        <v>2</v>
      </c>
      <c r="AF159" s="16">
        <v>44622</v>
      </c>
      <c r="AG159" s="16"/>
      <c r="AH159" s="16"/>
      <c r="AI159" s="10">
        <v>44622</v>
      </c>
      <c r="AJ159" s="219"/>
      <c r="AK159" s="219"/>
      <c r="AL159" s="219"/>
      <c r="AM159" s="219"/>
      <c r="AN159" s="219"/>
      <c r="AO159" s="219"/>
      <c r="AP159" s="219"/>
      <c r="AQ159" s="219"/>
      <c r="AR159" s="219"/>
      <c r="AS159" s="219"/>
      <c r="AT159" s="219"/>
      <c r="AU159" s="219"/>
      <c r="AV159" s="220"/>
      <c r="AW159" s="220"/>
      <c r="AX159" s="220"/>
      <c r="AY159" s="220"/>
      <c r="AZ159" s="220"/>
      <c r="BA159" s="220"/>
      <c r="BB159" s="220"/>
      <c r="BC159" s="218"/>
      <c r="BD159" s="218"/>
      <c r="BE159" s="218"/>
      <c r="BF159" s="400">
        <f t="shared" ref="BF159:BF166" si="272">COUNTA(AF159:BE159)</f>
        <v>2</v>
      </c>
      <c r="BG159" s="10">
        <v>44622</v>
      </c>
      <c r="BH159" s="219"/>
      <c r="BI159" s="219">
        <v>44622</v>
      </c>
      <c r="BJ159" s="219"/>
      <c r="BK159" s="219"/>
      <c r="BL159" s="219"/>
      <c r="BM159" s="219"/>
      <c r="BN159" s="219"/>
      <c r="BO159" s="219"/>
      <c r="BP159" s="219"/>
      <c r="BQ159" s="220"/>
      <c r="BR159" s="495"/>
      <c r="BS159" s="495"/>
      <c r="BT159" s="495"/>
      <c r="BU159" s="495"/>
      <c r="BV159" s="495"/>
      <c r="BW159" s="495"/>
      <c r="BX159" s="495"/>
      <c r="BY159" s="495"/>
      <c r="BZ159" s="495"/>
      <c r="CA159" s="495"/>
      <c r="CB159" s="399">
        <f t="shared" ref="CB159:CB166" si="273">COUNTA(BG159:CA159)</f>
        <v>2</v>
      </c>
      <c r="CC159" s="397">
        <f t="shared" si="188"/>
        <v>0</v>
      </c>
      <c r="CD159" s="13">
        <v>44622</v>
      </c>
      <c r="CE159" s="396">
        <f t="shared" ref="CE159:CE166" si="274">CD159+6</f>
        <v>44628</v>
      </c>
      <c r="CF159" s="220">
        <v>44622</v>
      </c>
      <c r="CG159" s="220">
        <v>44630</v>
      </c>
      <c r="CH159" s="220"/>
      <c r="CI159" s="7"/>
      <c r="CJ159" s="7"/>
      <c r="CK159" s="1"/>
      <c r="CL159" s="1"/>
    </row>
    <row r="160" spans="1:16348" s="2" customFormat="1" ht="26.25" customHeight="1">
      <c r="A160" s="362"/>
      <c r="B160" s="4">
        <v>1069</v>
      </c>
      <c r="C160" s="216" t="str">
        <f ca="1">IF(CD160="","",(IF(CF160&lt;&gt;"","Closed",(IF(CD160=TODAY()+1,"Near Due",(IF(CD160=TODAY(),"Today is due date",(IF(CD160&gt;TODAY(),"On Due",(IF(E1837&lt;TODAY()-7,"Too Over Due",(IF(CD160&lt;TODAY(),"Over due")))))))))))))</f>
        <v/>
      </c>
      <c r="D160" s="216" t="str">
        <f t="shared" ca="1" si="270"/>
        <v>Under Test</v>
      </c>
      <c r="E160" s="363">
        <v>44593</v>
      </c>
      <c r="F160" s="13">
        <v>44614</v>
      </c>
      <c r="G160" s="13"/>
      <c r="H160" s="329" t="s">
        <v>567</v>
      </c>
      <c r="I160" s="3" t="s">
        <v>40</v>
      </c>
      <c r="J160" s="3" t="s">
        <v>46</v>
      </c>
      <c r="K160" s="376">
        <v>9005</v>
      </c>
      <c r="L160" s="375" t="s">
        <v>375</v>
      </c>
      <c r="M160" s="9" t="s">
        <v>42</v>
      </c>
      <c r="N160" s="21" t="s">
        <v>148</v>
      </c>
      <c r="O160" s="480" t="s">
        <v>327</v>
      </c>
      <c r="P160" s="21" t="s">
        <v>258</v>
      </c>
      <c r="Q160" s="23" t="s">
        <v>376</v>
      </c>
      <c r="R160" s="11" t="s">
        <v>247</v>
      </c>
      <c r="S160" s="8" t="s">
        <v>275</v>
      </c>
      <c r="T160" s="13"/>
      <c r="U160" s="7" t="s">
        <v>213</v>
      </c>
      <c r="V160" s="7" t="s">
        <v>213</v>
      </c>
      <c r="W160" s="7" t="s">
        <v>213</v>
      </c>
      <c r="X160" s="18" t="s">
        <v>324</v>
      </c>
      <c r="Y160" s="18"/>
      <c r="Z160" s="18" t="s">
        <v>220</v>
      </c>
      <c r="AA160" s="18"/>
      <c r="AB160" s="18"/>
      <c r="AC160" s="18"/>
      <c r="AD160" s="18"/>
      <c r="AE160" s="18"/>
      <c r="AF160" s="16"/>
      <c r="AG160" s="16"/>
      <c r="AH160" s="16"/>
      <c r="AI160" s="16"/>
      <c r="AJ160" s="219"/>
      <c r="AK160" s="219"/>
      <c r="AL160" s="219"/>
      <c r="AM160" s="219"/>
      <c r="AN160" s="219"/>
      <c r="AO160" s="219"/>
      <c r="AP160" s="219"/>
      <c r="AQ160" s="219"/>
      <c r="AR160" s="219"/>
      <c r="AS160" s="219"/>
      <c r="AT160" s="219"/>
      <c r="AU160" s="219"/>
      <c r="AV160" s="220"/>
      <c r="AW160" s="220"/>
      <c r="AX160" s="220"/>
      <c r="AY160" s="220"/>
      <c r="AZ160" s="220"/>
      <c r="BA160" s="220"/>
      <c r="BB160" s="220"/>
      <c r="BC160" s="218"/>
      <c r="BD160" s="218"/>
      <c r="BE160" s="218"/>
      <c r="BF160" s="400">
        <f t="shared" si="272"/>
        <v>0</v>
      </c>
      <c r="BG160" s="10"/>
      <c r="BH160" s="496"/>
      <c r="BI160" s="484"/>
      <c r="BJ160" s="484"/>
      <c r="BK160" s="484"/>
      <c r="BL160" s="484"/>
      <c r="BM160" s="484"/>
      <c r="BN160" s="484"/>
      <c r="BO160" s="484"/>
      <c r="BP160" s="484"/>
      <c r="BQ160" s="495"/>
      <c r="BR160" s="495"/>
      <c r="BS160" s="495"/>
      <c r="BT160" s="495"/>
      <c r="BU160" s="495"/>
      <c r="BV160" s="495"/>
      <c r="BW160" s="495"/>
      <c r="BX160" s="495"/>
      <c r="BY160" s="495"/>
      <c r="BZ160" s="495"/>
      <c r="CA160" s="495"/>
      <c r="CB160" s="399">
        <f t="shared" si="273"/>
        <v>0</v>
      </c>
      <c r="CC160" s="397">
        <f t="shared" si="188"/>
        <v>0</v>
      </c>
      <c r="CD160" s="16"/>
      <c r="CE160" s="396">
        <f t="shared" si="274"/>
        <v>6</v>
      </c>
      <c r="CF160" s="13"/>
      <c r="CG160" s="220"/>
      <c r="CH160" s="220"/>
      <c r="CI160" s="7"/>
      <c r="CJ160" s="7"/>
      <c r="CK160" s="1"/>
      <c r="CL160" s="1"/>
    </row>
    <row r="161" spans="1:90" s="2" customFormat="1" ht="26.4" customHeight="1">
      <c r="A161" s="362"/>
      <c r="B161" s="4">
        <v>1070</v>
      </c>
      <c r="C161" s="216" t="str">
        <f t="shared" ref="C161:C166" ca="1" si="275">IF(CD161="","",(IF(CF161&lt;&gt;"","Closed",(IF(CD161=TODAY()+1,"Near Due",(IF(CD161=TODAY(),"Today is due date",(IF(CD161&gt;TODAY(),"On Due",(IF(E1850&lt;TODAY()-7,"Too Over Due",(IF(CD161&lt;TODAY(),"Over due")))))))))))))</f>
        <v/>
      </c>
      <c r="D161" s="216" t="str">
        <f t="shared" ca="1" si="270"/>
        <v>Under Test</v>
      </c>
      <c r="E161" s="363">
        <v>44593</v>
      </c>
      <c r="F161" s="13">
        <v>44614</v>
      </c>
      <c r="G161" s="13"/>
      <c r="H161" s="329" t="s">
        <v>568</v>
      </c>
      <c r="I161" s="3" t="s">
        <v>214</v>
      </c>
      <c r="J161" s="3" t="s">
        <v>215</v>
      </c>
      <c r="K161" s="376" t="s">
        <v>144</v>
      </c>
      <c r="L161" s="375" t="s">
        <v>232</v>
      </c>
      <c r="M161" s="9" t="s">
        <v>73</v>
      </c>
      <c r="N161" s="21" t="s">
        <v>157</v>
      </c>
      <c r="O161" s="480" t="s">
        <v>253</v>
      </c>
      <c r="P161" s="21" t="s">
        <v>257</v>
      </c>
      <c r="Q161" s="23" t="s">
        <v>216</v>
      </c>
      <c r="R161" s="11" t="s">
        <v>68</v>
      </c>
      <c r="S161" s="8" t="s">
        <v>27</v>
      </c>
      <c r="T161" s="13">
        <v>44376</v>
      </c>
      <c r="U161" s="381" t="s">
        <v>314</v>
      </c>
      <c r="V161" s="385" t="s">
        <v>314</v>
      </c>
      <c r="W161" s="499" t="s">
        <v>368</v>
      </c>
      <c r="X161" s="18" t="s">
        <v>324</v>
      </c>
      <c r="Y161" s="18">
        <v>3</v>
      </c>
      <c r="Z161" s="18" t="s">
        <v>31</v>
      </c>
      <c r="AA161" s="18"/>
      <c r="AB161" s="18"/>
      <c r="AC161" s="18"/>
      <c r="AD161" s="18"/>
      <c r="AE161" s="18"/>
      <c r="AF161" s="16"/>
      <c r="AG161" s="16"/>
      <c r="AH161" s="16"/>
      <c r="AI161" s="10"/>
      <c r="AJ161" s="219"/>
      <c r="AK161" s="219"/>
      <c r="AL161" s="219"/>
      <c r="AM161" s="219"/>
      <c r="AN161" s="219"/>
      <c r="AO161" s="219"/>
      <c r="AP161" s="219"/>
      <c r="AQ161" s="219"/>
      <c r="AR161" s="219"/>
      <c r="AS161" s="219"/>
      <c r="AT161" s="219"/>
      <c r="AU161" s="219"/>
      <c r="AV161" s="220"/>
      <c r="AW161" s="220"/>
      <c r="AX161" s="220"/>
      <c r="AY161" s="220"/>
      <c r="AZ161" s="220"/>
      <c r="BA161" s="220"/>
      <c r="BB161" s="220"/>
      <c r="BC161" s="218"/>
      <c r="BD161" s="218"/>
      <c r="BE161" s="218"/>
      <c r="BF161" s="400">
        <f t="shared" si="272"/>
        <v>0</v>
      </c>
      <c r="BG161" s="10"/>
      <c r="BH161" s="484"/>
      <c r="BI161" s="484"/>
      <c r="BJ161" s="484"/>
      <c r="BK161" s="484"/>
      <c r="BL161" s="484"/>
      <c r="BM161" s="484"/>
      <c r="BN161" s="484"/>
      <c r="BO161" s="484"/>
      <c r="BP161" s="495"/>
      <c r="BQ161" s="495"/>
      <c r="BR161" s="495"/>
      <c r="BS161" s="495"/>
      <c r="BT161" s="495"/>
      <c r="BU161" s="495"/>
      <c r="BV161" s="495"/>
      <c r="BW161" s="495"/>
      <c r="BX161" s="495"/>
      <c r="BY161" s="495"/>
      <c r="BZ161" s="495"/>
      <c r="CA161" s="495"/>
      <c r="CB161" s="399">
        <f t="shared" si="273"/>
        <v>0</v>
      </c>
      <c r="CC161" s="397">
        <f t="shared" si="188"/>
        <v>0</v>
      </c>
      <c r="CD161" s="13"/>
      <c r="CE161" s="396">
        <f t="shared" si="274"/>
        <v>6</v>
      </c>
      <c r="CF161" s="218"/>
      <c r="CG161" s="218"/>
      <c r="CH161" s="218"/>
      <c r="CI161" s="7"/>
      <c r="CJ161" s="15"/>
      <c r="CK161" s="387"/>
      <c r="CL161" s="1"/>
    </row>
    <row r="162" spans="1:90" s="2" customFormat="1" ht="26.4" customHeight="1">
      <c r="A162" s="362"/>
      <c r="B162" s="4">
        <v>1071</v>
      </c>
      <c r="C162" s="216" t="str">
        <f t="shared" ca="1" si="275"/>
        <v/>
      </c>
      <c r="D162" s="216" t="str">
        <f t="shared" ca="1" si="270"/>
        <v>Under Test</v>
      </c>
      <c r="E162" s="363">
        <v>44593</v>
      </c>
      <c r="F162" s="13">
        <v>44614</v>
      </c>
      <c r="G162" s="13"/>
      <c r="H162" s="329" t="s">
        <v>568</v>
      </c>
      <c r="I162" s="3" t="s">
        <v>214</v>
      </c>
      <c r="J162" s="3" t="s">
        <v>215</v>
      </c>
      <c r="K162" s="376" t="s">
        <v>144</v>
      </c>
      <c r="L162" s="375" t="s">
        <v>232</v>
      </c>
      <c r="M162" s="9" t="s">
        <v>73</v>
      </c>
      <c r="N162" s="21" t="s">
        <v>157</v>
      </c>
      <c r="O162" s="480" t="s">
        <v>253</v>
      </c>
      <c r="P162" s="21" t="s">
        <v>257</v>
      </c>
      <c r="Q162" s="23" t="s">
        <v>216</v>
      </c>
      <c r="R162" s="11" t="s">
        <v>68</v>
      </c>
      <c r="S162" s="8" t="s">
        <v>27</v>
      </c>
      <c r="T162" s="13">
        <v>44376</v>
      </c>
      <c r="U162" s="7" t="s">
        <v>56</v>
      </c>
      <c r="V162" s="18" t="s">
        <v>335</v>
      </c>
      <c r="W162" s="18" t="s">
        <v>338</v>
      </c>
      <c r="X162" s="18" t="s">
        <v>323</v>
      </c>
      <c r="Y162" s="18">
        <v>3</v>
      </c>
      <c r="Z162" s="18" t="s">
        <v>173</v>
      </c>
      <c r="AA162" s="18"/>
      <c r="AB162" s="18"/>
      <c r="AC162" s="18"/>
      <c r="AD162" s="18"/>
      <c r="AE162" s="18"/>
      <c r="AF162" s="16"/>
      <c r="AG162" s="16"/>
      <c r="AH162" s="16"/>
      <c r="AI162" s="10"/>
      <c r="AJ162" s="219"/>
      <c r="AK162" s="219"/>
      <c r="AL162" s="219"/>
      <c r="AM162" s="219"/>
      <c r="AN162" s="219"/>
      <c r="AO162" s="219"/>
      <c r="AP162" s="219"/>
      <c r="AQ162" s="219"/>
      <c r="AR162" s="219"/>
      <c r="AS162" s="219"/>
      <c r="AT162" s="219"/>
      <c r="AU162" s="219"/>
      <c r="AV162" s="220"/>
      <c r="AW162" s="220"/>
      <c r="AX162" s="220"/>
      <c r="AY162" s="220"/>
      <c r="AZ162" s="220"/>
      <c r="BA162" s="220"/>
      <c r="BB162" s="220"/>
      <c r="BC162" s="218"/>
      <c r="BD162" s="218"/>
      <c r="BE162" s="218"/>
      <c r="BF162" s="400">
        <f t="shared" si="272"/>
        <v>0</v>
      </c>
      <c r="BG162" s="10"/>
      <c r="BH162" s="484"/>
      <c r="BI162" s="484"/>
      <c r="BJ162" s="484"/>
      <c r="BK162" s="484"/>
      <c r="BL162" s="484"/>
      <c r="BM162" s="484"/>
      <c r="BN162" s="484"/>
      <c r="BO162" s="484"/>
      <c r="BP162" s="495"/>
      <c r="BQ162" s="495"/>
      <c r="BR162" s="495"/>
      <c r="BS162" s="495"/>
      <c r="BT162" s="495"/>
      <c r="BU162" s="495"/>
      <c r="BV162" s="495"/>
      <c r="BW162" s="495"/>
      <c r="BX162" s="495"/>
      <c r="BY162" s="495"/>
      <c r="BZ162" s="495"/>
      <c r="CA162" s="495"/>
      <c r="CB162" s="399">
        <f t="shared" si="273"/>
        <v>0</v>
      </c>
      <c r="CC162" s="397">
        <f t="shared" si="188"/>
        <v>0</v>
      </c>
      <c r="CD162" s="13"/>
      <c r="CE162" s="396">
        <f t="shared" si="274"/>
        <v>6</v>
      </c>
      <c r="CF162" s="218"/>
      <c r="CG162" s="218"/>
      <c r="CH162" s="218"/>
      <c r="CI162" s="7"/>
      <c r="CJ162" s="7"/>
      <c r="CK162" s="387"/>
      <c r="CL162" s="1"/>
    </row>
    <row r="163" spans="1:90" s="2" customFormat="1" ht="26.4" customHeight="1">
      <c r="A163" s="362"/>
      <c r="B163" s="4">
        <v>1072</v>
      </c>
      <c r="C163" s="216" t="str">
        <f t="shared" ca="1" si="275"/>
        <v/>
      </c>
      <c r="D163" s="216" t="str">
        <f t="shared" ca="1" si="270"/>
        <v>Under Test</v>
      </c>
      <c r="E163" s="363">
        <v>44593</v>
      </c>
      <c r="F163" s="13">
        <v>44614</v>
      </c>
      <c r="G163" s="13"/>
      <c r="H163" s="329" t="s">
        <v>568</v>
      </c>
      <c r="I163" s="3" t="s">
        <v>214</v>
      </c>
      <c r="J163" s="3" t="s">
        <v>215</v>
      </c>
      <c r="K163" s="376" t="s">
        <v>144</v>
      </c>
      <c r="L163" s="375" t="s">
        <v>232</v>
      </c>
      <c r="M163" s="9" t="s">
        <v>73</v>
      </c>
      <c r="N163" s="21" t="s">
        <v>157</v>
      </c>
      <c r="O163" s="480" t="s">
        <v>253</v>
      </c>
      <c r="P163" s="21" t="s">
        <v>257</v>
      </c>
      <c r="Q163" s="23" t="s">
        <v>216</v>
      </c>
      <c r="R163" s="11" t="s">
        <v>68</v>
      </c>
      <c r="S163" s="8" t="s">
        <v>27</v>
      </c>
      <c r="T163" s="13">
        <v>44376</v>
      </c>
      <c r="U163" s="7" t="s">
        <v>236</v>
      </c>
      <c r="V163" s="384" t="s">
        <v>316</v>
      </c>
      <c r="W163" s="18">
        <v>-40</v>
      </c>
      <c r="X163" s="18" t="s">
        <v>323</v>
      </c>
      <c r="Y163" s="18">
        <v>3</v>
      </c>
      <c r="Z163" s="401" t="s">
        <v>20</v>
      </c>
      <c r="AA163" s="401"/>
      <c r="AB163" s="401"/>
      <c r="AC163" s="401"/>
      <c r="AD163" s="401"/>
      <c r="AE163" s="401"/>
      <c r="AF163" s="16"/>
      <c r="AG163" s="16"/>
      <c r="AH163" s="16"/>
      <c r="AI163" s="10"/>
      <c r="AJ163" s="219"/>
      <c r="AK163" s="219"/>
      <c r="AL163" s="219"/>
      <c r="AM163" s="219"/>
      <c r="AN163" s="219"/>
      <c r="AO163" s="219"/>
      <c r="AP163" s="219"/>
      <c r="AQ163" s="219"/>
      <c r="AR163" s="219"/>
      <c r="AS163" s="219"/>
      <c r="AT163" s="219"/>
      <c r="AU163" s="219"/>
      <c r="AV163" s="220"/>
      <c r="AW163" s="220"/>
      <c r="AX163" s="220"/>
      <c r="AY163" s="220"/>
      <c r="AZ163" s="220"/>
      <c r="BA163" s="220"/>
      <c r="BB163" s="220"/>
      <c r="BC163" s="218"/>
      <c r="BD163" s="218"/>
      <c r="BE163" s="218"/>
      <c r="BF163" s="400">
        <f t="shared" si="272"/>
        <v>0</v>
      </c>
      <c r="BG163" s="10"/>
      <c r="BH163" s="484"/>
      <c r="BI163" s="484"/>
      <c r="BJ163" s="484"/>
      <c r="BK163" s="484"/>
      <c r="BL163" s="484"/>
      <c r="BM163" s="484"/>
      <c r="BN163" s="484"/>
      <c r="BO163" s="484"/>
      <c r="BP163" s="495"/>
      <c r="BQ163" s="495"/>
      <c r="BR163" s="495"/>
      <c r="BS163" s="495"/>
      <c r="BT163" s="495"/>
      <c r="BU163" s="495"/>
      <c r="BV163" s="495"/>
      <c r="BW163" s="495"/>
      <c r="BX163" s="495"/>
      <c r="BY163" s="495"/>
      <c r="BZ163" s="495"/>
      <c r="CA163" s="495"/>
      <c r="CB163" s="399">
        <f t="shared" si="273"/>
        <v>0</v>
      </c>
      <c r="CC163" s="397">
        <f t="shared" si="188"/>
        <v>0</v>
      </c>
      <c r="CD163" s="13"/>
      <c r="CE163" s="396">
        <f t="shared" si="274"/>
        <v>6</v>
      </c>
      <c r="CF163" s="218"/>
      <c r="CG163" s="218"/>
      <c r="CH163" s="218"/>
      <c r="CI163" s="7"/>
      <c r="CJ163" s="7"/>
      <c r="CK163" s="387"/>
      <c r="CL163" s="1"/>
    </row>
    <row r="164" spans="1:90" s="2" customFormat="1" ht="26.4" customHeight="1">
      <c r="A164" s="362"/>
      <c r="B164" s="4">
        <v>1073</v>
      </c>
      <c r="C164" s="216" t="str">
        <f t="shared" ca="1" si="275"/>
        <v/>
      </c>
      <c r="D164" s="216" t="str">
        <f t="shared" ca="1" si="270"/>
        <v>Under Test</v>
      </c>
      <c r="E164" s="363">
        <v>44593</v>
      </c>
      <c r="F164" s="13">
        <v>44614</v>
      </c>
      <c r="G164" s="13"/>
      <c r="H164" s="329" t="s">
        <v>568</v>
      </c>
      <c r="I164" s="3" t="s">
        <v>214</v>
      </c>
      <c r="J164" s="3" t="s">
        <v>215</v>
      </c>
      <c r="K164" s="376" t="s">
        <v>144</v>
      </c>
      <c r="L164" s="375" t="s">
        <v>232</v>
      </c>
      <c r="M164" s="9" t="s">
        <v>73</v>
      </c>
      <c r="N164" s="21" t="s">
        <v>157</v>
      </c>
      <c r="O164" s="480" t="s">
        <v>253</v>
      </c>
      <c r="P164" s="21" t="s">
        <v>257</v>
      </c>
      <c r="Q164" s="23" t="s">
        <v>216</v>
      </c>
      <c r="R164" s="11" t="s">
        <v>68</v>
      </c>
      <c r="S164" s="8" t="s">
        <v>27</v>
      </c>
      <c r="T164" s="13">
        <v>44376</v>
      </c>
      <c r="U164" s="381" t="s">
        <v>314</v>
      </c>
      <c r="V164" s="385" t="s">
        <v>314</v>
      </c>
      <c r="W164" s="499" t="s">
        <v>368</v>
      </c>
      <c r="X164" s="18" t="s">
        <v>324</v>
      </c>
      <c r="Y164" s="18">
        <v>3</v>
      </c>
      <c r="Z164" s="18" t="s">
        <v>31</v>
      </c>
      <c r="AA164" s="18"/>
      <c r="AB164" s="18"/>
      <c r="AC164" s="18"/>
      <c r="AD164" s="18"/>
      <c r="AE164" s="18"/>
      <c r="AF164" s="16"/>
      <c r="AG164" s="16"/>
      <c r="AH164" s="16"/>
      <c r="AI164" s="10"/>
      <c r="AJ164" s="219"/>
      <c r="AK164" s="219"/>
      <c r="AL164" s="219"/>
      <c r="AM164" s="219"/>
      <c r="AN164" s="219"/>
      <c r="AO164" s="219"/>
      <c r="AP164" s="219"/>
      <c r="AQ164" s="219"/>
      <c r="AR164" s="219"/>
      <c r="AS164" s="219"/>
      <c r="AT164" s="219"/>
      <c r="AU164" s="219"/>
      <c r="AV164" s="220"/>
      <c r="AW164" s="220"/>
      <c r="AX164" s="220"/>
      <c r="AY164" s="220"/>
      <c r="AZ164" s="220"/>
      <c r="BA164" s="220"/>
      <c r="BB164" s="220"/>
      <c r="BC164" s="218"/>
      <c r="BD164" s="218"/>
      <c r="BE164" s="218"/>
      <c r="BF164" s="400">
        <f t="shared" si="272"/>
        <v>0</v>
      </c>
      <c r="BG164" s="10"/>
      <c r="BH164" s="484"/>
      <c r="BI164" s="484"/>
      <c r="BJ164" s="484"/>
      <c r="BK164" s="484"/>
      <c r="BL164" s="484"/>
      <c r="BM164" s="484"/>
      <c r="BN164" s="484"/>
      <c r="BO164" s="484"/>
      <c r="BP164" s="495"/>
      <c r="BQ164" s="495"/>
      <c r="BR164" s="495"/>
      <c r="BS164" s="495"/>
      <c r="BT164" s="495"/>
      <c r="BU164" s="495"/>
      <c r="BV164" s="495"/>
      <c r="BW164" s="495"/>
      <c r="BX164" s="495"/>
      <c r="BY164" s="495"/>
      <c r="BZ164" s="495"/>
      <c r="CA164" s="495"/>
      <c r="CB164" s="399">
        <f t="shared" si="273"/>
        <v>0</v>
      </c>
      <c r="CC164" s="397">
        <f t="shared" si="188"/>
        <v>0</v>
      </c>
      <c r="CD164" s="13"/>
      <c r="CE164" s="396">
        <f t="shared" si="274"/>
        <v>6</v>
      </c>
      <c r="CF164" s="218"/>
      <c r="CG164" s="218"/>
      <c r="CH164" s="218"/>
      <c r="CI164" s="7"/>
      <c r="CJ164" s="7"/>
      <c r="CK164" s="387"/>
      <c r="CL164" s="1"/>
    </row>
    <row r="165" spans="1:90" s="2" customFormat="1" ht="26.4" customHeight="1">
      <c r="A165" s="362"/>
      <c r="B165" s="4">
        <v>1074</v>
      </c>
      <c r="C165" s="216" t="str">
        <f t="shared" ca="1" si="275"/>
        <v/>
      </c>
      <c r="D165" s="216" t="str">
        <f t="shared" ca="1" si="270"/>
        <v>Under Test</v>
      </c>
      <c r="E165" s="363">
        <v>44593</v>
      </c>
      <c r="F165" s="13">
        <v>44614</v>
      </c>
      <c r="G165" s="13"/>
      <c r="H165" s="329" t="s">
        <v>568</v>
      </c>
      <c r="I165" s="3" t="s">
        <v>214</v>
      </c>
      <c r="J165" s="3" t="s">
        <v>215</v>
      </c>
      <c r="K165" s="376" t="s">
        <v>144</v>
      </c>
      <c r="L165" s="375" t="s">
        <v>232</v>
      </c>
      <c r="M165" s="9" t="s">
        <v>73</v>
      </c>
      <c r="N165" s="21" t="s">
        <v>157</v>
      </c>
      <c r="O165" s="480" t="s">
        <v>253</v>
      </c>
      <c r="P165" s="21" t="s">
        <v>257</v>
      </c>
      <c r="Q165" s="23" t="s">
        <v>216</v>
      </c>
      <c r="R165" s="11" t="s">
        <v>68</v>
      </c>
      <c r="S165" s="8" t="s">
        <v>27</v>
      </c>
      <c r="T165" s="13">
        <v>44376</v>
      </c>
      <c r="U165" s="7" t="s">
        <v>213</v>
      </c>
      <c r="V165" s="383" t="s">
        <v>319</v>
      </c>
      <c r="W165" s="383" t="s">
        <v>319</v>
      </c>
      <c r="X165" s="18" t="s">
        <v>324</v>
      </c>
      <c r="Y165" s="18">
        <v>3</v>
      </c>
      <c r="Z165" s="406" t="s">
        <v>220</v>
      </c>
      <c r="AA165" s="408"/>
      <c r="AB165" s="408"/>
      <c r="AC165" s="408"/>
      <c r="AD165" s="408"/>
      <c r="AE165" s="408"/>
      <c r="AF165" s="16"/>
      <c r="AG165" s="16"/>
      <c r="AH165" s="16"/>
      <c r="AI165" s="10"/>
      <c r="AJ165" s="219"/>
      <c r="AK165" s="219"/>
      <c r="AL165" s="219"/>
      <c r="AM165" s="219"/>
      <c r="AN165" s="219"/>
      <c r="AO165" s="219"/>
      <c r="AP165" s="219"/>
      <c r="AQ165" s="219"/>
      <c r="AR165" s="219"/>
      <c r="AS165" s="219"/>
      <c r="AT165" s="219"/>
      <c r="AU165" s="219"/>
      <c r="AV165" s="220"/>
      <c r="AW165" s="220"/>
      <c r="AX165" s="220"/>
      <c r="AY165" s="220"/>
      <c r="AZ165" s="220"/>
      <c r="BA165" s="220"/>
      <c r="BB165" s="220"/>
      <c r="BC165" s="218"/>
      <c r="BD165" s="218"/>
      <c r="BE165" s="218"/>
      <c r="BF165" s="400">
        <f t="shared" si="272"/>
        <v>0</v>
      </c>
      <c r="BG165" s="10"/>
      <c r="BH165" s="484"/>
      <c r="BI165" s="484"/>
      <c r="BJ165" s="484"/>
      <c r="BK165" s="484"/>
      <c r="BL165" s="484"/>
      <c r="BM165" s="484"/>
      <c r="BN165" s="484"/>
      <c r="BO165" s="484"/>
      <c r="BP165" s="495"/>
      <c r="BQ165" s="495"/>
      <c r="BR165" s="495"/>
      <c r="BS165" s="495"/>
      <c r="BT165" s="495"/>
      <c r="BU165" s="495"/>
      <c r="BV165" s="495"/>
      <c r="BW165" s="495"/>
      <c r="BX165" s="495"/>
      <c r="BY165" s="495"/>
      <c r="BZ165" s="495"/>
      <c r="CA165" s="495"/>
      <c r="CB165" s="399">
        <f t="shared" si="273"/>
        <v>0</v>
      </c>
      <c r="CC165" s="397">
        <f t="shared" si="188"/>
        <v>0</v>
      </c>
      <c r="CD165" s="13"/>
      <c r="CE165" s="396">
        <f t="shared" si="274"/>
        <v>6</v>
      </c>
      <c r="CF165" s="218"/>
      <c r="CG165" s="218"/>
      <c r="CH165" s="218"/>
      <c r="CI165" s="7"/>
      <c r="CJ165" s="7"/>
      <c r="CK165" s="387"/>
      <c r="CL165" s="1"/>
    </row>
    <row r="166" spans="1:90" s="2" customFormat="1" ht="26.4" customHeight="1">
      <c r="A166" s="362"/>
      <c r="B166" s="4">
        <v>1075</v>
      </c>
      <c r="C166" s="216" t="str">
        <f t="shared" ca="1" si="275"/>
        <v/>
      </c>
      <c r="D166" s="216" t="str">
        <f t="shared" ca="1" si="270"/>
        <v>Under Test</v>
      </c>
      <c r="E166" s="363">
        <v>44593</v>
      </c>
      <c r="F166" s="13">
        <v>44614</v>
      </c>
      <c r="G166" s="13"/>
      <c r="H166" s="329" t="s">
        <v>568</v>
      </c>
      <c r="I166" s="3" t="s">
        <v>214</v>
      </c>
      <c r="J166" s="3" t="s">
        <v>215</v>
      </c>
      <c r="K166" s="376" t="s">
        <v>144</v>
      </c>
      <c r="L166" s="375" t="s">
        <v>232</v>
      </c>
      <c r="M166" s="9" t="s">
        <v>73</v>
      </c>
      <c r="N166" s="21" t="s">
        <v>157</v>
      </c>
      <c r="O166" s="480" t="s">
        <v>253</v>
      </c>
      <c r="P166" s="21" t="s">
        <v>257</v>
      </c>
      <c r="Q166" s="23" t="s">
        <v>216</v>
      </c>
      <c r="R166" s="11" t="s">
        <v>68</v>
      </c>
      <c r="S166" s="8" t="s">
        <v>27</v>
      </c>
      <c r="T166" s="13">
        <v>44376</v>
      </c>
      <c r="U166" s="7" t="s">
        <v>349</v>
      </c>
      <c r="V166" s="285" t="s">
        <v>318</v>
      </c>
      <c r="W166" s="18" t="s">
        <v>329</v>
      </c>
      <c r="X166" s="18" t="s">
        <v>323</v>
      </c>
      <c r="Y166" s="18">
        <v>3</v>
      </c>
      <c r="Z166" s="401" t="s">
        <v>43</v>
      </c>
      <c r="AA166" s="401"/>
      <c r="AB166" s="401"/>
      <c r="AC166" s="401"/>
      <c r="AD166" s="401"/>
      <c r="AE166" s="401"/>
      <c r="AF166" s="16"/>
      <c r="AG166" s="16"/>
      <c r="AH166" s="16"/>
      <c r="AI166" s="10"/>
      <c r="AJ166" s="219"/>
      <c r="AK166" s="219"/>
      <c r="AL166" s="219"/>
      <c r="AM166" s="219"/>
      <c r="AN166" s="219"/>
      <c r="AO166" s="219"/>
      <c r="AP166" s="219"/>
      <c r="AQ166" s="219"/>
      <c r="AR166" s="219"/>
      <c r="AS166" s="219"/>
      <c r="AT166" s="219"/>
      <c r="AU166" s="219"/>
      <c r="AV166" s="220"/>
      <c r="AW166" s="220"/>
      <c r="AX166" s="220"/>
      <c r="AY166" s="220"/>
      <c r="AZ166" s="220"/>
      <c r="BA166" s="220"/>
      <c r="BB166" s="220"/>
      <c r="BC166" s="218"/>
      <c r="BD166" s="218"/>
      <c r="BE166" s="218"/>
      <c r="BF166" s="400">
        <f t="shared" si="272"/>
        <v>0</v>
      </c>
      <c r="BG166" s="10"/>
      <c r="BH166" s="484"/>
      <c r="BI166" s="484"/>
      <c r="BJ166" s="484"/>
      <c r="BK166" s="484"/>
      <c r="BL166" s="484"/>
      <c r="BM166" s="484"/>
      <c r="BN166" s="484"/>
      <c r="BO166" s="484"/>
      <c r="BP166" s="495"/>
      <c r="BQ166" s="495"/>
      <c r="BR166" s="495"/>
      <c r="BS166" s="495"/>
      <c r="BT166" s="495"/>
      <c r="BU166" s="495"/>
      <c r="BV166" s="495"/>
      <c r="BW166" s="495"/>
      <c r="BX166" s="495"/>
      <c r="BY166" s="495"/>
      <c r="BZ166" s="495"/>
      <c r="CA166" s="495"/>
      <c r="CB166" s="399">
        <f t="shared" si="273"/>
        <v>0</v>
      </c>
      <c r="CC166" s="397">
        <f t="shared" si="188"/>
        <v>0</v>
      </c>
      <c r="CD166" s="13"/>
      <c r="CE166" s="396">
        <f t="shared" si="274"/>
        <v>6</v>
      </c>
      <c r="CF166" s="218"/>
      <c r="CG166" s="218"/>
      <c r="CH166" s="218"/>
      <c r="CI166" s="7"/>
      <c r="CJ166" s="7"/>
      <c r="CK166" s="387"/>
      <c r="CL166" s="1"/>
    </row>
    <row r="167" spans="1:90" s="2" customFormat="1" ht="26.25" customHeight="1">
      <c r="A167" s="362"/>
      <c r="B167" s="4">
        <v>1076</v>
      </c>
      <c r="C167" s="216" t="str">
        <f ca="1">IF(CD167="","",(IF(CF167&lt;&gt;"","Closed",(IF(CD167=TODAY()+1,"Near Due",(IF(CD167=TODAY(),"Today is due date",(IF(CD167&gt;TODAY(),"On Due",(IF(E1842&lt;TODAY()-7,"Too Over Due",(IF(CD167&lt;TODAY(),"Over due")))))))))))))</f>
        <v/>
      </c>
      <c r="D167" s="216" t="s">
        <v>364</v>
      </c>
      <c r="E167" s="363">
        <v>44594</v>
      </c>
      <c r="F167" s="13">
        <v>44614</v>
      </c>
      <c r="G167" s="13"/>
      <c r="H167" s="328" t="s">
        <v>569</v>
      </c>
      <c r="I167" s="3" t="s">
        <v>476</v>
      </c>
      <c r="J167" s="3" t="s">
        <v>61</v>
      </c>
      <c r="K167" s="215">
        <v>3087</v>
      </c>
      <c r="L167" s="328" t="s">
        <v>282</v>
      </c>
      <c r="M167" s="9" t="s">
        <v>42</v>
      </c>
      <c r="N167" s="21" t="s">
        <v>41</v>
      </c>
      <c r="O167" s="480" t="s">
        <v>327</v>
      </c>
      <c r="P167" s="21" t="s">
        <v>256</v>
      </c>
      <c r="Q167" s="23" t="s">
        <v>570</v>
      </c>
      <c r="R167" s="11" t="s">
        <v>68</v>
      </c>
      <c r="S167" s="8" t="s">
        <v>27</v>
      </c>
      <c r="T167" s="13"/>
      <c r="U167" s="14" t="s">
        <v>316</v>
      </c>
      <c r="V167" s="384" t="s">
        <v>316</v>
      </c>
      <c r="W167" s="18">
        <v>-30</v>
      </c>
      <c r="X167" s="18" t="s">
        <v>323</v>
      </c>
      <c r="Y167" s="18">
        <v>5</v>
      </c>
      <c r="Z167" s="401"/>
      <c r="AA167" s="401" t="s">
        <v>169</v>
      </c>
      <c r="AB167" s="401" t="s">
        <v>170</v>
      </c>
      <c r="AC167" s="401"/>
      <c r="AD167" s="401"/>
      <c r="AE167" s="401">
        <v>500</v>
      </c>
      <c r="AF167" s="16"/>
      <c r="AG167" s="16"/>
      <c r="AH167" s="16"/>
      <c r="AI167" s="10"/>
      <c r="AJ167" s="219"/>
      <c r="AK167" s="219"/>
      <c r="AL167" s="219"/>
      <c r="AM167" s="219"/>
      <c r="AN167" s="219"/>
      <c r="AO167" s="219"/>
      <c r="AP167" s="219"/>
      <c r="AQ167" s="219"/>
      <c r="AR167" s="219"/>
      <c r="AS167" s="219"/>
      <c r="AT167" s="219"/>
      <c r="AU167" s="219"/>
      <c r="AV167" s="220"/>
      <c r="AW167" s="220"/>
      <c r="AX167" s="220"/>
      <c r="AY167" s="220"/>
      <c r="AZ167" s="220"/>
      <c r="BA167" s="220"/>
      <c r="BB167" s="220"/>
      <c r="BC167" s="218"/>
      <c r="BD167" s="218"/>
      <c r="BE167" s="218"/>
      <c r="BF167" s="400">
        <f>COUNTA(AF167:BE167)</f>
        <v>0</v>
      </c>
      <c r="BG167" s="10"/>
      <c r="BH167" s="484"/>
      <c r="BI167" s="484"/>
      <c r="BJ167" s="484"/>
      <c r="BK167" s="484"/>
      <c r="BL167" s="484"/>
      <c r="BM167" s="484"/>
      <c r="BN167" s="484"/>
      <c r="BO167" s="484"/>
      <c r="BP167" s="484"/>
      <c r="BQ167" s="495"/>
      <c r="BR167" s="495"/>
      <c r="BS167" s="495"/>
      <c r="BT167" s="495"/>
      <c r="BU167" s="495"/>
      <c r="BV167" s="495"/>
      <c r="BW167" s="495"/>
      <c r="BX167" s="495"/>
      <c r="BY167" s="495"/>
      <c r="BZ167" s="495"/>
      <c r="CA167" s="495"/>
      <c r="CB167" s="399">
        <f>COUNTA(BG167:CA167)</f>
        <v>0</v>
      </c>
      <c r="CC167" s="397">
        <f t="shared" si="188"/>
        <v>0</v>
      </c>
      <c r="CD167" s="13"/>
      <c r="CE167" s="396">
        <f>CD167+6</f>
        <v>6</v>
      </c>
      <c r="CF167" s="219"/>
      <c r="CG167" s="13"/>
      <c r="CH167" s="13"/>
      <c r="CI167" s="7"/>
      <c r="CJ167" s="7" t="s">
        <v>571</v>
      </c>
      <c r="CK167" s="1"/>
      <c r="CL167" s="1"/>
    </row>
    <row r="168" spans="1:90" s="2" customFormat="1" ht="26.4" customHeight="1">
      <c r="A168" s="362"/>
      <c r="B168" s="4">
        <v>1077</v>
      </c>
      <c r="C168" s="216" t="str">
        <f ca="1">IF(CD168="","",(IF(CF168&lt;&gt;"","Closed",(IF(CD168=TODAY()+1,"Near Due",(IF(CD168=TODAY(),"Today is due date",(IF(CD168&gt;TODAY(),"On Due",(IF(E1842&lt;TODAY()-7,"Too Over Due",(IF(CD168&lt;TODAY(),"Over due")))))))))))))</f>
        <v/>
      </c>
      <c r="D168" s="216" t="s">
        <v>364</v>
      </c>
      <c r="E168" s="363">
        <v>44594</v>
      </c>
      <c r="F168" s="13">
        <v>44614</v>
      </c>
      <c r="G168" s="13"/>
      <c r="H168" s="328" t="s">
        <v>569</v>
      </c>
      <c r="I168" s="3" t="s">
        <v>476</v>
      </c>
      <c r="J168" s="3" t="s">
        <v>61</v>
      </c>
      <c r="K168" s="215">
        <v>3087</v>
      </c>
      <c r="L168" s="328" t="s">
        <v>282</v>
      </c>
      <c r="M168" s="9" t="s">
        <v>42</v>
      </c>
      <c r="N168" s="21" t="s">
        <v>41</v>
      </c>
      <c r="O168" s="480" t="s">
        <v>327</v>
      </c>
      <c r="P168" s="21" t="s">
        <v>256</v>
      </c>
      <c r="Q168" s="23" t="s">
        <v>570</v>
      </c>
      <c r="R168" s="11" t="s">
        <v>68</v>
      </c>
      <c r="S168" s="8" t="s">
        <v>27</v>
      </c>
      <c r="T168" s="13"/>
      <c r="U168" s="14" t="s">
        <v>350</v>
      </c>
      <c r="V168" s="381" t="s">
        <v>315</v>
      </c>
      <c r="W168" s="18">
        <v>85</v>
      </c>
      <c r="X168" s="18" t="s">
        <v>323</v>
      </c>
      <c r="Y168" s="18">
        <v>5</v>
      </c>
      <c r="Z168" s="401"/>
      <c r="AA168" s="401" t="s">
        <v>169</v>
      </c>
      <c r="AB168" s="401" t="s">
        <v>170</v>
      </c>
      <c r="AC168" s="401"/>
      <c r="AD168" s="401"/>
      <c r="AE168" s="401">
        <v>500</v>
      </c>
      <c r="AF168" s="16"/>
      <c r="AG168" s="16"/>
      <c r="AH168" s="16"/>
      <c r="AI168" s="10"/>
      <c r="AJ168" s="219"/>
      <c r="AK168" s="219"/>
      <c r="AL168" s="219"/>
      <c r="AM168" s="219"/>
      <c r="AN168" s="219"/>
      <c r="AO168" s="219"/>
      <c r="AP168" s="219"/>
      <c r="AQ168" s="219"/>
      <c r="AR168" s="219"/>
      <c r="AS168" s="219"/>
      <c r="AT168" s="219"/>
      <c r="AU168" s="219"/>
      <c r="AV168" s="220"/>
      <c r="AW168" s="220"/>
      <c r="AX168" s="220"/>
      <c r="AY168" s="220"/>
      <c r="AZ168" s="220"/>
      <c r="BA168" s="220"/>
      <c r="BB168" s="220"/>
      <c r="BC168" s="218"/>
      <c r="BD168" s="218"/>
      <c r="BE168" s="218"/>
      <c r="BF168" s="400">
        <f t="shared" ref="BF168" si="276">COUNTA(AF168:BE168)</f>
        <v>0</v>
      </c>
      <c r="BG168" s="10"/>
      <c r="BH168" s="484"/>
      <c r="BI168" s="484"/>
      <c r="BJ168" s="484"/>
      <c r="BK168" s="484"/>
      <c r="BL168" s="484"/>
      <c r="BM168" s="484"/>
      <c r="BN168" s="484"/>
      <c r="BO168" s="484"/>
      <c r="BP168" s="484"/>
      <c r="BQ168" s="495"/>
      <c r="BR168" s="495"/>
      <c r="BS168" s="495"/>
      <c r="BT168" s="495"/>
      <c r="BU168" s="495"/>
      <c r="BV168" s="495"/>
      <c r="BW168" s="495"/>
      <c r="BX168" s="495"/>
      <c r="BY168" s="495"/>
      <c r="BZ168" s="495"/>
      <c r="CA168" s="495"/>
      <c r="CB168" s="399">
        <f t="shared" ref="CB168" si="277">COUNTA(BG168:CA168)</f>
        <v>0</v>
      </c>
      <c r="CC168" s="397">
        <f t="shared" si="188"/>
        <v>0</v>
      </c>
      <c r="CD168" s="13"/>
      <c r="CE168" s="396">
        <f t="shared" ref="CE168" si="278">CD168+6</f>
        <v>6</v>
      </c>
      <c r="CF168" s="219"/>
      <c r="CG168" s="13"/>
      <c r="CH168" s="13"/>
      <c r="CI168" s="7"/>
      <c r="CJ168" s="7" t="s">
        <v>571</v>
      </c>
      <c r="CK168" s="1"/>
      <c r="CL168" s="1"/>
    </row>
    <row r="169" spans="1:90" s="2" customFormat="1" ht="26.25" customHeight="1">
      <c r="A169" s="362"/>
      <c r="B169" s="4">
        <v>1078</v>
      </c>
      <c r="C169" s="216" t="str">
        <f ca="1">IF(CD169="","",(IF(CF169&lt;&gt;"","Closed",(IF(CD169=TODAY()+1,"Near Due",(IF(CD169=TODAY(),"Today is due date",(IF(CD169&gt;TODAY(),"On Due",(IF(E1843&lt;TODAY()-7,"Too Over Due",(IF(CD169&lt;TODAY(),"Over due")))))))))))))</f>
        <v/>
      </c>
      <c r="D169" s="216" t="s">
        <v>364</v>
      </c>
      <c r="E169" s="363">
        <v>44594</v>
      </c>
      <c r="F169" s="13">
        <v>44614</v>
      </c>
      <c r="G169" s="13"/>
      <c r="H169" s="328" t="s">
        <v>569</v>
      </c>
      <c r="I169" s="3" t="s">
        <v>476</v>
      </c>
      <c r="J169" s="3" t="s">
        <v>61</v>
      </c>
      <c r="K169" s="215">
        <v>3087</v>
      </c>
      <c r="L169" s="328" t="s">
        <v>282</v>
      </c>
      <c r="M169" s="9" t="s">
        <v>42</v>
      </c>
      <c r="N169" s="21" t="s">
        <v>41</v>
      </c>
      <c r="O169" s="480" t="s">
        <v>327</v>
      </c>
      <c r="P169" s="21" t="s">
        <v>256</v>
      </c>
      <c r="Q169" s="23" t="s">
        <v>570</v>
      </c>
      <c r="R169" s="11" t="s">
        <v>68</v>
      </c>
      <c r="S169" s="8" t="s">
        <v>27</v>
      </c>
      <c r="T169" s="13"/>
      <c r="U169" s="7" t="s">
        <v>349</v>
      </c>
      <c r="V169" s="285" t="s">
        <v>318</v>
      </c>
      <c r="W169" s="18" t="s">
        <v>329</v>
      </c>
      <c r="X169" s="18" t="s">
        <v>323</v>
      </c>
      <c r="Y169" s="18">
        <v>5</v>
      </c>
      <c r="Z169" s="401" t="s">
        <v>43</v>
      </c>
      <c r="AA169" s="401" t="s">
        <v>169</v>
      </c>
      <c r="AB169" s="401" t="s">
        <v>170</v>
      </c>
      <c r="AC169" s="401"/>
      <c r="AD169" s="401"/>
      <c r="AE169" s="401">
        <v>500</v>
      </c>
      <c r="AF169" s="16"/>
      <c r="AG169" s="16"/>
      <c r="AH169" s="16"/>
      <c r="AI169" s="10"/>
      <c r="AJ169" s="219"/>
      <c r="AK169" s="219"/>
      <c r="AL169" s="219"/>
      <c r="AM169" s="219"/>
      <c r="AN169" s="219"/>
      <c r="AO169" s="219"/>
      <c r="AP169" s="219"/>
      <c r="AQ169" s="219"/>
      <c r="AR169" s="219"/>
      <c r="AS169" s="219"/>
      <c r="AT169" s="219"/>
      <c r="AU169" s="219"/>
      <c r="AV169" s="220"/>
      <c r="AW169" s="220"/>
      <c r="AX169" s="220"/>
      <c r="AY169" s="220"/>
      <c r="AZ169" s="220"/>
      <c r="BA169" s="220"/>
      <c r="BB169" s="220"/>
      <c r="BC169" s="218"/>
      <c r="BD169" s="218"/>
      <c r="BE169" s="218"/>
      <c r="BF169" s="400">
        <f>COUNTA(AF169:BE169)</f>
        <v>0</v>
      </c>
      <c r="BG169" s="10"/>
      <c r="BH169" s="484"/>
      <c r="BI169" s="484"/>
      <c r="BJ169" s="484"/>
      <c r="BK169" s="484"/>
      <c r="BL169" s="484"/>
      <c r="BM169" s="484"/>
      <c r="BN169" s="484"/>
      <c r="BO169" s="484"/>
      <c r="BP169" s="484"/>
      <c r="BQ169" s="495"/>
      <c r="BR169" s="495"/>
      <c r="BS169" s="495"/>
      <c r="BT169" s="495"/>
      <c r="BU169" s="495"/>
      <c r="BV169" s="495"/>
      <c r="BW169" s="495"/>
      <c r="BX169" s="495"/>
      <c r="BY169" s="495"/>
      <c r="BZ169" s="495"/>
      <c r="CA169" s="495"/>
      <c r="CB169" s="399">
        <f>COUNTA(BG169:CA169)</f>
        <v>0</v>
      </c>
      <c r="CC169" s="397">
        <f t="shared" si="188"/>
        <v>0</v>
      </c>
      <c r="CD169" s="13"/>
      <c r="CE169" s="396">
        <f>CD169+6</f>
        <v>6</v>
      </c>
      <c r="CF169" s="219"/>
      <c r="CG169" s="13"/>
      <c r="CH169" s="13"/>
      <c r="CI169" s="7"/>
      <c r="CJ169" s="7" t="s">
        <v>571</v>
      </c>
      <c r="CK169" s="1"/>
      <c r="CL169" s="1"/>
    </row>
    <row r="170" spans="1:90" s="2" customFormat="1" ht="26.4" customHeight="1">
      <c r="A170" s="362"/>
      <c r="B170" s="4">
        <v>1079</v>
      </c>
      <c r="C170" s="216" t="str">
        <f ca="1">IF(CD170="","",(IF(CF170&lt;&gt;"","Closed",(IF(CD170=TODAY()+1,"Near Due",(IF(CD170=TODAY(),"Today is due date",(IF(CD170&gt;TODAY(),"On Due",(IF(E1840&lt;TODAY()-7,"Too Over Due",(IF(CD170&lt;TODAY(),"Over due")))))))))))))</f>
        <v/>
      </c>
      <c r="D170" s="216" t="s">
        <v>364</v>
      </c>
      <c r="E170" s="363">
        <v>44594</v>
      </c>
      <c r="F170" s="13">
        <v>44614</v>
      </c>
      <c r="G170" s="13"/>
      <c r="H170" s="328" t="s">
        <v>569</v>
      </c>
      <c r="I170" s="3" t="s">
        <v>476</v>
      </c>
      <c r="J170" s="3" t="s">
        <v>61</v>
      </c>
      <c r="K170" s="215">
        <v>3087</v>
      </c>
      <c r="L170" s="328" t="s">
        <v>282</v>
      </c>
      <c r="M170" s="9" t="s">
        <v>42</v>
      </c>
      <c r="N170" s="21" t="s">
        <v>41</v>
      </c>
      <c r="O170" s="480" t="s">
        <v>327</v>
      </c>
      <c r="P170" s="21" t="s">
        <v>256</v>
      </c>
      <c r="Q170" s="23" t="s">
        <v>570</v>
      </c>
      <c r="R170" s="11" t="s">
        <v>68</v>
      </c>
      <c r="S170" s="8" t="s">
        <v>27</v>
      </c>
      <c r="T170" s="13"/>
      <c r="U170" s="381" t="s">
        <v>314</v>
      </c>
      <c r="V170" s="385" t="s">
        <v>314</v>
      </c>
      <c r="W170" s="499" t="s">
        <v>368</v>
      </c>
      <c r="X170" s="18" t="s">
        <v>324</v>
      </c>
      <c r="Y170" s="18">
        <v>5</v>
      </c>
      <c r="Z170" s="401" t="s">
        <v>31</v>
      </c>
      <c r="AA170" s="401"/>
      <c r="AB170" s="401"/>
      <c r="AC170" s="401"/>
      <c r="AD170" s="401"/>
      <c r="AE170" s="401">
        <v>500</v>
      </c>
      <c r="AF170" s="16"/>
      <c r="AG170" s="16"/>
      <c r="AH170" s="16"/>
      <c r="AI170" s="10"/>
      <c r="AJ170" s="219"/>
      <c r="AK170" s="219"/>
      <c r="AL170" s="219"/>
      <c r="AM170" s="219"/>
      <c r="AN170" s="219"/>
      <c r="AO170" s="219"/>
      <c r="AP170" s="219"/>
      <c r="AQ170" s="219"/>
      <c r="AR170" s="219"/>
      <c r="AS170" s="219"/>
      <c r="AT170" s="219"/>
      <c r="AU170" s="219"/>
      <c r="AV170" s="220"/>
      <c r="AW170" s="220"/>
      <c r="AX170" s="220"/>
      <c r="AY170" s="220"/>
      <c r="AZ170" s="220"/>
      <c r="BA170" s="220"/>
      <c r="BB170" s="220"/>
      <c r="BC170" s="218"/>
      <c r="BD170" s="218"/>
      <c r="BE170" s="218"/>
      <c r="BF170" s="400">
        <f t="shared" ref="BF170" si="279">COUNTA(AF170:BE170)</f>
        <v>0</v>
      </c>
      <c r="BG170" s="10"/>
      <c r="BH170" s="484"/>
      <c r="BI170" s="484"/>
      <c r="BJ170" s="484"/>
      <c r="BK170" s="484"/>
      <c r="BL170" s="484"/>
      <c r="BM170" s="484"/>
      <c r="BN170" s="484"/>
      <c r="BO170" s="484"/>
      <c r="BP170" s="484"/>
      <c r="BQ170" s="495"/>
      <c r="BR170" s="495"/>
      <c r="BS170" s="495"/>
      <c r="BT170" s="495"/>
      <c r="BU170" s="495"/>
      <c r="BV170" s="495"/>
      <c r="BW170" s="495"/>
      <c r="BX170" s="495"/>
      <c r="BY170" s="495"/>
      <c r="BZ170" s="495"/>
      <c r="CA170" s="495"/>
      <c r="CB170" s="399">
        <f t="shared" ref="CB170" si="280">COUNTA(BG170:CA170)</f>
        <v>0</v>
      </c>
      <c r="CC170" s="397">
        <f t="shared" si="188"/>
        <v>0</v>
      </c>
      <c r="CD170" s="13"/>
      <c r="CE170" s="396">
        <f t="shared" ref="CE170" si="281">CD170+6</f>
        <v>6</v>
      </c>
      <c r="CF170" s="219"/>
      <c r="CG170" s="13"/>
      <c r="CH170" s="13"/>
      <c r="CI170" s="7"/>
      <c r="CJ170" s="7" t="s">
        <v>571</v>
      </c>
      <c r="CK170" s="1"/>
      <c r="CL170" s="1"/>
    </row>
    <row r="171" spans="1:90" s="2" customFormat="1" ht="26.25" customHeight="1">
      <c r="A171" s="362"/>
      <c r="B171" s="4">
        <v>1080</v>
      </c>
      <c r="C171" s="216" t="str">
        <f ca="1">IF(CD171="","",(IF(CF171&lt;&gt;"","Closed",(IF(CD171=TODAY()+1,"Near Due",(IF(CD171=TODAY(),"Today is due date",(IF(CD171&gt;TODAY(),"On Due",(IF(E1846&lt;TODAY()-7,"Too Over Due",(IF(CD171&lt;TODAY(),"Over due")))))))))))))</f>
        <v/>
      </c>
      <c r="D171" s="216" t="s">
        <v>364</v>
      </c>
      <c r="E171" s="363">
        <v>44594</v>
      </c>
      <c r="F171" s="13">
        <v>44614</v>
      </c>
      <c r="G171" s="13"/>
      <c r="H171" s="328" t="s">
        <v>572</v>
      </c>
      <c r="I171" s="3" t="s">
        <v>476</v>
      </c>
      <c r="J171" s="3" t="s">
        <v>61</v>
      </c>
      <c r="K171" s="215">
        <v>3001</v>
      </c>
      <c r="L171" s="328" t="s">
        <v>159</v>
      </c>
      <c r="M171" s="9" t="s">
        <v>42</v>
      </c>
      <c r="N171" s="21" t="s">
        <v>148</v>
      </c>
      <c r="O171" s="480" t="s">
        <v>327</v>
      </c>
      <c r="P171" s="21" t="s">
        <v>256</v>
      </c>
      <c r="Q171" s="23" t="s">
        <v>570</v>
      </c>
      <c r="R171" s="11" t="s">
        <v>68</v>
      </c>
      <c r="S171" s="8" t="s">
        <v>27</v>
      </c>
      <c r="T171" s="13"/>
      <c r="U171" s="14" t="s">
        <v>316</v>
      </c>
      <c r="V171" s="384" t="s">
        <v>316</v>
      </c>
      <c r="W171" s="18">
        <v>-30</v>
      </c>
      <c r="X171" s="18" t="s">
        <v>323</v>
      </c>
      <c r="Y171" s="18">
        <v>5</v>
      </c>
      <c r="Z171" s="401"/>
      <c r="AA171" s="401" t="s">
        <v>169</v>
      </c>
      <c r="AB171" s="401" t="s">
        <v>170</v>
      </c>
      <c r="AC171" s="401"/>
      <c r="AD171" s="401"/>
      <c r="AE171" s="401">
        <v>500</v>
      </c>
      <c r="AF171" s="16"/>
      <c r="AG171" s="16"/>
      <c r="AH171" s="16"/>
      <c r="AI171" s="10"/>
      <c r="AJ171" s="219"/>
      <c r="AK171" s="219"/>
      <c r="AL171" s="219"/>
      <c r="AM171" s="219"/>
      <c r="AN171" s="219"/>
      <c r="AO171" s="219"/>
      <c r="AP171" s="219"/>
      <c r="AQ171" s="219"/>
      <c r="AR171" s="219"/>
      <c r="AS171" s="219"/>
      <c r="AT171" s="219"/>
      <c r="AU171" s="219"/>
      <c r="AV171" s="220"/>
      <c r="AW171" s="220"/>
      <c r="AX171" s="220"/>
      <c r="AY171" s="220"/>
      <c r="AZ171" s="220"/>
      <c r="BA171" s="220"/>
      <c r="BB171" s="220"/>
      <c r="BC171" s="218"/>
      <c r="BD171" s="218"/>
      <c r="BE171" s="218"/>
      <c r="BF171" s="400">
        <f>COUNTA(AF171:BE171)</f>
        <v>0</v>
      </c>
      <c r="BG171" s="10"/>
      <c r="BH171" s="484"/>
      <c r="BI171" s="484"/>
      <c r="BJ171" s="484"/>
      <c r="BK171" s="484"/>
      <c r="BL171" s="484"/>
      <c r="BM171" s="484"/>
      <c r="BN171" s="484"/>
      <c r="BO171" s="484"/>
      <c r="BP171" s="484"/>
      <c r="BQ171" s="495"/>
      <c r="BR171" s="495"/>
      <c r="BS171" s="495"/>
      <c r="BT171" s="495"/>
      <c r="BU171" s="495"/>
      <c r="BV171" s="495"/>
      <c r="BW171" s="495"/>
      <c r="BX171" s="495"/>
      <c r="BY171" s="495"/>
      <c r="BZ171" s="495"/>
      <c r="CA171" s="495"/>
      <c r="CB171" s="399">
        <f>COUNTA(BG171:CA171)</f>
        <v>0</v>
      </c>
      <c r="CC171" s="397">
        <f t="shared" si="188"/>
        <v>0</v>
      </c>
      <c r="CD171" s="13"/>
      <c r="CE171" s="396">
        <f>CD171+6</f>
        <v>6</v>
      </c>
      <c r="CF171" s="219"/>
      <c r="CG171" s="13"/>
      <c r="CH171" s="13"/>
      <c r="CI171" s="7"/>
      <c r="CJ171" s="7" t="s">
        <v>573</v>
      </c>
      <c r="CK171" s="1"/>
      <c r="CL171" s="1"/>
    </row>
    <row r="172" spans="1:90" s="2" customFormat="1" ht="26.4" customHeight="1">
      <c r="A172" s="362"/>
      <c r="B172" s="4">
        <v>1081</v>
      </c>
      <c r="C172" s="216" t="str">
        <f ca="1">IF(CD172="","",(IF(CF172&lt;&gt;"","Closed",(IF(CD172=TODAY()+1,"Near Due",(IF(CD172=TODAY(),"Today is due date",(IF(CD172&gt;TODAY(),"On Due",(IF(E1846&lt;TODAY()-7,"Too Over Due",(IF(CD172&lt;TODAY(),"Over due")))))))))))))</f>
        <v/>
      </c>
      <c r="D172" s="216" t="s">
        <v>364</v>
      </c>
      <c r="E172" s="363">
        <v>44594</v>
      </c>
      <c r="F172" s="13">
        <v>44614</v>
      </c>
      <c r="G172" s="13"/>
      <c r="H172" s="328" t="s">
        <v>572</v>
      </c>
      <c r="I172" s="3" t="s">
        <v>476</v>
      </c>
      <c r="J172" s="3" t="s">
        <v>61</v>
      </c>
      <c r="K172" s="215">
        <v>3001</v>
      </c>
      <c r="L172" s="328" t="s">
        <v>159</v>
      </c>
      <c r="M172" s="9" t="s">
        <v>42</v>
      </c>
      <c r="N172" s="21" t="s">
        <v>148</v>
      </c>
      <c r="O172" s="480" t="s">
        <v>327</v>
      </c>
      <c r="P172" s="21" t="s">
        <v>256</v>
      </c>
      <c r="Q172" s="23" t="s">
        <v>570</v>
      </c>
      <c r="R172" s="11" t="s">
        <v>68</v>
      </c>
      <c r="S172" s="8" t="s">
        <v>27</v>
      </c>
      <c r="T172" s="13"/>
      <c r="U172" s="14" t="s">
        <v>350</v>
      </c>
      <c r="V172" s="381" t="s">
        <v>315</v>
      </c>
      <c r="W172" s="18">
        <v>85</v>
      </c>
      <c r="X172" s="18" t="s">
        <v>323</v>
      </c>
      <c r="Y172" s="18">
        <v>5</v>
      </c>
      <c r="Z172" s="401"/>
      <c r="AA172" s="401" t="s">
        <v>169</v>
      </c>
      <c r="AB172" s="401" t="s">
        <v>170</v>
      </c>
      <c r="AC172" s="401"/>
      <c r="AD172" s="401"/>
      <c r="AE172" s="401">
        <v>500</v>
      </c>
      <c r="AF172" s="16"/>
      <c r="AG172" s="16"/>
      <c r="AH172" s="16"/>
      <c r="AI172" s="10"/>
      <c r="AJ172" s="219"/>
      <c r="AK172" s="219"/>
      <c r="AL172" s="219"/>
      <c r="AM172" s="219"/>
      <c r="AN172" s="219"/>
      <c r="AO172" s="219"/>
      <c r="AP172" s="219"/>
      <c r="AQ172" s="219"/>
      <c r="AR172" s="219"/>
      <c r="AS172" s="219"/>
      <c r="AT172" s="219"/>
      <c r="AU172" s="219"/>
      <c r="AV172" s="220"/>
      <c r="AW172" s="220"/>
      <c r="AX172" s="220"/>
      <c r="AY172" s="220"/>
      <c r="AZ172" s="220"/>
      <c r="BA172" s="220"/>
      <c r="BB172" s="220"/>
      <c r="BC172" s="218"/>
      <c r="BD172" s="218"/>
      <c r="BE172" s="218"/>
      <c r="BF172" s="400">
        <f t="shared" ref="BF172" si="282">COUNTA(AF172:BE172)</f>
        <v>0</v>
      </c>
      <c r="BG172" s="10"/>
      <c r="BH172" s="484"/>
      <c r="BI172" s="484"/>
      <c r="BJ172" s="484"/>
      <c r="BK172" s="484"/>
      <c r="BL172" s="484"/>
      <c r="BM172" s="484"/>
      <c r="BN172" s="484"/>
      <c r="BO172" s="484"/>
      <c r="BP172" s="484"/>
      <c r="BQ172" s="495"/>
      <c r="BR172" s="495"/>
      <c r="BS172" s="495"/>
      <c r="BT172" s="495"/>
      <c r="BU172" s="495"/>
      <c r="BV172" s="495"/>
      <c r="BW172" s="495"/>
      <c r="BX172" s="495"/>
      <c r="BY172" s="495"/>
      <c r="BZ172" s="495"/>
      <c r="CA172" s="495"/>
      <c r="CB172" s="399">
        <f t="shared" ref="CB172" si="283">COUNTA(BG172:CA172)</f>
        <v>0</v>
      </c>
      <c r="CC172" s="397">
        <f t="shared" si="188"/>
        <v>0</v>
      </c>
      <c r="CD172" s="13"/>
      <c r="CE172" s="396">
        <f t="shared" ref="CE172" si="284">CD172+6</f>
        <v>6</v>
      </c>
      <c r="CF172" s="219"/>
      <c r="CG172" s="13"/>
      <c r="CH172" s="13"/>
      <c r="CI172" s="7"/>
      <c r="CJ172" s="7" t="s">
        <v>573</v>
      </c>
      <c r="CK172" s="1"/>
      <c r="CL172" s="1"/>
    </row>
    <row r="173" spans="1:90" s="2" customFormat="1" ht="26.25" customHeight="1">
      <c r="A173" s="362"/>
      <c r="B173" s="4">
        <v>1082</v>
      </c>
      <c r="C173" s="216" t="str">
        <f ca="1">IF(CD173="","",(IF(CF173&lt;&gt;"","Closed",(IF(CD173=TODAY()+1,"Near Due",(IF(CD173=TODAY(),"Today is due date",(IF(CD173&gt;TODAY(),"On Due",(IF(E1847&lt;TODAY()-7,"Too Over Due",(IF(CD173&lt;TODAY(),"Over due")))))))))))))</f>
        <v/>
      </c>
      <c r="D173" s="216" t="s">
        <v>364</v>
      </c>
      <c r="E173" s="363">
        <v>44594</v>
      </c>
      <c r="F173" s="13">
        <v>44614</v>
      </c>
      <c r="G173" s="13"/>
      <c r="H173" s="328" t="s">
        <v>572</v>
      </c>
      <c r="I173" s="3" t="s">
        <v>476</v>
      </c>
      <c r="J173" s="3" t="s">
        <v>61</v>
      </c>
      <c r="K173" s="215">
        <v>3001</v>
      </c>
      <c r="L173" s="328" t="s">
        <v>159</v>
      </c>
      <c r="M173" s="9" t="s">
        <v>42</v>
      </c>
      <c r="N173" s="21" t="s">
        <v>148</v>
      </c>
      <c r="O173" s="480" t="s">
        <v>327</v>
      </c>
      <c r="P173" s="21" t="s">
        <v>256</v>
      </c>
      <c r="Q173" s="23" t="s">
        <v>570</v>
      </c>
      <c r="R173" s="11" t="s">
        <v>68</v>
      </c>
      <c r="S173" s="8" t="s">
        <v>27</v>
      </c>
      <c r="T173" s="13"/>
      <c r="U173" s="7" t="s">
        <v>349</v>
      </c>
      <c r="V173" s="285" t="s">
        <v>318</v>
      </c>
      <c r="W173" s="18" t="s">
        <v>329</v>
      </c>
      <c r="X173" s="18" t="s">
        <v>323</v>
      </c>
      <c r="Y173" s="18">
        <v>5</v>
      </c>
      <c r="Z173" s="401" t="s">
        <v>43</v>
      </c>
      <c r="AA173" s="401" t="s">
        <v>169</v>
      </c>
      <c r="AB173" s="401" t="s">
        <v>170</v>
      </c>
      <c r="AC173" s="401"/>
      <c r="AD173" s="401"/>
      <c r="AE173" s="401">
        <v>500</v>
      </c>
      <c r="AF173" s="16"/>
      <c r="AG173" s="16"/>
      <c r="AH173" s="16"/>
      <c r="AI173" s="10"/>
      <c r="AJ173" s="219"/>
      <c r="AK173" s="219"/>
      <c r="AL173" s="219"/>
      <c r="AM173" s="219"/>
      <c r="AN173" s="219"/>
      <c r="AO173" s="219"/>
      <c r="AP173" s="219"/>
      <c r="AQ173" s="219"/>
      <c r="AR173" s="219"/>
      <c r="AS173" s="219"/>
      <c r="AT173" s="219"/>
      <c r="AU173" s="219"/>
      <c r="AV173" s="220"/>
      <c r="AW173" s="220"/>
      <c r="AX173" s="220"/>
      <c r="AY173" s="220"/>
      <c r="AZ173" s="220"/>
      <c r="BA173" s="220"/>
      <c r="BB173" s="220"/>
      <c r="BC173" s="218"/>
      <c r="BD173" s="218"/>
      <c r="BE173" s="218"/>
      <c r="BF173" s="400">
        <f>COUNTA(AF173:BE173)</f>
        <v>0</v>
      </c>
      <c r="BG173" s="10"/>
      <c r="BH173" s="484"/>
      <c r="BI173" s="484"/>
      <c r="BJ173" s="484"/>
      <c r="BK173" s="484"/>
      <c r="BL173" s="484"/>
      <c r="BM173" s="484"/>
      <c r="BN173" s="484"/>
      <c r="BO173" s="484"/>
      <c r="BP173" s="484"/>
      <c r="BQ173" s="495"/>
      <c r="BR173" s="495"/>
      <c r="BS173" s="495"/>
      <c r="BT173" s="495"/>
      <c r="BU173" s="495"/>
      <c r="BV173" s="495"/>
      <c r="BW173" s="495"/>
      <c r="BX173" s="495"/>
      <c r="BY173" s="495"/>
      <c r="BZ173" s="495"/>
      <c r="CA173" s="495"/>
      <c r="CB173" s="399">
        <f>COUNTA(BG173:CA173)</f>
        <v>0</v>
      </c>
      <c r="CC173" s="397">
        <f t="shared" si="188"/>
        <v>0</v>
      </c>
      <c r="CD173" s="13"/>
      <c r="CE173" s="396">
        <f>CD173+6</f>
        <v>6</v>
      </c>
      <c r="CF173" s="219"/>
      <c r="CG173" s="13"/>
      <c r="CH173" s="13"/>
      <c r="CI173" s="7"/>
      <c r="CJ173" s="7" t="s">
        <v>573</v>
      </c>
      <c r="CK173" s="1"/>
      <c r="CL173" s="1"/>
    </row>
    <row r="174" spans="1:90" s="2" customFormat="1" ht="26.4" customHeight="1">
      <c r="A174" s="362"/>
      <c r="B174" s="4">
        <v>1083</v>
      </c>
      <c r="C174" s="216" t="str">
        <f ca="1">IF(CD174="","",(IF(CF174&lt;&gt;"","Closed",(IF(CD174=TODAY()+1,"Near Due",(IF(CD174=TODAY(),"Today is due date",(IF(CD174&gt;TODAY(),"On Due",(IF(E1844&lt;TODAY()-7,"Too Over Due",(IF(CD174&lt;TODAY(),"Over due")))))))))))))</f>
        <v/>
      </c>
      <c r="D174" s="216" t="s">
        <v>364</v>
      </c>
      <c r="E174" s="363">
        <v>44594</v>
      </c>
      <c r="F174" s="13">
        <v>44614</v>
      </c>
      <c r="G174" s="13"/>
      <c r="H174" s="328" t="s">
        <v>572</v>
      </c>
      <c r="I174" s="3" t="s">
        <v>476</v>
      </c>
      <c r="J174" s="3" t="s">
        <v>61</v>
      </c>
      <c r="K174" s="215">
        <v>3001</v>
      </c>
      <c r="L174" s="328" t="s">
        <v>159</v>
      </c>
      <c r="M174" s="9" t="s">
        <v>42</v>
      </c>
      <c r="N174" s="21" t="s">
        <v>148</v>
      </c>
      <c r="O174" s="480" t="s">
        <v>327</v>
      </c>
      <c r="P174" s="21" t="s">
        <v>256</v>
      </c>
      <c r="Q174" s="23" t="s">
        <v>570</v>
      </c>
      <c r="R174" s="11" t="s">
        <v>68</v>
      </c>
      <c r="S174" s="8" t="s">
        <v>27</v>
      </c>
      <c r="T174" s="13"/>
      <c r="U174" s="381" t="s">
        <v>314</v>
      </c>
      <c r="V174" s="385" t="s">
        <v>314</v>
      </c>
      <c r="W174" s="499" t="s">
        <v>368</v>
      </c>
      <c r="X174" s="18" t="s">
        <v>324</v>
      </c>
      <c r="Y174" s="18">
        <v>5</v>
      </c>
      <c r="Z174" s="401" t="s">
        <v>31</v>
      </c>
      <c r="AA174" s="401"/>
      <c r="AB174" s="401"/>
      <c r="AC174" s="401"/>
      <c r="AD174" s="401"/>
      <c r="AE174" s="401">
        <v>250</v>
      </c>
      <c r="AF174" s="16"/>
      <c r="AG174" s="16"/>
      <c r="AH174" s="16"/>
      <c r="AI174" s="10"/>
      <c r="AJ174" s="219"/>
      <c r="AK174" s="219"/>
      <c r="AL174" s="219"/>
      <c r="AM174" s="219"/>
      <c r="AN174" s="219"/>
      <c r="AO174" s="219"/>
      <c r="AP174" s="219"/>
      <c r="AQ174" s="219"/>
      <c r="AR174" s="219"/>
      <c r="AS174" s="219"/>
      <c r="AT174" s="219"/>
      <c r="AU174" s="219"/>
      <c r="AV174" s="220"/>
      <c r="AW174" s="220"/>
      <c r="AX174" s="220"/>
      <c r="AY174" s="220"/>
      <c r="AZ174" s="220"/>
      <c r="BA174" s="220"/>
      <c r="BB174" s="220"/>
      <c r="BC174" s="218"/>
      <c r="BD174" s="218"/>
      <c r="BE174" s="218"/>
      <c r="BF174" s="400">
        <f t="shared" ref="BF174:BF175" si="285">COUNTA(AF174:BE174)</f>
        <v>0</v>
      </c>
      <c r="BG174" s="10"/>
      <c r="BH174" s="484"/>
      <c r="BI174" s="484"/>
      <c r="BJ174" s="484"/>
      <c r="BK174" s="484"/>
      <c r="BL174" s="484"/>
      <c r="BM174" s="484"/>
      <c r="BN174" s="484"/>
      <c r="BO174" s="484"/>
      <c r="BP174" s="484"/>
      <c r="BQ174" s="495"/>
      <c r="BR174" s="495"/>
      <c r="BS174" s="495"/>
      <c r="BT174" s="495"/>
      <c r="BU174" s="495"/>
      <c r="BV174" s="495"/>
      <c r="BW174" s="495"/>
      <c r="BX174" s="495"/>
      <c r="BY174" s="495"/>
      <c r="BZ174" s="495"/>
      <c r="CA174" s="495"/>
      <c r="CB174" s="399">
        <f t="shared" ref="CB174:CB175" si="286">COUNTA(BG174:CA174)</f>
        <v>0</v>
      </c>
      <c r="CC174" s="397">
        <f t="shared" si="188"/>
        <v>0</v>
      </c>
      <c r="CD174" s="13"/>
      <c r="CE174" s="396">
        <f t="shared" ref="CE174:CE175" si="287">CD174+6</f>
        <v>6</v>
      </c>
      <c r="CF174" s="219"/>
      <c r="CG174" s="13"/>
      <c r="CH174" s="13"/>
      <c r="CI174" s="7"/>
      <c r="CJ174" s="7" t="s">
        <v>573</v>
      </c>
      <c r="CK174" s="1"/>
      <c r="CL174" s="1"/>
    </row>
    <row r="175" spans="1:90" s="2" customFormat="1" ht="26.25" customHeight="1">
      <c r="A175" s="362"/>
      <c r="B175" s="4">
        <v>1084</v>
      </c>
      <c r="C175" s="216" t="str">
        <f ca="1">IF(CD175="","",(IF(CF175&lt;&gt;"","Closed",(IF(CD175=TODAY()+1,"Near Due",(IF(CD175=TODAY(),"Today is due date",(IF(CD175&gt;TODAY(),"On Due",(IF(E1864&lt;TODAY()-7,"Too Over Due",(IF(CD175&lt;TODAY(),"Over due")))))))))))))</f>
        <v>Closed</v>
      </c>
      <c r="D175" s="216" t="str">
        <f t="shared" ref="D175:D176" ca="1" si="288">IF(C175="Closed","Done","Under Test")</f>
        <v>Done</v>
      </c>
      <c r="E175" s="363">
        <f t="shared" ref="E175" si="289">F175</f>
        <v>44614</v>
      </c>
      <c r="F175" s="13">
        <v>44614</v>
      </c>
      <c r="G175" s="13">
        <v>44614</v>
      </c>
      <c r="H175" s="328" t="s">
        <v>574</v>
      </c>
      <c r="I175" s="3" t="s">
        <v>64</v>
      </c>
      <c r="J175" s="3" t="s">
        <v>67</v>
      </c>
      <c r="K175" s="215">
        <v>7119</v>
      </c>
      <c r="L175" s="6" t="s">
        <v>250</v>
      </c>
      <c r="M175" s="9" t="s">
        <v>26</v>
      </c>
      <c r="N175" s="21" t="s">
        <v>23</v>
      </c>
      <c r="O175" s="480" t="s">
        <v>253</v>
      </c>
      <c r="P175" s="21" t="s">
        <v>255</v>
      </c>
      <c r="Q175" s="284" t="s">
        <v>66</v>
      </c>
      <c r="R175" s="11" t="s">
        <v>68</v>
      </c>
      <c r="S175" s="8" t="s">
        <v>27</v>
      </c>
      <c r="T175" s="13"/>
      <c r="U175" s="7" t="s">
        <v>59</v>
      </c>
      <c r="V175" s="7" t="s">
        <v>59</v>
      </c>
      <c r="W175" s="7" t="s">
        <v>59</v>
      </c>
      <c r="X175" s="18" t="s">
        <v>323</v>
      </c>
      <c r="Y175" s="18">
        <v>1</v>
      </c>
      <c r="Z175" s="18" t="s">
        <v>147</v>
      </c>
      <c r="AA175" s="18" t="s">
        <v>522</v>
      </c>
      <c r="AB175" s="18" t="s">
        <v>170</v>
      </c>
      <c r="AC175" s="18" t="s">
        <v>60</v>
      </c>
      <c r="AD175" s="18"/>
      <c r="AE175" s="18">
        <v>2</v>
      </c>
      <c r="AF175" s="16">
        <v>44620</v>
      </c>
      <c r="AG175" s="16"/>
      <c r="AH175" s="16"/>
      <c r="AI175" s="10">
        <v>44620</v>
      </c>
      <c r="AJ175" s="219"/>
      <c r="AK175" s="219"/>
      <c r="AL175" s="219"/>
      <c r="AM175" s="219"/>
      <c r="AN175" s="219"/>
      <c r="AO175" s="219"/>
      <c r="AP175" s="219"/>
      <c r="AQ175" s="219"/>
      <c r="AR175" s="219"/>
      <c r="AS175" s="219"/>
      <c r="AT175" s="219"/>
      <c r="AU175" s="219"/>
      <c r="AV175" s="220"/>
      <c r="AW175" s="220"/>
      <c r="AX175" s="220"/>
      <c r="AY175" s="220"/>
      <c r="AZ175" s="220"/>
      <c r="BA175" s="220"/>
      <c r="BB175" s="220"/>
      <c r="BC175" s="218"/>
      <c r="BD175" s="218"/>
      <c r="BE175" s="218"/>
      <c r="BF175" s="400">
        <f t="shared" si="285"/>
        <v>2</v>
      </c>
      <c r="BG175" s="10">
        <v>44620</v>
      </c>
      <c r="BH175" s="484"/>
      <c r="BI175" s="219">
        <v>44620</v>
      </c>
      <c r="BJ175" s="484"/>
      <c r="BK175" s="484"/>
      <c r="BL175" s="484"/>
      <c r="BM175" s="484"/>
      <c r="BN175" s="484"/>
      <c r="BO175" s="484"/>
      <c r="BP175" s="484"/>
      <c r="BQ175" s="495"/>
      <c r="BR175" s="495"/>
      <c r="BS175" s="495"/>
      <c r="BT175" s="495"/>
      <c r="BU175" s="495"/>
      <c r="BV175" s="495"/>
      <c r="BW175" s="495"/>
      <c r="BX175" s="495"/>
      <c r="BY175" s="495"/>
      <c r="BZ175" s="495"/>
      <c r="CA175" s="495"/>
      <c r="CB175" s="399">
        <f t="shared" si="286"/>
        <v>2</v>
      </c>
      <c r="CC175" s="397">
        <f t="shared" si="188"/>
        <v>0</v>
      </c>
      <c r="CD175" s="13">
        <v>44620</v>
      </c>
      <c r="CE175" s="396">
        <f t="shared" si="287"/>
        <v>44626</v>
      </c>
      <c r="CF175" s="220">
        <v>44620</v>
      </c>
      <c r="CG175" s="220"/>
      <c r="CH175" s="220"/>
      <c r="CI175" s="7"/>
      <c r="CJ175" s="7"/>
      <c r="CK175" s="1"/>
      <c r="CL175" s="1"/>
    </row>
    <row r="176" spans="1:90" s="2" customFormat="1" ht="26.4" customHeight="1">
      <c r="A176" s="362"/>
      <c r="B176" s="4">
        <v>1085</v>
      </c>
      <c r="C176" s="216" t="str">
        <f ca="1">IF(CD176="","",(IF(CF176&lt;&gt;"","Closed",(IF(CD176=TODAY()+1,"Near Due",(IF(CD176=TODAY(),"Today is due date",(IF(CD176&gt;TODAY(),"On Due",(IF(E1865&lt;TODAY()-7,"Too Over Due",(IF(CD176&lt;TODAY(),"Over due")))))))))))))</f>
        <v>Closed</v>
      </c>
      <c r="D176" s="216" t="str">
        <f t="shared" ca="1" si="288"/>
        <v>Done</v>
      </c>
      <c r="E176" s="363">
        <f t="shared" ref="E176" si="290">F176</f>
        <v>44614</v>
      </c>
      <c r="F176" s="13">
        <v>44614</v>
      </c>
      <c r="G176" s="13">
        <v>44621</v>
      </c>
      <c r="H176" s="328" t="s">
        <v>575</v>
      </c>
      <c r="I176" s="3" t="s">
        <v>218</v>
      </c>
      <c r="J176" s="3" t="s">
        <v>67</v>
      </c>
      <c r="K176" s="215">
        <v>3059</v>
      </c>
      <c r="L176" s="6" t="s">
        <v>283</v>
      </c>
      <c r="M176" s="9" t="s">
        <v>26</v>
      </c>
      <c r="N176" s="21" t="s">
        <v>45</v>
      </c>
      <c r="O176" s="480" t="s">
        <v>327</v>
      </c>
      <c r="P176" s="21" t="s">
        <v>262</v>
      </c>
      <c r="Q176" s="284" t="s">
        <v>576</v>
      </c>
      <c r="R176" s="11" t="s">
        <v>68</v>
      </c>
      <c r="S176" s="8" t="s">
        <v>27</v>
      </c>
      <c r="T176" s="13"/>
      <c r="U176" s="7" t="s">
        <v>59</v>
      </c>
      <c r="V176" s="7" t="s">
        <v>59</v>
      </c>
      <c r="W176" s="7" t="s">
        <v>59</v>
      </c>
      <c r="X176" s="18" t="s">
        <v>323</v>
      </c>
      <c r="Y176" s="18">
        <v>10</v>
      </c>
      <c r="Z176" s="18" t="s">
        <v>266</v>
      </c>
      <c r="AA176" s="18" t="s">
        <v>522</v>
      </c>
      <c r="AB176" s="18" t="s">
        <v>170</v>
      </c>
      <c r="AC176" s="18" t="s">
        <v>60</v>
      </c>
      <c r="AD176" s="18"/>
      <c r="AE176" s="18">
        <v>120</v>
      </c>
      <c r="AF176" s="16">
        <v>44629</v>
      </c>
      <c r="AG176" s="16"/>
      <c r="AH176" s="16"/>
      <c r="AI176" s="10"/>
      <c r="AJ176" s="219"/>
      <c r="AK176" s="219"/>
      <c r="AL176" s="219"/>
      <c r="AM176" s="219"/>
      <c r="AN176" s="219"/>
      <c r="AO176" s="219"/>
      <c r="AP176" s="219"/>
      <c r="AQ176" s="219">
        <v>44637</v>
      </c>
      <c r="AR176" s="219"/>
      <c r="AS176" s="219"/>
      <c r="AT176" s="219"/>
      <c r="AU176" s="219"/>
      <c r="AV176" s="220"/>
      <c r="AW176" s="220"/>
      <c r="AX176" s="220"/>
      <c r="AY176" s="220"/>
      <c r="AZ176" s="220"/>
      <c r="BA176" s="220"/>
      <c r="BB176" s="220"/>
      <c r="BC176" s="218"/>
      <c r="BD176" s="218"/>
      <c r="BE176" s="218"/>
      <c r="BF176" s="400">
        <f t="shared" ref="BF176:BF186" si="291">COUNTA(AF176:BE176)</f>
        <v>2</v>
      </c>
      <c r="BG176" s="10">
        <v>44629</v>
      </c>
      <c r="BH176" s="484"/>
      <c r="BI176" s="484"/>
      <c r="BJ176" s="484"/>
      <c r="BK176" s="484"/>
      <c r="BL176" s="484"/>
      <c r="BM176" s="484"/>
      <c r="BN176" s="484"/>
      <c r="BO176" s="484"/>
      <c r="BP176" s="484"/>
      <c r="BQ176" s="220">
        <v>44637</v>
      </c>
      <c r="BR176" s="495"/>
      <c r="BS176" s="495"/>
      <c r="BT176" s="495"/>
      <c r="BU176" s="495"/>
      <c r="BV176" s="495"/>
      <c r="BW176" s="495"/>
      <c r="BX176" s="495"/>
      <c r="BY176" s="495"/>
      <c r="BZ176" s="495"/>
      <c r="CA176" s="495"/>
      <c r="CB176" s="399">
        <f t="shared" ref="CB176:CB186" si="292">COUNTA(BG176:CA176)</f>
        <v>2</v>
      </c>
      <c r="CC176" s="397">
        <f t="shared" si="188"/>
        <v>0</v>
      </c>
      <c r="CD176" s="13">
        <v>44637</v>
      </c>
      <c r="CE176" s="396">
        <f t="shared" ref="CE176:CE186" si="293">CD176+6</f>
        <v>44643</v>
      </c>
      <c r="CF176" s="220">
        <v>44637</v>
      </c>
      <c r="CG176" s="220"/>
      <c r="CH176" s="220"/>
      <c r="CI176" s="7"/>
      <c r="CJ176" s="7"/>
      <c r="CK176" s="1"/>
      <c r="CL176" s="1"/>
    </row>
    <row r="177" spans="1:90" s="2" customFormat="1" ht="26.4" customHeight="1">
      <c r="A177" s="362"/>
      <c r="B177" s="4">
        <v>1086</v>
      </c>
      <c r="C177" s="216" t="str">
        <f ca="1">IF(CD177="","",(IF(CF177&lt;&gt;"","Closed",(IF(CD177=TODAY()+1,"Near Due",(IF(CD177=TODAY(),"Today is due date",(IF(CD177&gt;TODAY(),"On Due",(IF(E1855&lt;TODAY()-7,"Too Over Due",(IF(CD177&lt;TODAY(),"Over due")))))))))))))</f>
        <v/>
      </c>
      <c r="D177" s="216" t="s">
        <v>362</v>
      </c>
      <c r="E177" s="363">
        <v>44593</v>
      </c>
      <c r="F177" s="13">
        <v>44615</v>
      </c>
      <c r="G177" s="13"/>
      <c r="H177" s="329" t="s">
        <v>577</v>
      </c>
      <c r="I177" s="3" t="s">
        <v>160</v>
      </c>
      <c r="J177" s="9" t="s">
        <v>63</v>
      </c>
      <c r="K177" s="9">
        <v>3093</v>
      </c>
      <c r="L177" s="329" t="s">
        <v>578</v>
      </c>
      <c r="M177" s="3" t="s">
        <v>34</v>
      </c>
      <c r="N177" s="21" t="s">
        <v>49</v>
      </c>
      <c r="O177" s="480" t="s">
        <v>327</v>
      </c>
      <c r="P177" s="21" t="s">
        <v>261</v>
      </c>
      <c r="Q177" s="23" t="s">
        <v>579</v>
      </c>
      <c r="R177" s="11" t="s">
        <v>301</v>
      </c>
      <c r="S177" s="8" t="s">
        <v>27</v>
      </c>
      <c r="T177" s="220"/>
      <c r="U177" s="14" t="s">
        <v>350</v>
      </c>
      <c r="V177" s="381" t="s">
        <v>315</v>
      </c>
      <c r="W177" s="18">
        <v>105</v>
      </c>
      <c r="X177" s="18" t="s">
        <v>323</v>
      </c>
      <c r="Y177" s="18"/>
      <c r="Z177" s="401"/>
      <c r="AA177" s="18" t="s">
        <v>513</v>
      </c>
      <c r="AB177" s="401"/>
      <c r="AC177" s="401"/>
      <c r="AD177" s="401"/>
      <c r="AE177" s="401">
        <v>2000</v>
      </c>
      <c r="AF177" s="16">
        <v>44621</v>
      </c>
      <c r="AG177" s="16"/>
      <c r="AH177" s="16"/>
      <c r="AI177" s="10"/>
      <c r="AJ177" s="219"/>
      <c r="AK177" s="219"/>
      <c r="AL177" s="219"/>
      <c r="AM177" s="219"/>
      <c r="AN177" s="219"/>
      <c r="AO177" s="219"/>
      <c r="AP177" s="219"/>
      <c r="AQ177" s="219"/>
      <c r="AR177" s="219"/>
      <c r="AS177" s="219"/>
      <c r="AT177" s="219"/>
      <c r="AU177" s="219"/>
      <c r="AV177" s="220">
        <v>44752</v>
      </c>
      <c r="AW177" s="220"/>
      <c r="AX177" s="220"/>
      <c r="AY177" s="220">
        <v>44765</v>
      </c>
      <c r="AZ177" s="220"/>
      <c r="BA177" s="220"/>
      <c r="BB177" s="220">
        <v>44788</v>
      </c>
      <c r="BC177" s="218">
        <v>44811</v>
      </c>
      <c r="BD177" s="218">
        <v>44834</v>
      </c>
      <c r="BE177" s="218"/>
      <c r="BF177" s="400">
        <f t="shared" si="291"/>
        <v>6</v>
      </c>
      <c r="BG177" s="10"/>
      <c r="BH177" s="484"/>
      <c r="BI177" s="484"/>
      <c r="BJ177" s="484"/>
      <c r="BK177" s="484"/>
      <c r="BL177" s="484"/>
      <c r="BM177" s="484"/>
      <c r="BN177" s="484"/>
      <c r="BO177" s="484"/>
      <c r="BP177" s="484"/>
      <c r="BQ177" s="495"/>
      <c r="BR177" s="495"/>
      <c r="BS177" s="495"/>
      <c r="BT177" s="495"/>
      <c r="BU177" s="495"/>
      <c r="BV177" s="495"/>
      <c r="BW177" s="495"/>
      <c r="BX177" s="495"/>
      <c r="BY177" s="495"/>
      <c r="BZ177" s="495"/>
      <c r="CA177" s="495"/>
      <c r="CB177" s="399">
        <f t="shared" si="292"/>
        <v>0</v>
      </c>
      <c r="CC177" s="397">
        <f t="shared" si="188"/>
        <v>6</v>
      </c>
      <c r="CD177" s="13"/>
      <c r="CE177" s="396">
        <f t="shared" si="293"/>
        <v>6</v>
      </c>
      <c r="CF177" s="220"/>
      <c r="CG177" s="220"/>
      <c r="CH177" s="218"/>
      <c r="CI177" s="7"/>
      <c r="CJ177" s="7"/>
      <c r="CK177" s="1"/>
      <c r="CL177" s="1"/>
    </row>
    <row r="178" spans="1:90" s="2" customFormat="1" ht="26.4" customHeight="1">
      <c r="A178" s="362"/>
      <c r="B178" s="4">
        <v>1087</v>
      </c>
      <c r="C178" s="216" t="str">
        <f ca="1">IF(CD178="","",(IF(CF178&lt;&gt;"","Closed",(IF(CD178=TODAY()+1,"Near Due",(IF(CD178=TODAY(),"Today is due date",(IF(CD178&gt;TODAY(),"On Due",(IF(E1854&lt;TODAY()-7,"Too Over Due",(IF(CD178&lt;TODAY(),"Over due")))))))))))))</f>
        <v/>
      </c>
      <c r="D178" s="216" t="s">
        <v>362</v>
      </c>
      <c r="E178" s="363">
        <v>44593</v>
      </c>
      <c r="F178" s="13">
        <v>44615</v>
      </c>
      <c r="G178" s="13"/>
      <c r="H178" s="329" t="s">
        <v>577</v>
      </c>
      <c r="I178" s="3" t="s">
        <v>160</v>
      </c>
      <c r="J178" s="9" t="s">
        <v>63</v>
      </c>
      <c r="K178" s="9">
        <v>3093</v>
      </c>
      <c r="L178" s="329" t="s">
        <v>578</v>
      </c>
      <c r="M178" s="3" t="s">
        <v>34</v>
      </c>
      <c r="N178" s="21" t="s">
        <v>49</v>
      </c>
      <c r="O178" s="480" t="s">
        <v>327</v>
      </c>
      <c r="P178" s="21" t="s">
        <v>261</v>
      </c>
      <c r="Q178" s="23" t="s">
        <v>579</v>
      </c>
      <c r="R178" s="11" t="s">
        <v>301</v>
      </c>
      <c r="S178" s="8" t="s">
        <v>27</v>
      </c>
      <c r="T178" s="220"/>
      <c r="U178" s="14" t="s">
        <v>316</v>
      </c>
      <c r="V178" s="384" t="s">
        <v>316</v>
      </c>
      <c r="W178" s="18">
        <v>-40</v>
      </c>
      <c r="X178" s="18" t="s">
        <v>323</v>
      </c>
      <c r="Y178" s="18"/>
      <c r="Z178" s="401"/>
      <c r="AA178" s="18" t="s">
        <v>515</v>
      </c>
      <c r="AB178" s="401"/>
      <c r="AC178" s="401"/>
      <c r="AD178" s="401"/>
      <c r="AE178" s="401">
        <v>2000</v>
      </c>
      <c r="AF178" s="16">
        <v>44621</v>
      </c>
      <c r="AG178" s="16"/>
      <c r="AH178" s="16"/>
      <c r="AI178" s="10"/>
      <c r="AJ178" s="219"/>
      <c r="AK178" s="219"/>
      <c r="AL178" s="219"/>
      <c r="AM178" s="219"/>
      <c r="AN178" s="219"/>
      <c r="AO178" s="219"/>
      <c r="AP178" s="219"/>
      <c r="AQ178" s="219"/>
      <c r="AR178" s="219"/>
      <c r="AS178" s="219"/>
      <c r="AT178" s="219"/>
      <c r="AU178" s="219"/>
      <c r="AV178" s="220">
        <v>44819</v>
      </c>
      <c r="AW178" s="220"/>
      <c r="AX178" s="220"/>
      <c r="AY178" s="220">
        <v>44832</v>
      </c>
      <c r="AZ178" s="220"/>
      <c r="BA178" s="220"/>
      <c r="BB178" s="220">
        <v>44855</v>
      </c>
      <c r="BC178" s="218">
        <v>44878</v>
      </c>
      <c r="BD178" s="218">
        <v>44899</v>
      </c>
      <c r="BE178" s="218"/>
      <c r="BF178" s="400">
        <f t="shared" ref="BF178:BF180" si="294">COUNTA(AF178:BE178)</f>
        <v>6</v>
      </c>
      <c r="BG178" s="10"/>
      <c r="BH178" s="484"/>
      <c r="BI178" s="484"/>
      <c r="BJ178" s="484"/>
      <c r="BK178" s="484"/>
      <c r="BL178" s="484"/>
      <c r="BM178" s="484"/>
      <c r="BN178" s="484"/>
      <c r="BO178" s="484"/>
      <c r="BP178" s="484"/>
      <c r="BQ178" s="495"/>
      <c r="BR178" s="495"/>
      <c r="BS178" s="495"/>
      <c r="BT178" s="495"/>
      <c r="BU178" s="495"/>
      <c r="BV178" s="495"/>
      <c r="BW178" s="495"/>
      <c r="BX178" s="495"/>
      <c r="BY178" s="495"/>
      <c r="BZ178" s="495"/>
      <c r="CA178" s="495"/>
      <c r="CB178" s="399">
        <f t="shared" ref="CB178:CB180" si="295">COUNTA(BG178:CA178)</f>
        <v>0</v>
      </c>
      <c r="CC178" s="397">
        <f t="shared" si="188"/>
        <v>6</v>
      </c>
      <c r="CD178" s="13"/>
      <c r="CE178" s="396">
        <f t="shared" ref="CE178:CE180" si="296">CD178+6</f>
        <v>6</v>
      </c>
      <c r="CF178" s="220"/>
      <c r="CG178" s="220"/>
      <c r="CH178" s="218"/>
      <c r="CI178" s="7"/>
      <c r="CJ178" s="7"/>
      <c r="CK178" s="1"/>
      <c r="CL178" s="1"/>
    </row>
    <row r="179" spans="1:90" s="2" customFormat="1" ht="26.4" customHeight="1">
      <c r="A179" s="362"/>
      <c r="B179" s="4">
        <v>1088</v>
      </c>
      <c r="C179" s="216" t="str">
        <f ca="1">IF(CD179="","",(IF(CF179&lt;&gt;"","Closed",(IF(CD179=TODAY()+1,"Near Due",(IF(CD179=TODAY(),"Today is due date",(IF(CD179&gt;TODAY(),"On Due",(IF(E1856&lt;TODAY()-7,"Too Over Due",(IF(CD179&lt;TODAY(),"Over due")))))))))))))</f>
        <v/>
      </c>
      <c r="D179" s="216" t="s">
        <v>362</v>
      </c>
      <c r="E179" s="363">
        <v>44593</v>
      </c>
      <c r="F179" s="13">
        <v>44615</v>
      </c>
      <c r="G179" s="13"/>
      <c r="H179" s="329" t="s">
        <v>577</v>
      </c>
      <c r="I179" s="3" t="s">
        <v>160</v>
      </c>
      <c r="J179" s="9" t="s">
        <v>63</v>
      </c>
      <c r="K179" s="9">
        <v>3093</v>
      </c>
      <c r="L179" s="329" t="s">
        <v>578</v>
      </c>
      <c r="M179" s="3" t="s">
        <v>34</v>
      </c>
      <c r="N179" s="21" t="s">
        <v>49</v>
      </c>
      <c r="O179" s="480" t="s">
        <v>327</v>
      </c>
      <c r="P179" s="21" t="s">
        <v>261</v>
      </c>
      <c r="Q179" s="23" t="s">
        <v>579</v>
      </c>
      <c r="R179" s="11" t="s">
        <v>301</v>
      </c>
      <c r="S179" s="8" t="s">
        <v>27</v>
      </c>
      <c r="T179" s="220"/>
      <c r="U179" s="7" t="s">
        <v>349</v>
      </c>
      <c r="V179" s="285" t="s">
        <v>318</v>
      </c>
      <c r="W179" s="18" t="s">
        <v>333</v>
      </c>
      <c r="X179" s="18" t="s">
        <v>323</v>
      </c>
      <c r="Y179" s="18"/>
      <c r="Z179" s="401"/>
      <c r="AA179" s="18" t="s">
        <v>515</v>
      </c>
      <c r="AB179" s="401"/>
      <c r="AC179" s="401"/>
      <c r="AD179" s="401"/>
      <c r="AE179" s="401">
        <v>2000</v>
      </c>
      <c r="AF179" s="16">
        <v>44621</v>
      </c>
      <c r="AG179" s="16"/>
      <c r="AH179" s="16"/>
      <c r="AI179" s="10"/>
      <c r="AJ179" s="219"/>
      <c r="AK179" s="219"/>
      <c r="AL179" s="219"/>
      <c r="AM179" s="219"/>
      <c r="AN179" s="219"/>
      <c r="AO179" s="219"/>
      <c r="AP179" s="219"/>
      <c r="AQ179" s="219"/>
      <c r="AR179" s="219"/>
      <c r="AS179" s="219"/>
      <c r="AT179" s="219"/>
      <c r="AU179" s="219"/>
      <c r="AV179" s="220">
        <v>44726</v>
      </c>
      <c r="AW179" s="220"/>
      <c r="AX179" s="220"/>
      <c r="AY179" s="220">
        <v>44739</v>
      </c>
      <c r="AZ179" s="220"/>
      <c r="BA179" s="220"/>
      <c r="BB179" s="220">
        <v>44762</v>
      </c>
      <c r="BC179" s="218">
        <v>44785</v>
      </c>
      <c r="BD179" s="218">
        <v>44808</v>
      </c>
      <c r="BE179" s="218"/>
      <c r="BF179" s="400">
        <f t="shared" si="294"/>
        <v>6</v>
      </c>
      <c r="BG179" s="10"/>
      <c r="BH179" s="484"/>
      <c r="BI179" s="484"/>
      <c r="BJ179" s="484"/>
      <c r="BK179" s="484"/>
      <c r="BL179" s="484"/>
      <c r="BM179" s="484"/>
      <c r="BN179" s="484"/>
      <c r="BO179" s="484"/>
      <c r="BP179" s="484"/>
      <c r="BQ179" s="495"/>
      <c r="BR179" s="495"/>
      <c r="BS179" s="495"/>
      <c r="BT179" s="495"/>
      <c r="BU179" s="495"/>
      <c r="BV179" s="495"/>
      <c r="BW179" s="495"/>
      <c r="BX179" s="495"/>
      <c r="BY179" s="495"/>
      <c r="BZ179" s="495"/>
      <c r="CA179" s="495"/>
      <c r="CB179" s="399">
        <f t="shared" si="295"/>
        <v>0</v>
      </c>
      <c r="CC179" s="397">
        <f t="shared" si="188"/>
        <v>6</v>
      </c>
      <c r="CD179" s="13"/>
      <c r="CE179" s="396">
        <f t="shared" si="296"/>
        <v>6</v>
      </c>
      <c r="CF179" s="220"/>
      <c r="CG179" s="220"/>
      <c r="CH179" s="218"/>
      <c r="CI179" s="7"/>
      <c r="CJ179" s="7"/>
      <c r="CK179" s="1"/>
      <c r="CL179" s="1"/>
    </row>
    <row r="180" spans="1:90" s="2" customFormat="1" ht="26.4" customHeight="1">
      <c r="A180" s="362"/>
      <c r="B180" s="4">
        <v>1089</v>
      </c>
      <c r="C180" s="216" t="str">
        <f ca="1">IF(CD180="","",(IF(CF180&lt;&gt;"","Closed",(IF(CD180=TODAY()+1,"Near Due",(IF(CD180=TODAY(),"Today is due date",(IF(CD180&gt;TODAY(),"On Due",(IF(E1857&lt;TODAY()-7,"Too Over Due",(IF(CD180&lt;TODAY(),"Over due")))))))))))))</f>
        <v/>
      </c>
      <c r="D180" s="216" t="s">
        <v>362</v>
      </c>
      <c r="E180" s="363">
        <v>44593</v>
      </c>
      <c r="F180" s="13">
        <v>44615</v>
      </c>
      <c r="G180" s="13"/>
      <c r="H180" s="329" t="s">
        <v>577</v>
      </c>
      <c r="I180" s="3" t="s">
        <v>160</v>
      </c>
      <c r="J180" s="9" t="s">
        <v>63</v>
      </c>
      <c r="K180" s="9">
        <v>3093</v>
      </c>
      <c r="L180" s="329" t="s">
        <v>578</v>
      </c>
      <c r="M180" s="3" t="s">
        <v>34</v>
      </c>
      <c r="N180" s="21" t="s">
        <v>49</v>
      </c>
      <c r="O180" s="480" t="s">
        <v>327</v>
      </c>
      <c r="P180" s="21" t="s">
        <v>261</v>
      </c>
      <c r="Q180" s="23" t="s">
        <v>579</v>
      </c>
      <c r="R180" s="11" t="s">
        <v>301</v>
      </c>
      <c r="S180" s="8" t="s">
        <v>27</v>
      </c>
      <c r="T180" s="220"/>
      <c r="U180" s="14" t="s">
        <v>350</v>
      </c>
      <c r="V180" s="381" t="s">
        <v>315</v>
      </c>
      <c r="W180" s="18">
        <v>105</v>
      </c>
      <c r="X180" s="18" t="s">
        <v>324</v>
      </c>
      <c r="Y180" s="18"/>
      <c r="Z180" s="401"/>
      <c r="AA180" s="401"/>
      <c r="AB180" s="401"/>
      <c r="AC180" s="401"/>
      <c r="AD180" s="401"/>
      <c r="AE180" s="401">
        <v>2000</v>
      </c>
      <c r="AF180" s="16">
        <v>44622</v>
      </c>
      <c r="AG180" s="16"/>
      <c r="AH180" s="16"/>
      <c r="AI180" s="10"/>
      <c r="AJ180" s="219"/>
      <c r="AK180" s="219"/>
      <c r="AL180" s="219"/>
      <c r="AM180" s="219"/>
      <c r="AN180" s="219"/>
      <c r="AO180" s="219"/>
      <c r="AP180" s="219"/>
      <c r="AQ180" s="219"/>
      <c r="AR180" s="219"/>
      <c r="AS180" s="219"/>
      <c r="AT180" s="219"/>
      <c r="AU180" s="219"/>
      <c r="AV180" s="220">
        <v>44636</v>
      </c>
      <c r="AW180" s="220"/>
      <c r="AX180" s="220"/>
      <c r="AY180" s="220">
        <v>44649</v>
      </c>
      <c r="AZ180" s="220"/>
      <c r="BA180" s="220"/>
      <c r="BB180" s="220">
        <v>44672</v>
      </c>
      <c r="BC180" s="218">
        <v>44695</v>
      </c>
      <c r="BD180" s="218">
        <v>44718</v>
      </c>
      <c r="BE180" s="218"/>
      <c r="BF180" s="400">
        <f t="shared" si="294"/>
        <v>6</v>
      </c>
      <c r="BG180" s="10"/>
      <c r="BH180" s="484"/>
      <c r="BI180" s="484"/>
      <c r="BJ180" s="484"/>
      <c r="BK180" s="484"/>
      <c r="BL180" s="484"/>
      <c r="BM180" s="484"/>
      <c r="BN180" s="484"/>
      <c r="BO180" s="484"/>
      <c r="BP180" s="484"/>
      <c r="BQ180" s="495"/>
      <c r="BR180" s="495"/>
      <c r="BS180" s="495"/>
      <c r="BT180" s="495"/>
      <c r="BU180" s="495"/>
      <c r="BV180" s="495"/>
      <c r="BW180" s="495"/>
      <c r="BX180" s="495"/>
      <c r="BY180" s="495"/>
      <c r="BZ180" s="495"/>
      <c r="CA180" s="495"/>
      <c r="CB180" s="399">
        <f t="shared" si="295"/>
        <v>0</v>
      </c>
      <c r="CC180" s="397">
        <f t="shared" si="188"/>
        <v>6</v>
      </c>
      <c r="CD180" s="220"/>
      <c r="CE180" s="396">
        <f t="shared" si="296"/>
        <v>6</v>
      </c>
      <c r="CF180" s="220"/>
      <c r="CG180" s="220"/>
      <c r="CH180" s="218"/>
      <c r="CI180" s="7"/>
      <c r="CJ180" s="7"/>
      <c r="CK180" s="1"/>
      <c r="CL180" s="1"/>
    </row>
    <row r="181" spans="1:90" s="2" customFormat="1" ht="26.4" customHeight="1">
      <c r="A181" s="362"/>
      <c r="B181" s="4">
        <v>1090</v>
      </c>
      <c r="C181" s="216" t="str">
        <f ca="1">IF(CD181="","",(IF(CF181&lt;&gt;"","Closed",(IF(CD181=TODAY()+1,"Near Due",(IF(CD181=TODAY(),"Today is due date",(IF(CD181&gt;TODAY(),"On Due",(IF(E1857&lt;TODAY()-7,"Too Over Due",(IF(CD181&lt;TODAY(),"Over due")))))))))))))</f>
        <v/>
      </c>
      <c r="D181" s="216" t="s">
        <v>362</v>
      </c>
      <c r="E181" s="363">
        <v>44593</v>
      </c>
      <c r="F181" s="13">
        <v>44615</v>
      </c>
      <c r="G181" s="13"/>
      <c r="H181" s="329" t="s">
        <v>577</v>
      </c>
      <c r="I181" s="3" t="s">
        <v>160</v>
      </c>
      <c r="J181" s="9" t="s">
        <v>63</v>
      </c>
      <c r="K181" s="9">
        <v>3093</v>
      </c>
      <c r="L181" s="329" t="s">
        <v>578</v>
      </c>
      <c r="M181" s="3" t="s">
        <v>34</v>
      </c>
      <c r="N181" s="21" t="s">
        <v>49</v>
      </c>
      <c r="O181" s="480" t="s">
        <v>327</v>
      </c>
      <c r="P181" s="21" t="s">
        <v>261</v>
      </c>
      <c r="Q181" s="23" t="s">
        <v>579</v>
      </c>
      <c r="R181" s="11" t="s">
        <v>301</v>
      </c>
      <c r="S181" s="8" t="s">
        <v>27</v>
      </c>
      <c r="T181" s="220"/>
      <c r="U181" s="14" t="s">
        <v>316</v>
      </c>
      <c r="V181" s="384" t="s">
        <v>316</v>
      </c>
      <c r="W181" s="18">
        <v>-40</v>
      </c>
      <c r="X181" s="18" t="s">
        <v>324</v>
      </c>
      <c r="Y181" s="18"/>
      <c r="Z181" s="401"/>
      <c r="AA181" s="401"/>
      <c r="AB181" s="401"/>
      <c r="AC181" s="401"/>
      <c r="AD181" s="401"/>
      <c r="AE181" s="401">
        <v>2000</v>
      </c>
      <c r="AF181" s="16">
        <v>44622</v>
      </c>
      <c r="AG181" s="16"/>
      <c r="AH181" s="16"/>
      <c r="AI181" s="10"/>
      <c r="AJ181" s="219"/>
      <c r="AK181" s="219"/>
      <c r="AL181" s="219"/>
      <c r="AM181" s="219"/>
      <c r="AN181" s="219"/>
      <c r="AO181" s="219"/>
      <c r="AP181" s="219"/>
      <c r="AQ181" s="219"/>
      <c r="AR181" s="219"/>
      <c r="AS181" s="219"/>
      <c r="AT181" s="219"/>
      <c r="AU181" s="219"/>
      <c r="AV181" s="220">
        <v>44636</v>
      </c>
      <c r="AW181" s="220"/>
      <c r="AX181" s="220"/>
      <c r="AY181" s="220">
        <v>44649</v>
      </c>
      <c r="AZ181" s="220"/>
      <c r="BA181" s="220"/>
      <c r="BB181" s="220">
        <v>44672</v>
      </c>
      <c r="BC181" s="218">
        <v>44695</v>
      </c>
      <c r="BD181" s="218">
        <v>44718</v>
      </c>
      <c r="BE181" s="218"/>
      <c r="BF181" s="400">
        <f t="shared" si="291"/>
        <v>6</v>
      </c>
      <c r="BG181" s="10"/>
      <c r="BH181" s="484"/>
      <c r="BI181" s="484"/>
      <c r="BJ181" s="484"/>
      <c r="BK181" s="484"/>
      <c r="BL181" s="484"/>
      <c r="BM181" s="484"/>
      <c r="BN181" s="484"/>
      <c r="BO181" s="484"/>
      <c r="BP181" s="484"/>
      <c r="BQ181" s="495"/>
      <c r="BR181" s="495"/>
      <c r="BS181" s="495"/>
      <c r="BT181" s="495"/>
      <c r="BU181" s="495"/>
      <c r="BV181" s="495"/>
      <c r="BW181" s="495"/>
      <c r="BX181" s="495"/>
      <c r="BY181" s="495"/>
      <c r="BZ181" s="495"/>
      <c r="CA181" s="495"/>
      <c r="CB181" s="399">
        <f t="shared" si="292"/>
        <v>0</v>
      </c>
      <c r="CC181" s="397">
        <f t="shared" si="188"/>
        <v>6</v>
      </c>
      <c r="CD181" s="13"/>
      <c r="CE181" s="396">
        <f t="shared" si="293"/>
        <v>6</v>
      </c>
      <c r="CF181" s="220"/>
      <c r="CG181" s="220"/>
      <c r="CH181" s="218"/>
      <c r="CI181" s="7"/>
      <c r="CJ181" s="7"/>
      <c r="CK181" s="1"/>
      <c r="CL181" s="1"/>
    </row>
    <row r="182" spans="1:90" s="2" customFormat="1" ht="26.4" customHeight="1">
      <c r="A182" s="362"/>
      <c r="B182" s="4">
        <v>1091</v>
      </c>
      <c r="C182" s="216" t="str">
        <f ca="1">IF(CD182="","",(IF(CF182&lt;&gt;"","Closed",(IF(CD182=TODAY()+1,"Near Due",(IF(CD182=TODAY(),"Today is due date",(IF(CD182&gt;TODAY(),"On Due",(IF(E1859&lt;TODAY()-7,"Too Over Due",(IF(CD182&lt;TODAY(),"Over due")))))))))))))</f>
        <v/>
      </c>
      <c r="D182" s="216" t="s">
        <v>362</v>
      </c>
      <c r="E182" s="363">
        <v>44593</v>
      </c>
      <c r="F182" s="13">
        <v>44615</v>
      </c>
      <c r="G182" s="13"/>
      <c r="H182" s="329" t="s">
        <v>577</v>
      </c>
      <c r="I182" s="3" t="s">
        <v>160</v>
      </c>
      <c r="J182" s="9" t="s">
        <v>63</v>
      </c>
      <c r="K182" s="9">
        <v>3093</v>
      </c>
      <c r="L182" s="329" t="s">
        <v>578</v>
      </c>
      <c r="M182" s="3" t="s">
        <v>34</v>
      </c>
      <c r="N182" s="21" t="s">
        <v>49</v>
      </c>
      <c r="O182" s="480" t="s">
        <v>327</v>
      </c>
      <c r="P182" s="21" t="s">
        <v>261</v>
      </c>
      <c r="Q182" s="23" t="s">
        <v>579</v>
      </c>
      <c r="R182" s="11" t="s">
        <v>301</v>
      </c>
      <c r="S182" s="8" t="s">
        <v>27</v>
      </c>
      <c r="T182" s="220"/>
      <c r="U182" s="7" t="s">
        <v>314</v>
      </c>
      <c r="V182" s="385" t="s">
        <v>314</v>
      </c>
      <c r="W182" s="499" t="s">
        <v>368</v>
      </c>
      <c r="X182" s="18" t="s">
        <v>324</v>
      </c>
      <c r="Y182" s="18"/>
      <c r="Z182" s="401" t="s">
        <v>31</v>
      </c>
      <c r="AA182" s="401"/>
      <c r="AB182" s="401"/>
      <c r="AC182" s="401"/>
      <c r="AD182" s="401"/>
      <c r="AE182" s="401">
        <v>1000</v>
      </c>
      <c r="AF182" s="16">
        <v>44622</v>
      </c>
      <c r="AG182" s="16"/>
      <c r="AH182" s="16"/>
      <c r="AI182" s="10"/>
      <c r="AJ182" s="219"/>
      <c r="AK182" s="219"/>
      <c r="AL182" s="219"/>
      <c r="AM182" s="219"/>
      <c r="AN182" s="219"/>
      <c r="AO182" s="219"/>
      <c r="AP182" s="219"/>
      <c r="AQ182" s="219">
        <v>44629</v>
      </c>
      <c r="AR182" s="219"/>
      <c r="AS182" s="219"/>
      <c r="AT182" s="219"/>
      <c r="AU182" s="219"/>
      <c r="AV182" s="220">
        <v>44636</v>
      </c>
      <c r="AW182" s="220"/>
      <c r="AX182" s="220"/>
      <c r="AY182" s="220">
        <v>44649</v>
      </c>
      <c r="AZ182" s="220"/>
      <c r="BA182" s="220"/>
      <c r="BB182" s="220">
        <v>44672</v>
      </c>
      <c r="BC182" s="218">
        <v>44695</v>
      </c>
      <c r="BD182" s="218">
        <v>44718</v>
      </c>
      <c r="BE182" s="218"/>
      <c r="BF182" s="400">
        <f t="shared" si="291"/>
        <v>7</v>
      </c>
      <c r="BG182" s="10"/>
      <c r="BH182" s="484"/>
      <c r="BI182" s="484"/>
      <c r="BJ182" s="484"/>
      <c r="BK182" s="484"/>
      <c r="BL182" s="484"/>
      <c r="BM182" s="484"/>
      <c r="BN182" s="484"/>
      <c r="BO182" s="484"/>
      <c r="BP182" s="484"/>
      <c r="BQ182" s="495"/>
      <c r="BR182" s="495"/>
      <c r="BS182" s="495"/>
      <c r="BT182" s="495"/>
      <c r="BU182" s="495"/>
      <c r="BV182" s="495"/>
      <c r="BW182" s="495"/>
      <c r="BX182" s="495"/>
      <c r="BY182" s="495"/>
      <c r="BZ182" s="495"/>
      <c r="CA182" s="495"/>
      <c r="CB182" s="399">
        <f t="shared" si="292"/>
        <v>0</v>
      </c>
      <c r="CC182" s="397">
        <f t="shared" si="188"/>
        <v>7</v>
      </c>
      <c r="CD182" s="13"/>
      <c r="CE182" s="396">
        <f t="shared" si="293"/>
        <v>6</v>
      </c>
      <c r="CF182" s="220"/>
      <c r="CG182" s="220"/>
      <c r="CH182" s="218"/>
      <c r="CI182" s="7"/>
      <c r="CJ182" s="7"/>
      <c r="CK182" s="1"/>
      <c r="CL182" s="1"/>
    </row>
    <row r="183" spans="1:90" s="2" customFormat="1" ht="26.4" customHeight="1">
      <c r="A183" s="362"/>
      <c r="B183" s="4">
        <v>1092</v>
      </c>
      <c r="C183" s="216" t="str">
        <f ca="1">IF(CD183="","",(IF(CF183&lt;&gt;"","Closed",(IF(CD183=TODAY()+1,"Near Due",(IF(CD183=TODAY(),"Today is due date",(IF(CD183&gt;TODAY(),"On Due",(IF(E1861&lt;TODAY()-7,"Too Over Due",(IF(CD183&lt;TODAY(),"Over due")))))))))))))</f>
        <v/>
      </c>
      <c r="D183" s="216" t="s">
        <v>362</v>
      </c>
      <c r="E183" s="363">
        <v>44593</v>
      </c>
      <c r="F183" s="13">
        <v>44615</v>
      </c>
      <c r="G183" s="13"/>
      <c r="H183" s="329" t="s">
        <v>577</v>
      </c>
      <c r="I183" s="3" t="s">
        <v>160</v>
      </c>
      <c r="J183" s="9" t="s">
        <v>63</v>
      </c>
      <c r="K183" s="9">
        <v>3093</v>
      </c>
      <c r="L183" s="329" t="s">
        <v>578</v>
      </c>
      <c r="M183" s="3" t="s">
        <v>34</v>
      </c>
      <c r="N183" s="21" t="s">
        <v>49</v>
      </c>
      <c r="O183" s="480" t="s">
        <v>327</v>
      </c>
      <c r="P183" s="21" t="s">
        <v>261</v>
      </c>
      <c r="Q183" s="23" t="s">
        <v>579</v>
      </c>
      <c r="R183" s="11" t="s">
        <v>301</v>
      </c>
      <c r="S183" s="8" t="s">
        <v>27</v>
      </c>
      <c r="T183" s="220"/>
      <c r="U183" s="19" t="s">
        <v>350</v>
      </c>
      <c r="V183" s="385" t="s">
        <v>315</v>
      </c>
      <c r="W183" s="380">
        <v>65</v>
      </c>
      <c r="X183" s="18" t="s">
        <v>323</v>
      </c>
      <c r="Y183" s="18" t="s">
        <v>57</v>
      </c>
      <c r="Z183" s="18"/>
      <c r="AA183" s="18"/>
      <c r="AB183" s="18"/>
      <c r="AC183" s="18"/>
      <c r="AD183" s="18"/>
      <c r="AE183" s="18">
        <v>72</v>
      </c>
      <c r="AF183" s="16">
        <v>44622</v>
      </c>
      <c r="AG183" s="16"/>
      <c r="AH183" s="16"/>
      <c r="AI183" s="10"/>
      <c r="AJ183" s="219"/>
      <c r="AK183" s="219"/>
      <c r="AL183" s="219"/>
      <c r="AM183" s="219"/>
      <c r="AN183" s="219"/>
      <c r="AO183" s="219"/>
      <c r="AP183" s="219"/>
      <c r="AQ183" s="219"/>
      <c r="AR183" s="219"/>
      <c r="AS183" s="219"/>
      <c r="AT183" s="219"/>
      <c r="AU183" s="219"/>
      <c r="AV183" s="220">
        <v>44636</v>
      </c>
      <c r="AW183" s="220"/>
      <c r="AX183" s="220"/>
      <c r="AY183" s="220"/>
      <c r="AZ183" s="220"/>
      <c r="BA183" s="220"/>
      <c r="BB183" s="220"/>
      <c r="BC183" s="218"/>
      <c r="BD183" s="218"/>
      <c r="BE183" s="218"/>
      <c r="BF183" s="400">
        <f t="shared" si="291"/>
        <v>2</v>
      </c>
      <c r="BG183" s="10"/>
      <c r="BH183" s="484"/>
      <c r="BI183" s="484"/>
      <c r="BJ183" s="484"/>
      <c r="BK183" s="484"/>
      <c r="BL183" s="484"/>
      <c r="BM183" s="484"/>
      <c r="BN183" s="484"/>
      <c r="BO183" s="484"/>
      <c r="BP183" s="484"/>
      <c r="BQ183" s="495"/>
      <c r="BR183" s="495"/>
      <c r="BS183" s="495"/>
      <c r="BT183" s="495"/>
      <c r="BU183" s="495"/>
      <c r="BV183" s="495"/>
      <c r="BW183" s="495"/>
      <c r="BX183" s="495"/>
      <c r="BY183" s="495"/>
      <c r="BZ183" s="495"/>
      <c r="CA183" s="495"/>
      <c r="CB183" s="399">
        <f t="shared" si="292"/>
        <v>0</v>
      </c>
      <c r="CC183" s="397">
        <f t="shared" si="188"/>
        <v>2</v>
      </c>
      <c r="CD183" s="13"/>
      <c r="CE183" s="396">
        <f t="shared" si="293"/>
        <v>6</v>
      </c>
      <c r="CF183" s="220"/>
      <c r="CG183" s="220"/>
      <c r="CH183" s="218"/>
      <c r="CI183" s="7"/>
      <c r="CJ183" s="7"/>
      <c r="CK183" s="1"/>
      <c r="CL183" s="1"/>
    </row>
    <row r="184" spans="1:90" s="2" customFormat="1" ht="26.4" customHeight="1">
      <c r="A184" s="362"/>
      <c r="B184" s="4">
        <v>1093</v>
      </c>
      <c r="C184" s="216" t="str">
        <f ca="1">IF(CD184="","",(IF(CF184&lt;&gt;"","Closed",(IF(CD184=TODAY()+1,"Near Due",(IF(CD184=TODAY(),"Today is due date",(IF(CD184&gt;TODAY(),"On Due",(IF(E1861&lt;TODAY()-7,"Too Over Due",(IF(CD184&lt;TODAY(),"Over due")))))))))))))</f>
        <v>Closed</v>
      </c>
      <c r="D184" s="216" t="str">
        <f t="shared" ref="D184:D186" ca="1" si="297">IF(C184="Closed","Done","Under Test")</f>
        <v>Done</v>
      </c>
      <c r="E184" s="363">
        <v>44593</v>
      </c>
      <c r="F184" s="13">
        <v>44615</v>
      </c>
      <c r="G184" s="13">
        <v>44615</v>
      </c>
      <c r="H184" s="329" t="s">
        <v>584</v>
      </c>
      <c r="I184" s="3" t="s">
        <v>580</v>
      </c>
      <c r="J184" s="3" t="s">
        <v>61</v>
      </c>
      <c r="K184" s="9">
        <v>3039</v>
      </c>
      <c r="L184" s="6" t="s">
        <v>28</v>
      </c>
      <c r="M184" s="3" t="s">
        <v>29</v>
      </c>
      <c r="N184" s="21" t="s">
        <v>23</v>
      </c>
      <c r="O184" s="480" t="s">
        <v>327</v>
      </c>
      <c r="P184" s="21" t="s">
        <v>256</v>
      </c>
      <c r="Q184" s="377" t="s">
        <v>609</v>
      </c>
      <c r="R184" s="11" t="s">
        <v>313</v>
      </c>
      <c r="S184" s="8" t="s">
        <v>27</v>
      </c>
      <c r="T184" s="13"/>
      <c r="U184" s="14" t="s">
        <v>350</v>
      </c>
      <c r="V184" s="381" t="s">
        <v>315</v>
      </c>
      <c r="W184" s="18">
        <v>85</v>
      </c>
      <c r="X184" s="18" t="s">
        <v>324</v>
      </c>
      <c r="Y184" s="18">
        <v>4</v>
      </c>
      <c r="Z184" s="401" t="s">
        <v>272</v>
      </c>
      <c r="AA184" s="401"/>
      <c r="AB184" s="401"/>
      <c r="AC184" s="401"/>
      <c r="AD184" s="401"/>
      <c r="AE184" s="401">
        <v>240</v>
      </c>
      <c r="AF184" s="16">
        <v>44616</v>
      </c>
      <c r="AG184" s="16"/>
      <c r="AH184" s="16"/>
      <c r="AI184" s="10"/>
      <c r="AJ184" s="219"/>
      <c r="AK184" s="219"/>
      <c r="AL184" s="219"/>
      <c r="AM184" s="219"/>
      <c r="AN184" s="219"/>
      <c r="AO184" s="219"/>
      <c r="AP184" s="219"/>
      <c r="AQ184" s="218">
        <v>44623</v>
      </c>
      <c r="AR184" s="218"/>
      <c r="AS184" s="218"/>
      <c r="AT184" s="218"/>
      <c r="AU184" s="218"/>
      <c r="AV184" s="220">
        <v>44628</v>
      </c>
      <c r="AW184" s="220"/>
      <c r="AX184" s="220"/>
      <c r="AY184" s="220"/>
      <c r="AZ184" s="220"/>
      <c r="BA184" s="220"/>
      <c r="BB184" s="220"/>
      <c r="BC184" s="218"/>
      <c r="BD184" s="218"/>
      <c r="BE184" s="218"/>
      <c r="BF184" s="400">
        <f t="shared" si="291"/>
        <v>3</v>
      </c>
      <c r="BG184" s="10">
        <v>44616</v>
      </c>
      <c r="BH184" s="219"/>
      <c r="BI184" s="219"/>
      <c r="BJ184" s="219"/>
      <c r="BK184" s="219"/>
      <c r="BL184" s="219"/>
      <c r="BM184" s="219"/>
      <c r="BN184" s="219"/>
      <c r="BO184" s="219"/>
      <c r="BP184" s="219"/>
      <c r="BQ184" s="220">
        <v>44623</v>
      </c>
      <c r="BR184" s="220">
        <v>44628</v>
      </c>
      <c r="BS184" s="220"/>
      <c r="BT184" s="220"/>
      <c r="BU184" s="220"/>
      <c r="BV184" s="220"/>
      <c r="BW184" s="220"/>
      <c r="BX184" s="220"/>
      <c r="BY184" s="220"/>
      <c r="BZ184" s="220"/>
      <c r="CA184" s="220"/>
      <c r="CB184" s="399">
        <f t="shared" si="292"/>
        <v>3</v>
      </c>
      <c r="CC184" s="397">
        <f t="shared" si="188"/>
        <v>0</v>
      </c>
      <c r="CD184" s="13">
        <v>44628</v>
      </c>
      <c r="CE184" s="396">
        <f t="shared" si="293"/>
        <v>44634</v>
      </c>
      <c r="CF184" s="13">
        <v>44628</v>
      </c>
      <c r="CG184" s="220"/>
      <c r="CH184" s="220"/>
      <c r="CI184" s="7"/>
      <c r="CJ184" s="15"/>
      <c r="CK184" s="1"/>
      <c r="CL184" s="1"/>
    </row>
    <row r="185" spans="1:90" s="2" customFormat="1" ht="26.4" customHeight="1">
      <c r="A185" s="362"/>
      <c r="B185" s="4">
        <v>1094</v>
      </c>
      <c r="C185" s="216" t="str">
        <f ca="1">IF(CD185="","",(IF(CF185&lt;&gt;"","Closed",(IF(CD185=TODAY()+1,"Near Due",(IF(CD185=TODAY(),"Today is due date",(IF(CD185&gt;TODAY(),"On Due",(IF(E1863&lt;TODAY()-7,"Too Over Due",(IF(CD185&lt;TODAY(),"Over due")))))))))))))</f>
        <v>Closed</v>
      </c>
      <c r="D185" s="216" t="str">
        <f t="shared" ca="1" si="297"/>
        <v>Done</v>
      </c>
      <c r="E185" s="363">
        <v>44593</v>
      </c>
      <c r="F185" s="13">
        <v>44615</v>
      </c>
      <c r="G185" s="13">
        <v>44615</v>
      </c>
      <c r="H185" s="329" t="s">
        <v>584</v>
      </c>
      <c r="I185" s="3" t="s">
        <v>580</v>
      </c>
      <c r="J185" s="3" t="s">
        <v>61</v>
      </c>
      <c r="K185" s="9">
        <v>3039</v>
      </c>
      <c r="L185" s="6" t="s">
        <v>28</v>
      </c>
      <c r="M185" s="3" t="s">
        <v>29</v>
      </c>
      <c r="N185" s="21" t="s">
        <v>23</v>
      </c>
      <c r="O185" s="480" t="s">
        <v>327</v>
      </c>
      <c r="P185" s="21" t="s">
        <v>256</v>
      </c>
      <c r="Q185" s="377" t="s">
        <v>609</v>
      </c>
      <c r="R185" s="11" t="s">
        <v>313</v>
      </c>
      <c r="S185" s="8" t="s">
        <v>27</v>
      </c>
      <c r="T185" s="13"/>
      <c r="U185" s="7" t="s">
        <v>349</v>
      </c>
      <c r="V185" s="285" t="s">
        <v>318</v>
      </c>
      <c r="W185" s="18" t="s">
        <v>329</v>
      </c>
      <c r="X185" s="18" t="s">
        <v>324</v>
      </c>
      <c r="Y185" s="18">
        <v>4</v>
      </c>
      <c r="Z185" s="401" t="s">
        <v>43</v>
      </c>
      <c r="AA185" s="401"/>
      <c r="AB185" s="401"/>
      <c r="AC185" s="401"/>
      <c r="AD185" s="401"/>
      <c r="AE185" s="401">
        <v>240</v>
      </c>
      <c r="AF185" s="16">
        <v>44616</v>
      </c>
      <c r="AG185" s="16"/>
      <c r="AH185" s="16"/>
      <c r="AI185" s="10"/>
      <c r="AJ185" s="219"/>
      <c r="AK185" s="219"/>
      <c r="AL185" s="219"/>
      <c r="AM185" s="219"/>
      <c r="AN185" s="219"/>
      <c r="AO185" s="219"/>
      <c r="AP185" s="219"/>
      <c r="AQ185" s="218">
        <v>44623</v>
      </c>
      <c r="AR185" s="218"/>
      <c r="AS185" s="218"/>
      <c r="AT185" s="218"/>
      <c r="AU185" s="218"/>
      <c r="AV185" s="220">
        <v>44628</v>
      </c>
      <c r="AW185" s="220"/>
      <c r="AX185" s="220"/>
      <c r="AY185" s="220"/>
      <c r="AZ185" s="220"/>
      <c r="BA185" s="220"/>
      <c r="BB185" s="220"/>
      <c r="BC185" s="218"/>
      <c r="BD185" s="218"/>
      <c r="BE185" s="218"/>
      <c r="BF185" s="400">
        <f t="shared" si="291"/>
        <v>3</v>
      </c>
      <c r="BG185" s="10">
        <v>44616</v>
      </c>
      <c r="BH185" s="219"/>
      <c r="BI185" s="219"/>
      <c r="BJ185" s="219"/>
      <c r="BK185" s="219"/>
      <c r="BL185" s="219"/>
      <c r="BM185" s="219"/>
      <c r="BN185" s="219"/>
      <c r="BO185" s="219"/>
      <c r="BP185" s="219"/>
      <c r="BQ185" s="220">
        <v>44623</v>
      </c>
      <c r="BR185" s="220">
        <v>44628</v>
      </c>
      <c r="BS185" s="220"/>
      <c r="BT185" s="220"/>
      <c r="BU185" s="220"/>
      <c r="BV185" s="220"/>
      <c r="BW185" s="220"/>
      <c r="BX185" s="220"/>
      <c r="BY185" s="220"/>
      <c r="BZ185" s="220"/>
      <c r="CA185" s="220"/>
      <c r="CB185" s="399">
        <f t="shared" si="292"/>
        <v>3</v>
      </c>
      <c r="CC185" s="397">
        <f t="shared" si="188"/>
        <v>0</v>
      </c>
      <c r="CD185" s="13">
        <v>44628</v>
      </c>
      <c r="CE185" s="396">
        <f t="shared" si="293"/>
        <v>44634</v>
      </c>
      <c r="CF185" s="13">
        <v>44628</v>
      </c>
      <c r="CG185" s="220"/>
      <c r="CH185" s="220"/>
      <c r="CI185" s="7"/>
      <c r="CJ185" s="15"/>
      <c r="CK185" s="1"/>
      <c r="CL185" s="1"/>
    </row>
    <row r="186" spans="1:90" s="2" customFormat="1" ht="26.4" customHeight="1">
      <c r="A186" s="362"/>
      <c r="B186" s="4">
        <v>1095</v>
      </c>
      <c r="C186" s="216" t="str">
        <f ca="1">IF(CD186="","",(IF(CF186&lt;&gt;"","Closed",(IF(CD186=TODAY()+1,"Near Due",(IF(CD186=TODAY(),"Today is due date",(IF(CD186&gt;TODAY(),"On Due",(IF(E1864&lt;TODAY()-7,"Too Over Due",(IF(CD186&lt;TODAY(),"Over due")))))))))))))</f>
        <v>Closed</v>
      </c>
      <c r="D186" s="216" t="str">
        <f t="shared" ca="1" si="297"/>
        <v>Done</v>
      </c>
      <c r="E186" s="363">
        <v>44593</v>
      </c>
      <c r="F186" s="13">
        <v>44615</v>
      </c>
      <c r="G186" s="13">
        <v>44615</v>
      </c>
      <c r="H186" s="329" t="s">
        <v>584</v>
      </c>
      <c r="I186" s="3" t="s">
        <v>580</v>
      </c>
      <c r="J186" s="3" t="s">
        <v>61</v>
      </c>
      <c r="K186" s="9">
        <v>3039</v>
      </c>
      <c r="L186" s="6" t="s">
        <v>28</v>
      </c>
      <c r="M186" s="3" t="s">
        <v>29</v>
      </c>
      <c r="N186" s="21" t="s">
        <v>23</v>
      </c>
      <c r="O186" s="480" t="s">
        <v>327</v>
      </c>
      <c r="P186" s="21" t="s">
        <v>256</v>
      </c>
      <c r="Q186" s="377" t="s">
        <v>609</v>
      </c>
      <c r="R186" s="11" t="s">
        <v>313</v>
      </c>
      <c r="S186" s="8" t="s">
        <v>27</v>
      </c>
      <c r="T186" s="13"/>
      <c r="U186" s="381" t="s">
        <v>314</v>
      </c>
      <c r="V186" s="385" t="s">
        <v>314</v>
      </c>
      <c r="W186" s="499" t="s">
        <v>368</v>
      </c>
      <c r="X186" s="18" t="s">
        <v>324</v>
      </c>
      <c r="Y186" s="18">
        <v>4</v>
      </c>
      <c r="Z186" s="401" t="s">
        <v>31</v>
      </c>
      <c r="AA186" s="401"/>
      <c r="AB186" s="401"/>
      <c r="AC186" s="401"/>
      <c r="AD186" s="401"/>
      <c r="AE186" s="401">
        <v>240</v>
      </c>
      <c r="AF186" s="16">
        <v>44616</v>
      </c>
      <c r="AG186" s="16"/>
      <c r="AH186" s="16"/>
      <c r="AI186" s="10"/>
      <c r="AJ186" s="219"/>
      <c r="AK186" s="219"/>
      <c r="AL186" s="219"/>
      <c r="AM186" s="219"/>
      <c r="AN186" s="219"/>
      <c r="AO186" s="219"/>
      <c r="AP186" s="219"/>
      <c r="AQ186" s="218">
        <v>44623</v>
      </c>
      <c r="AR186" s="218"/>
      <c r="AS186" s="218"/>
      <c r="AT186" s="218"/>
      <c r="AU186" s="218"/>
      <c r="AV186" s="220">
        <v>44628</v>
      </c>
      <c r="AW186" s="220"/>
      <c r="AX186" s="220"/>
      <c r="AY186" s="220"/>
      <c r="AZ186" s="220"/>
      <c r="BA186" s="220"/>
      <c r="BB186" s="220"/>
      <c r="BC186" s="218"/>
      <c r="BD186" s="218"/>
      <c r="BE186" s="218"/>
      <c r="BF186" s="400">
        <f t="shared" si="291"/>
        <v>3</v>
      </c>
      <c r="BG186" s="10">
        <v>44616</v>
      </c>
      <c r="BH186" s="219"/>
      <c r="BI186" s="219"/>
      <c r="BJ186" s="219"/>
      <c r="BK186" s="219"/>
      <c r="BL186" s="219"/>
      <c r="BM186" s="219"/>
      <c r="BN186" s="219"/>
      <c r="BO186" s="219"/>
      <c r="BP186" s="219"/>
      <c r="BQ186" s="220">
        <v>44623</v>
      </c>
      <c r="BR186" s="220">
        <v>44628</v>
      </c>
      <c r="BS186" s="220"/>
      <c r="BT186" s="220"/>
      <c r="BU186" s="220"/>
      <c r="BV186" s="220"/>
      <c r="BW186" s="220"/>
      <c r="BX186" s="220"/>
      <c r="BY186" s="220"/>
      <c r="BZ186" s="220"/>
      <c r="CA186" s="220"/>
      <c r="CB186" s="399">
        <f t="shared" si="292"/>
        <v>3</v>
      </c>
      <c r="CC186" s="397">
        <f t="shared" si="188"/>
        <v>0</v>
      </c>
      <c r="CD186" s="13">
        <v>44628</v>
      </c>
      <c r="CE186" s="396">
        <f t="shared" si="293"/>
        <v>44634</v>
      </c>
      <c r="CF186" s="13">
        <v>44628</v>
      </c>
      <c r="CG186" s="220"/>
      <c r="CH186" s="220"/>
      <c r="CI186" s="7"/>
      <c r="CJ186" s="15"/>
      <c r="CK186" s="1"/>
      <c r="CL186" s="1"/>
    </row>
    <row r="187" spans="1:90" s="2" customFormat="1" ht="26.4" customHeight="1">
      <c r="A187" s="362"/>
      <c r="B187" s="4">
        <v>1096</v>
      </c>
      <c r="C187" s="216" t="str">
        <f ca="1">IF(CD187="","",(IF(CF187&lt;&gt;"","Closed",(IF(CD187=TODAY()+1,"Near Due",(IF(CD187=TODAY(),"Today is due date",(IF(CD187&gt;TODAY(),"On Due",(IF(E1862&lt;TODAY()-7,"Too Over Due",(IF(CD187&lt;TODAY(),"Over due")))))))))))))</f>
        <v>Closed</v>
      </c>
      <c r="D187" s="216" t="str">
        <f ca="1">IF(C187="Closed","Done","Under Test")</f>
        <v>Done</v>
      </c>
      <c r="E187" s="363">
        <v>44593</v>
      </c>
      <c r="F187" s="13">
        <v>44615</v>
      </c>
      <c r="G187" s="13">
        <v>44615</v>
      </c>
      <c r="H187" s="329" t="s">
        <v>584</v>
      </c>
      <c r="I187" s="3" t="s">
        <v>580</v>
      </c>
      <c r="J187" s="3" t="s">
        <v>61</v>
      </c>
      <c r="K187" s="9">
        <v>3039</v>
      </c>
      <c r="L187" s="6" t="s">
        <v>28</v>
      </c>
      <c r="M187" s="3" t="s">
        <v>29</v>
      </c>
      <c r="N187" s="21" t="s">
        <v>23</v>
      </c>
      <c r="O187" s="480" t="s">
        <v>327</v>
      </c>
      <c r="P187" s="21" t="s">
        <v>256</v>
      </c>
      <c r="Q187" s="377" t="s">
        <v>609</v>
      </c>
      <c r="R187" s="11" t="s">
        <v>313</v>
      </c>
      <c r="S187" s="8" t="s">
        <v>27</v>
      </c>
      <c r="T187" s="13"/>
      <c r="U187" s="14" t="s">
        <v>316</v>
      </c>
      <c r="V187" s="384" t="s">
        <v>316</v>
      </c>
      <c r="W187" s="18">
        <v>-40</v>
      </c>
      <c r="X187" s="18" t="s">
        <v>324</v>
      </c>
      <c r="Y187" s="18">
        <v>4</v>
      </c>
      <c r="Z187" s="401" t="s">
        <v>221</v>
      </c>
      <c r="AA187" s="401"/>
      <c r="AB187" s="401"/>
      <c r="AC187" s="401"/>
      <c r="AD187" s="401"/>
      <c r="AE187" s="401">
        <v>240</v>
      </c>
      <c r="AF187" s="16">
        <v>44616</v>
      </c>
      <c r="AG187" s="16"/>
      <c r="AH187" s="16"/>
      <c r="AI187" s="10"/>
      <c r="AJ187" s="219"/>
      <c r="AK187" s="219"/>
      <c r="AL187" s="219"/>
      <c r="AM187" s="219"/>
      <c r="AN187" s="219"/>
      <c r="AO187" s="219"/>
      <c r="AP187" s="219"/>
      <c r="AQ187" s="218">
        <v>44623</v>
      </c>
      <c r="AR187" s="218"/>
      <c r="AS187" s="218"/>
      <c r="AT187" s="218"/>
      <c r="AU187" s="218"/>
      <c r="AV187" s="220">
        <v>44628</v>
      </c>
      <c r="AW187" s="220"/>
      <c r="AX187" s="220"/>
      <c r="AY187" s="220"/>
      <c r="AZ187" s="220"/>
      <c r="BA187" s="220"/>
      <c r="BB187" s="220"/>
      <c r="BC187" s="218"/>
      <c r="BD187" s="218"/>
      <c r="BE187" s="218"/>
      <c r="BF187" s="400">
        <f>COUNTA(AF187:BE187)</f>
        <v>3</v>
      </c>
      <c r="BG187" s="10">
        <v>44616</v>
      </c>
      <c r="BH187" s="219"/>
      <c r="BI187" s="219"/>
      <c r="BJ187" s="219"/>
      <c r="BK187" s="219"/>
      <c r="BL187" s="219"/>
      <c r="BM187" s="219"/>
      <c r="BN187" s="219"/>
      <c r="BO187" s="219"/>
      <c r="BP187" s="219"/>
      <c r="BQ187" s="220">
        <v>44623</v>
      </c>
      <c r="BR187" s="220">
        <v>44628</v>
      </c>
      <c r="BS187" s="220"/>
      <c r="BT187" s="220"/>
      <c r="BU187" s="220"/>
      <c r="BV187" s="220"/>
      <c r="BW187" s="220"/>
      <c r="BX187" s="220"/>
      <c r="BY187" s="220"/>
      <c r="BZ187" s="220"/>
      <c r="CA187" s="220"/>
      <c r="CB187" s="399">
        <f>COUNTA(BG187:CA187)</f>
        <v>3</v>
      </c>
      <c r="CC187" s="397">
        <f t="shared" si="188"/>
        <v>0</v>
      </c>
      <c r="CD187" s="13">
        <v>44628</v>
      </c>
      <c r="CE187" s="396">
        <f>CD187+6</f>
        <v>44634</v>
      </c>
      <c r="CF187" s="13">
        <v>44628</v>
      </c>
      <c r="CG187" s="220"/>
      <c r="CH187" s="220"/>
      <c r="CI187" s="7"/>
      <c r="CJ187" s="15"/>
      <c r="CK187" s="1"/>
      <c r="CL187" s="1"/>
    </row>
    <row r="188" spans="1:90" s="2" customFormat="1" ht="26.4" customHeight="1">
      <c r="A188" s="362"/>
      <c r="B188" s="4">
        <v>1097</v>
      </c>
      <c r="C188" s="216" t="str">
        <f ca="1">IF(CD188="","",(IF(CF188&lt;&gt;"","Closed",(IF(CD188=TODAY()+1,"Near Due",(IF(CD188=TODAY(),"Today is due date",(IF(CD188&gt;TODAY(),"On Due",(IF(E1878&lt;TODAY()-7,"Too Over Due",(IF(CD188&lt;TODAY(),"Over due")))))))))))))</f>
        <v>Closed</v>
      </c>
      <c r="D188" s="216" t="str">
        <f t="shared" ref="D188:D189" ca="1" si="298">IF(C188="Closed","Done","Under Test")</f>
        <v>Done</v>
      </c>
      <c r="E188" s="363">
        <f t="shared" ref="E188" si="299">F188</f>
        <v>44615</v>
      </c>
      <c r="F188" s="13">
        <v>44615</v>
      </c>
      <c r="G188" s="13">
        <v>44593</v>
      </c>
      <c r="H188" s="328" t="s">
        <v>585</v>
      </c>
      <c r="I188" s="3" t="s">
        <v>155</v>
      </c>
      <c r="J188" s="3" t="s">
        <v>32</v>
      </c>
      <c r="K188" s="215">
        <v>3077</v>
      </c>
      <c r="L188" s="6" t="s">
        <v>152</v>
      </c>
      <c r="M188" s="9" t="s">
        <v>125</v>
      </c>
      <c r="N188" s="21" t="s">
        <v>18</v>
      </c>
      <c r="O188" s="480" t="s">
        <v>327</v>
      </c>
      <c r="P188" s="21" t="s">
        <v>258</v>
      </c>
      <c r="Q188" s="284" t="s">
        <v>586</v>
      </c>
      <c r="R188" s="11" t="s">
        <v>68</v>
      </c>
      <c r="S188" s="8" t="s">
        <v>27</v>
      </c>
      <c r="T188" s="13"/>
      <c r="U188" s="14" t="s">
        <v>350</v>
      </c>
      <c r="V188" s="381" t="s">
        <v>315</v>
      </c>
      <c r="W188" s="18">
        <v>105</v>
      </c>
      <c r="X188" s="18" t="s">
        <v>323</v>
      </c>
      <c r="Y188" s="18">
        <v>1</v>
      </c>
      <c r="Z188" s="18" t="s">
        <v>223</v>
      </c>
      <c r="AA188" s="18" t="s">
        <v>596</v>
      </c>
      <c r="AB188" s="18" t="s">
        <v>170</v>
      </c>
      <c r="AC188" s="18"/>
      <c r="AD188" s="18"/>
      <c r="AE188" s="18">
        <v>240</v>
      </c>
      <c r="AF188" s="16">
        <v>44621</v>
      </c>
      <c r="AG188" s="16"/>
      <c r="AH188" s="16"/>
      <c r="AI188" s="10"/>
      <c r="AJ188" s="219"/>
      <c r="AK188" s="219"/>
      <c r="AL188" s="219">
        <v>44622</v>
      </c>
      <c r="AM188" s="219">
        <v>44623</v>
      </c>
      <c r="AN188" s="219">
        <v>44624</v>
      </c>
      <c r="AO188" s="219"/>
      <c r="AP188" s="219"/>
      <c r="AQ188" s="219"/>
      <c r="AR188" s="219">
        <v>44627</v>
      </c>
      <c r="AS188" s="219">
        <v>44628</v>
      </c>
      <c r="AT188" s="219">
        <v>44629</v>
      </c>
      <c r="AU188" s="219">
        <v>44630</v>
      </c>
      <c r="AV188" s="220">
        <v>44631</v>
      </c>
      <c r="AW188" s="220"/>
      <c r="AX188" s="220"/>
      <c r="AY188" s="220"/>
      <c r="AZ188" s="220"/>
      <c r="BA188" s="220"/>
      <c r="BB188" s="220"/>
      <c r="BC188" s="218"/>
      <c r="BD188" s="218"/>
      <c r="BE188" s="218"/>
      <c r="BF188" s="400">
        <f t="shared" ref="BF188:BF189" si="300">COUNTA(AF188:BE188)</f>
        <v>9</v>
      </c>
      <c r="BG188" s="10">
        <v>44621</v>
      </c>
      <c r="BH188" s="219"/>
      <c r="BI188" s="219"/>
      <c r="BJ188" s="219"/>
      <c r="BK188" s="219"/>
      <c r="BL188" s="219">
        <v>44622</v>
      </c>
      <c r="BM188" s="219">
        <v>44623</v>
      </c>
      <c r="BN188" s="219"/>
      <c r="BO188" s="219"/>
      <c r="BP188" s="219"/>
      <c r="BQ188" s="220"/>
      <c r="BR188" s="220"/>
      <c r="BS188" s="220"/>
      <c r="BT188" s="220"/>
      <c r="BU188" s="220"/>
      <c r="BV188" s="220"/>
      <c r="BW188" s="220"/>
      <c r="BX188" s="220"/>
      <c r="BY188" s="220"/>
      <c r="BZ188" s="220"/>
      <c r="CA188" s="220"/>
      <c r="CB188" s="399">
        <f t="shared" ref="CB188:CB189" si="301">COUNTA(BG188:CA188)</f>
        <v>3</v>
      </c>
      <c r="CC188" s="397">
        <f t="shared" si="188"/>
        <v>6</v>
      </c>
      <c r="CD188" s="13">
        <v>44631</v>
      </c>
      <c r="CE188" s="396">
        <f t="shared" ref="CE188:CE189" si="302">CD188+6</f>
        <v>44637</v>
      </c>
      <c r="CF188" s="220">
        <v>44644</v>
      </c>
      <c r="CG188" s="220"/>
      <c r="CH188" s="220"/>
      <c r="CI188" s="7"/>
      <c r="CJ188" s="7" t="s">
        <v>590</v>
      </c>
      <c r="CK188" s="1"/>
      <c r="CL188" s="1"/>
    </row>
    <row r="189" spans="1:90" s="2" customFormat="1" ht="26.4" customHeight="1">
      <c r="A189" s="362"/>
      <c r="B189" s="4">
        <v>1098</v>
      </c>
      <c r="C189" s="216" t="str">
        <f ca="1">IF(CD189="","",(IF(CF189&lt;&gt;"","Closed",(IF(CD189=TODAY()+1,"Near Due",(IF(CD189=TODAY(),"Today is due date",(IF(CD189&gt;TODAY(),"On Due",(IF(E1865&lt;TODAY()-7,"Too Over Due",(IF(CD189&lt;TODAY(),"Over due")))))))))))))</f>
        <v>Closed</v>
      </c>
      <c r="D189" s="216" t="str">
        <f t="shared" ca="1" si="298"/>
        <v>Done</v>
      </c>
      <c r="E189" s="363">
        <v>44593</v>
      </c>
      <c r="F189" s="13">
        <v>44620</v>
      </c>
      <c r="G189" s="13">
        <v>44618</v>
      </c>
      <c r="H189" s="329" t="s">
        <v>588</v>
      </c>
      <c r="I189" s="3" t="s">
        <v>293</v>
      </c>
      <c r="J189" s="3" t="s">
        <v>47</v>
      </c>
      <c r="K189" s="9">
        <v>3087</v>
      </c>
      <c r="L189" s="329" t="s">
        <v>282</v>
      </c>
      <c r="M189" s="3" t="s">
        <v>42</v>
      </c>
      <c r="N189" s="21" t="s">
        <v>41</v>
      </c>
      <c r="O189" s="480" t="s">
        <v>327</v>
      </c>
      <c r="P189" s="21" t="s">
        <v>259</v>
      </c>
      <c r="Q189" s="23" t="s">
        <v>589</v>
      </c>
      <c r="R189" s="8" t="s">
        <v>35</v>
      </c>
      <c r="S189" s="8" t="s">
        <v>27</v>
      </c>
      <c r="T189" s="13"/>
      <c r="U189" s="14" t="s">
        <v>350</v>
      </c>
      <c r="V189" s="381" t="s">
        <v>315</v>
      </c>
      <c r="W189" s="18">
        <v>85</v>
      </c>
      <c r="X189" s="18" t="s">
        <v>323</v>
      </c>
      <c r="Y189" s="18">
        <v>5</v>
      </c>
      <c r="Z189" s="401" t="s">
        <v>272</v>
      </c>
      <c r="AA189" s="401" t="s">
        <v>606</v>
      </c>
      <c r="AB189" s="401" t="s">
        <v>170</v>
      </c>
      <c r="AC189" s="401" t="s">
        <v>518</v>
      </c>
      <c r="AD189" s="401"/>
      <c r="AE189" s="401">
        <v>500</v>
      </c>
      <c r="AF189" s="16">
        <v>44619</v>
      </c>
      <c r="AG189" s="16"/>
      <c r="AH189" s="16"/>
      <c r="AI189" s="10"/>
      <c r="AJ189" s="219"/>
      <c r="AK189" s="219"/>
      <c r="AL189" s="219">
        <v>44620</v>
      </c>
      <c r="AM189" s="219">
        <v>44621</v>
      </c>
      <c r="AN189" s="219">
        <v>44622</v>
      </c>
      <c r="AO189" s="219"/>
      <c r="AP189" s="219"/>
      <c r="AQ189" s="219">
        <v>44624</v>
      </c>
      <c r="AR189" s="219"/>
      <c r="AS189" s="219"/>
      <c r="AT189" s="219"/>
      <c r="AU189" s="219"/>
      <c r="AV189" s="220">
        <v>44629</v>
      </c>
      <c r="AW189" s="220"/>
      <c r="AX189" s="220"/>
      <c r="AY189" s="220">
        <v>44642</v>
      </c>
      <c r="AZ189" s="220"/>
      <c r="BA189" s="220"/>
      <c r="BB189" s="220"/>
      <c r="BC189" s="218"/>
      <c r="BD189" s="218"/>
      <c r="BE189" s="218"/>
      <c r="BF189" s="400">
        <f t="shared" si="300"/>
        <v>7</v>
      </c>
      <c r="BG189" s="10">
        <v>44619</v>
      </c>
      <c r="BH189" s="219"/>
      <c r="BI189" s="219"/>
      <c r="BJ189" s="219"/>
      <c r="BK189" s="219"/>
      <c r="BL189" s="219">
        <v>44620</v>
      </c>
      <c r="BM189" s="219">
        <v>44621</v>
      </c>
      <c r="BN189" s="219">
        <v>44622</v>
      </c>
      <c r="BO189" s="219"/>
      <c r="BP189" s="219"/>
      <c r="BQ189" s="220">
        <v>44624</v>
      </c>
      <c r="BR189" s="220">
        <v>44629</v>
      </c>
      <c r="BS189" s="220"/>
      <c r="BT189" s="220"/>
      <c r="BU189" s="220">
        <v>44642</v>
      </c>
      <c r="BV189" s="220"/>
      <c r="BW189" s="220"/>
      <c r="BX189" s="220"/>
      <c r="BY189" s="220"/>
      <c r="BZ189" s="220"/>
      <c r="CA189" s="220"/>
      <c r="CB189" s="399">
        <f t="shared" si="301"/>
        <v>7</v>
      </c>
      <c r="CC189" s="397">
        <f t="shared" si="188"/>
        <v>0</v>
      </c>
      <c r="CD189" s="13">
        <v>44643</v>
      </c>
      <c r="CE189" s="396">
        <f t="shared" si="302"/>
        <v>44649</v>
      </c>
      <c r="CF189" s="13">
        <v>44643</v>
      </c>
      <c r="CG189" s="220"/>
      <c r="CH189" s="220"/>
      <c r="CI189" s="7"/>
      <c r="CJ189" s="7"/>
      <c r="CK189" s="1"/>
      <c r="CL189" s="1"/>
    </row>
    <row r="190" spans="1:90" s="2" customFormat="1" ht="26.25" customHeight="1">
      <c r="A190" s="362"/>
      <c r="B190" s="4">
        <v>1099</v>
      </c>
      <c r="C190" s="216" t="str">
        <f ca="1">IF(CD190="","",(IF(CF190&lt;&gt;"","Closed",(IF(CD190=TODAY()+1,"Near Due",(IF(CD190=TODAY(),"Today is due date",(IF(CD190&gt;TODAY(),"On Due",(IF(E1865&lt;TODAY()-7,"Too Over Due",(IF(CD190&lt;TODAY(),"Over due")))))))))))))</f>
        <v/>
      </c>
      <c r="D190" s="216" t="s">
        <v>364</v>
      </c>
      <c r="E190" s="363">
        <v>44594</v>
      </c>
      <c r="F190" s="13">
        <v>44614</v>
      </c>
      <c r="G190" s="13"/>
      <c r="H190" s="328" t="s">
        <v>595</v>
      </c>
      <c r="I190" s="3" t="s">
        <v>476</v>
      </c>
      <c r="J190" s="3" t="s">
        <v>61</v>
      </c>
      <c r="K190" s="215">
        <v>3040</v>
      </c>
      <c r="L190" s="328" t="s">
        <v>235</v>
      </c>
      <c r="M190" s="9" t="s">
        <v>26</v>
      </c>
      <c r="N190" s="21" t="s">
        <v>37</v>
      </c>
      <c r="O190" s="480" t="s">
        <v>327</v>
      </c>
      <c r="P190" s="21" t="s">
        <v>256</v>
      </c>
      <c r="Q190" s="23" t="s">
        <v>570</v>
      </c>
      <c r="R190" s="11" t="s">
        <v>68</v>
      </c>
      <c r="S190" s="8" t="s">
        <v>27</v>
      </c>
      <c r="T190" s="13"/>
      <c r="U190" s="14" t="s">
        <v>316</v>
      </c>
      <c r="V190" s="384" t="s">
        <v>316</v>
      </c>
      <c r="W190" s="18">
        <v>-30</v>
      </c>
      <c r="X190" s="18" t="s">
        <v>323</v>
      </c>
      <c r="Y190" s="18">
        <v>5</v>
      </c>
      <c r="Z190" s="401"/>
      <c r="AA190" s="401"/>
      <c r="AB190" s="401"/>
      <c r="AC190" s="401"/>
      <c r="AD190" s="401"/>
      <c r="AE190" s="401">
        <v>500</v>
      </c>
      <c r="AF190" s="16"/>
      <c r="AG190" s="16"/>
      <c r="AH190" s="16"/>
      <c r="AI190" s="10"/>
      <c r="AJ190" s="219"/>
      <c r="AK190" s="219"/>
      <c r="AL190" s="219"/>
      <c r="AM190" s="219"/>
      <c r="AN190" s="219"/>
      <c r="AO190" s="219"/>
      <c r="AP190" s="219"/>
      <c r="AQ190" s="219"/>
      <c r="AR190" s="219"/>
      <c r="AS190" s="219"/>
      <c r="AT190" s="219"/>
      <c r="AU190" s="219"/>
      <c r="AV190" s="220"/>
      <c r="AW190" s="220"/>
      <c r="AX190" s="220"/>
      <c r="AY190" s="220"/>
      <c r="AZ190" s="220"/>
      <c r="BA190" s="220"/>
      <c r="BB190" s="220"/>
      <c r="BC190" s="218"/>
      <c r="BD190" s="218"/>
      <c r="BE190" s="218"/>
      <c r="BF190" s="400">
        <f>COUNTA(AF190:BE190)</f>
        <v>0</v>
      </c>
      <c r="BG190" s="10"/>
      <c r="BH190" s="484"/>
      <c r="BI190" s="484"/>
      <c r="BJ190" s="484"/>
      <c r="BK190" s="484"/>
      <c r="BL190" s="484"/>
      <c r="BM190" s="484"/>
      <c r="BN190" s="484"/>
      <c r="BO190" s="484"/>
      <c r="BP190" s="484"/>
      <c r="BQ190" s="495"/>
      <c r="BR190" s="495"/>
      <c r="BS190" s="495"/>
      <c r="BT190" s="495"/>
      <c r="BU190" s="495"/>
      <c r="BV190" s="495"/>
      <c r="BW190" s="495"/>
      <c r="BX190" s="495"/>
      <c r="BY190" s="495"/>
      <c r="BZ190" s="495"/>
      <c r="CA190" s="495"/>
      <c r="CB190" s="399">
        <f>COUNTA(BG190:CA190)</f>
        <v>0</v>
      </c>
      <c r="CC190" s="397">
        <f t="shared" si="188"/>
        <v>0</v>
      </c>
      <c r="CD190" s="13"/>
      <c r="CE190" s="396">
        <f>CD190+6</f>
        <v>6</v>
      </c>
      <c r="CF190" s="219"/>
      <c r="CG190" s="13"/>
      <c r="CH190" s="13"/>
      <c r="CI190" s="7"/>
      <c r="CJ190" s="7"/>
      <c r="CK190" s="1"/>
      <c r="CL190" s="1"/>
    </row>
    <row r="191" spans="1:90" s="2" customFormat="1" ht="26.4" customHeight="1">
      <c r="A191" s="362"/>
      <c r="B191" s="4">
        <v>1100</v>
      </c>
      <c r="C191" s="216" t="str">
        <f ca="1">IF(CD191="","",(IF(CF191&lt;&gt;"","Closed",(IF(CD191=TODAY()+1,"Near Due",(IF(CD191=TODAY(),"Today is due date",(IF(CD191&gt;TODAY(),"On Due",(IF(E1865&lt;TODAY()-7,"Too Over Due",(IF(CD191&lt;TODAY(),"Over due")))))))))))))</f>
        <v/>
      </c>
      <c r="D191" s="216" t="s">
        <v>364</v>
      </c>
      <c r="E191" s="363">
        <v>44594</v>
      </c>
      <c r="F191" s="13">
        <v>44614</v>
      </c>
      <c r="G191" s="13"/>
      <c r="H191" s="328" t="s">
        <v>595</v>
      </c>
      <c r="I191" s="3" t="s">
        <v>476</v>
      </c>
      <c r="J191" s="3" t="s">
        <v>61</v>
      </c>
      <c r="K191" s="215">
        <v>3040</v>
      </c>
      <c r="L191" s="328" t="s">
        <v>235</v>
      </c>
      <c r="M191" s="9" t="s">
        <v>26</v>
      </c>
      <c r="N191" s="21" t="s">
        <v>37</v>
      </c>
      <c r="O191" s="480" t="s">
        <v>327</v>
      </c>
      <c r="P191" s="21" t="s">
        <v>256</v>
      </c>
      <c r="Q191" s="23" t="s">
        <v>570</v>
      </c>
      <c r="R191" s="11" t="s">
        <v>68</v>
      </c>
      <c r="S191" s="8" t="s">
        <v>27</v>
      </c>
      <c r="T191" s="13"/>
      <c r="U191" s="14" t="s">
        <v>350</v>
      </c>
      <c r="V191" s="381" t="s">
        <v>315</v>
      </c>
      <c r="W191" s="18">
        <v>85</v>
      </c>
      <c r="X191" s="18" t="s">
        <v>323</v>
      </c>
      <c r="Y191" s="18">
        <v>5</v>
      </c>
      <c r="Z191" s="401"/>
      <c r="AA191" s="401"/>
      <c r="AB191" s="401"/>
      <c r="AC191" s="401"/>
      <c r="AD191" s="401"/>
      <c r="AE191" s="401">
        <v>500</v>
      </c>
      <c r="AF191" s="16"/>
      <c r="AG191" s="16"/>
      <c r="AH191" s="16"/>
      <c r="AI191" s="10"/>
      <c r="AJ191" s="219"/>
      <c r="AK191" s="219"/>
      <c r="AL191" s="219"/>
      <c r="AM191" s="219"/>
      <c r="AN191" s="219"/>
      <c r="AO191" s="219"/>
      <c r="AP191" s="219"/>
      <c r="AQ191" s="219"/>
      <c r="AR191" s="219"/>
      <c r="AS191" s="219"/>
      <c r="AT191" s="219"/>
      <c r="AU191" s="219"/>
      <c r="AV191" s="220"/>
      <c r="AW191" s="220"/>
      <c r="AX191" s="220"/>
      <c r="AY191" s="220"/>
      <c r="AZ191" s="220"/>
      <c r="BA191" s="220"/>
      <c r="BB191" s="220"/>
      <c r="BC191" s="218"/>
      <c r="BD191" s="218"/>
      <c r="BE191" s="218"/>
      <c r="BF191" s="400">
        <f t="shared" ref="BF191" si="303">COUNTA(AF191:BE191)</f>
        <v>0</v>
      </c>
      <c r="BG191" s="10"/>
      <c r="BH191" s="484"/>
      <c r="BI191" s="484"/>
      <c r="BJ191" s="484"/>
      <c r="BK191" s="484"/>
      <c r="BL191" s="484"/>
      <c r="BM191" s="484"/>
      <c r="BN191" s="484"/>
      <c r="BO191" s="484"/>
      <c r="BP191" s="484"/>
      <c r="BQ191" s="495"/>
      <c r="BR191" s="495"/>
      <c r="BS191" s="495"/>
      <c r="BT191" s="495"/>
      <c r="BU191" s="495"/>
      <c r="BV191" s="495"/>
      <c r="BW191" s="495"/>
      <c r="BX191" s="495"/>
      <c r="BY191" s="495"/>
      <c r="BZ191" s="495"/>
      <c r="CA191" s="495"/>
      <c r="CB191" s="399">
        <f t="shared" ref="CB191" si="304">COUNTA(BG191:CA191)</f>
        <v>0</v>
      </c>
      <c r="CC191" s="397">
        <f t="shared" si="188"/>
        <v>0</v>
      </c>
      <c r="CD191" s="13"/>
      <c r="CE191" s="396">
        <f t="shared" ref="CE191" si="305">CD191+6</f>
        <v>6</v>
      </c>
      <c r="CF191" s="219"/>
      <c r="CG191" s="13"/>
      <c r="CH191" s="13"/>
      <c r="CI191" s="7"/>
      <c r="CJ191" s="7"/>
      <c r="CK191" s="1"/>
      <c r="CL191" s="1"/>
    </row>
    <row r="192" spans="1:90" s="2" customFormat="1" ht="26.25" customHeight="1">
      <c r="A192" s="362"/>
      <c r="B192" s="4">
        <v>1101</v>
      </c>
      <c r="C192" s="216" t="str">
        <f ca="1">IF(CD192="","",(IF(CF192&lt;&gt;"","Closed",(IF(CD192=TODAY()+1,"Near Due",(IF(CD192=TODAY(),"Today is due date",(IF(CD192&gt;TODAY(),"On Due",(IF(E1866&lt;TODAY()-7,"Too Over Due",(IF(CD192&lt;TODAY(),"Over due")))))))))))))</f>
        <v/>
      </c>
      <c r="D192" s="216" t="s">
        <v>364</v>
      </c>
      <c r="E192" s="363">
        <v>44594</v>
      </c>
      <c r="F192" s="13">
        <v>44614</v>
      </c>
      <c r="G192" s="13"/>
      <c r="H192" s="328" t="s">
        <v>595</v>
      </c>
      <c r="I192" s="3" t="s">
        <v>476</v>
      </c>
      <c r="J192" s="3" t="s">
        <v>61</v>
      </c>
      <c r="K192" s="215">
        <v>3040</v>
      </c>
      <c r="L192" s="328" t="s">
        <v>235</v>
      </c>
      <c r="M192" s="9" t="s">
        <v>26</v>
      </c>
      <c r="N192" s="21" t="s">
        <v>37</v>
      </c>
      <c r="O192" s="480" t="s">
        <v>327</v>
      </c>
      <c r="P192" s="21" t="s">
        <v>256</v>
      </c>
      <c r="Q192" s="23" t="s">
        <v>570</v>
      </c>
      <c r="R192" s="11" t="s">
        <v>68</v>
      </c>
      <c r="S192" s="8" t="s">
        <v>27</v>
      </c>
      <c r="T192" s="13"/>
      <c r="U192" s="7" t="s">
        <v>349</v>
      </c>
      <c r="V192" s="285" t="s">
        <v>318</v>
      </c>
      <c r="W192" s="18" t="s">
        <v>329</v>
      </c>
      <c r="X192" s="18" t="s">
        <v>323</v>
      </c>
      <c r="Y192" s="18">
        <v>5</v>
      </c>
      <c r="Z192" s="401"/>
      <c r="AA192" s="401"/>
      <c r="AB192" s="401"/>
      <c r="AC192" s="401"/>
      <c r="AD192" s="401"/>
      <c r="AE192" s="401">
        <v>500</v>
      </c>
      <c r="AF192" s="16"/>
      <c r="AG192" s="16"/>
      <c r="AH192" s="16"/>
      <c r="AI192" s="10"/>
      <c r="AJ192" s="219"/>
      <c r="AK192" s="219"/>
      <c r="AL192" s="219"/>
      <c r="AM192" s="219"/>
      <c r="AN192" s="219"/>
      <c r="AO192" s="219"/>
      <c r="AP192" s="219"/>
      <c r="AQ192" s="219"/>
      <c r="AR192" s="219"/>
      <c r="AS192" s="219"/>
      <c r="AT192" s="219"/>
      <c r="AU192" s="219"/>
      <c r="AV192" s="220"/>
      <c r="AW192" s="220"/>
      <c r="AX192" s="220"/>
      <c r="AY192" s="220"/>
      <c r="AZ192" s="220"/>
      <c r="BA192" s="220"/>
      <c r="BB192" s="220"/>
      <c r="BC192" s="218"/>
      <c r="BD192" s="218"/>
      <c r="BE192" s="218"/>
      <c r="BF192" s="400">
        <f>COUNTA(AF192:BE192)</f>
        <v>0</v>
      </c>
      <c r="BG192" s="10"/>
      <c r="BH192" s="484"/>
      <c r="BI192" s="484"/>
      <c r="BJ192" s="484"/>
      <c r="BK192" s="484"/>
      <c r="BL192" s="484"/>
      <c r="BM192" s="484"/>
      <c r="BN192" s="484"/>
      <c r="BO192" s="484"/>
      <c r="BP192" s="484"/>
      <c r="BQ192" s="495"/>
      <c r="BR192" s="495"/>
      <c r="BS192" s="495"/>
      <c r="BT192" s="495"/>
      <c r="BU192" s="495"/>
      <c r="BV192" s="495"/>
      <c r="BW192" s="495"/>
      <c r="BX192" s="495"/>
      <c r="BY192" s="495"/>
      <c r="BZ192" s="495"/>
      <c r="CA192" s="495"/>
      <c r="CB192" s="399">
        <f>COUNTA(BG192:CA192)</f>
        <v>0</v>
      </c>
      <c r="CC192" s="397">
        <f t="shared" si="188"/>
        <v>0</v>
      </c>
      <c r="CD192" s="13"/>
      <c r="CE192" s="396">
        <f>CD192+6</f>
        <v>6</v>
      </c>
      <c r="CF192" s="219"/>
      <c r="CG192" s="13"/>
      <c r="CH192" s="13"/>
      <c r="CI192" s="7"/>
      <c r="CJ192" s="7"/>
      <c r="CK192" s="1"/>
      <c r="CL192" s="1"/>
    </row>
    <row r="193" spans="1:90" s="2" customFormat="1" ht="26.4" customHeight="1">
      <c r="A193" s="362"/>
      <c r="B193" s="4">
        <v>1102</v>
      </c>
      <c r="C193" s="216" t="str">
        <f ca="1">IF(CD193="","",(IF(CF193&lt;&gt;"","Closed",(IF(CD193=TODAY()+1,"Near Due",(IF(CD193=TODAY(),"Today is due date",(IF(CD193&gt;TODAY(),"On Due",(IF(E1863&lt;TODAY()-7,"Too Over Due",(IF(CD193&lt;TODAY(),"Over due")))))))))))))</f>
        <v/>
      </c>
      <c r="D193" s="216" t="s">
        <v>364</v>
      </c>
      <c r="E193" s="363">
        <v>44594</v>
      </c>
      <c r="F193" s="13">
        <v>44614</v>
      </c>
      <c r="G193" s="13"/>
      <c r="H193" s="328" t="s">
        <v>595</v>
      </c>
      <c r="I193" s="3" t="s">
        <v>476</v>
      </c>
      <c r="J193" s="3" t="s">
        <v>61</v>
      </c>
      <c r="K193" s="215">
        <v>3040</v>
      </c>
      <c r="L193" s="328" t="s">
        <v>235</v>
      </c>
      <c r="M193" s="9" t="s">
        <v>26</v>
      </c>
      <c r="N193" s="21" t="s">
        <v>37</v>
      </c>
      <c r="O193" s="480" t="s">
        <v>327</v>
      </c>
      <c r="P193" s="21" t="s">
        <v>256</v>
      </c>
      <c r="Q193" s="23" t="s">
        <v>570</v>
      </c>
      <c r="R193" s="11" t="s">
        <v>68</v>
      </c>
      <c r="S193" s="8" t="s">
        <v>27</v>
      </c>
      <c r="T193" s="13"/>
      <c r="U193" s="381" t="s">
        <v>314</v>
      </c>
      <c r="V193" s="385" t="s">
        <v>314</v>
      </c>
      <c r="W193" s="499" t="s">
        <v>368</v>
      </c>
      <c r="X193" s="18" t="s">
        <v>324</v>
      </c>
      <c r="Y193" s="18">
        <v>5</v>
      </c>
      <c r="Z193" s="401"/>
      <c r="AA193" s="401"/>
      <c r="AB193" s="401"/>
      <c r="AC193" s="401"/>
      <c r="AD193" s="401"/>
      <c r="AE193" s="401">
        <v>250</v>
      </c>
      <c r="AF193" s="16"/>
      <c r="AG193" s="16"/>
      <c r="AH193" s="16"/>
      <c r="AI193" s="10"/>
      <c r="AJ193" s="219"/>
      <c r="AK193" s="219"/>
      <c r="AL193" s="219"/>
      <c r="AM193" s="219"/>
      <c r="AN193" s="219"/>
      <c r="AO193" s="219"/>
      <c r="AP193" s="219"/>
      <c r="AQ193" s="219"/>
      <c r="AR193" s="219"/>
      <c r="AS193" s="219"/>
      <c r="AT193" s="219"/>
      <c r="AU193" s="219"/>
      <c r="AV193" s="220"/>
      <c r="AW193" s="220"/>
      <c r="AX193" s="220"/>
      <c r="AY193" s="220"/>
      <c r="AZ193" s="220"/>
      <c r="BA193" s="220"/>
      <c r="BB193" s="220"/>
      <c r="BC193" s="218"/>
      <c r="BD193" s="218"/>
      <c r="BE193" s="218"/>
      <c r="BF193" s="400">
        <f t="shared" ref="BF193:BF194" si="306">COUNTA(AF193:BE193)</f>
        <v>0</v>
      </c>
      <c r="BG193" s="10"/>
      <c r="BH193" s="484"/>
      <c r="BI193" s="484"/>
      <c r="BJ193" s="484"/>
      <c r="BK193" s="484"/>
      <c r="BL193" s="484"/>
      <c r="BM193" s="484"/>
      <c r="BN193" s="484"/>
      <c r="BO193" s="484"/>
      <c r="BP193" s="484"/>
      <c r="BQ193" s="495"/>
      <c r="BR193" s="495"/>
      <c r="BS193" s="495"/>
      <c r="BT193" s="495"/>
      <c r="BU193" s="495"/>
      <c r="BV193" s="495"/>
      <c r="BW193" s="495"/>
      <c r="BX193" s="495"/>
      <c r="BY193" s="495"/>
      <c r="BZ193" s="495"/>
      <c r="CA193" s="495"/>
      <c r="CB193" s="399">
        <f t="shared" ref="CB193:CB194" si="307">COUNTA(BG193:CA193)</f>
        <v>0</v>
      </c>
      <c r="CC193" s="397">
        <f t="shared" si="188"/>
        <v>0</v>
      </c>
      <c r="CD193" s="13"/>
      <c r="CE193" s="396">
        <f t="shared" ref="CE193:CE194" si="308">CD193+6</f>
        <v>6</v>
      </c>
      <c r="CF193" s="219"/>
      <c r="CG193" s="13"/>
      <c r="CH193" s="13"/>
      <c r="CI193" s="7"/>
      <c r="CJ193" s="7"/>
      <c r="CK193" s="1"/>
      <c r="CL193" s="1"/>
    </row>
    <row r="194" spans="1:90" s="2" customFormat="1" ht="26.4" customHeight="1">
      <c r="A194" s="362"/>
      <c r="B194" s="4">
        <v>1103</v>
      </c>
      <c r="C194" s="216" t="str">
        <f ca="1">IF(CD194="","",(IF(CF194&lt;&gt;"","Closed",(IF(CD194=TODAY()+1,"Near Due",(IF(CD194=TODAY(),"Today is due date",(IF(CD194&gt;TODAY(),"On Due",(IF(E1866&lt;TODAY()-7,"Too Over Due",(IF(CD194&lt;TODAY(),"Over due")))))))))))))</f>
        <v>Closed</v>
      </c>
      <c r="D194" s="216" t="str">
        <f t="shared" ref="D194" ca="1" si="309">IF(C194="Closed","Done","Under Test")</f>
        <v>Done</v>
      </c>
      <c r="E194" s="363">
        <v>44594</v>
      </c>
      <c r="F194" s="13">
        <v>44611</v>
      </c>
      <c r="G194" s="13">
        <v>44611</v>
      </c>
      <c r="H194" s="328" t="s">
        <v>599</v>
      </c>
      <c r="I194" s="3" t="s">
        <v>284</v>
      </c>
      <c r="J194" s="3" t="s">
        <v>61</v>
      </c>
      <c r="K194" s="215">
        <v>3084</v>
      </c>
      <c r="L194" s="328" t="s">
        <v>503</v>
      </c>
      <c r="M194" s="9" t="s">
        <v>34</v>
      </c>
      <c r="N194" s="21" t="s">
        <v>18</v>
      </c>
      <c r="O194" s="480" t="s">
        <v>327</v>
      </c>
      <c r="P194" s="21" t="s">
        <v>256</v>
      </c>
      <c r="Q194" s="23" t="s">
        <v>600</v>
      </c>
      <c r="R194" s="8" t="s">
        <v>62</v>
      </c>
      <c r="S194" s="8" t="s">
        <v>27</v>
      </c>
      <c r="T194" s="13"/>
      <c r="U194" s="381" t="s">
        <v>419</v>
      </c>
      <c r="V194" s="385" t="s">
        <v>419</v>
      </c>
      <c r="W194" s="380" t="s">
        <v>419</v>
      </c>
      <c r="X194" s="18" t="s">
        <v>324</v>
      </c>
      <c r="Y194" s="18">
        <v>20</v>
      </c>
      <c r="Z194" s="401" t="s">
        <v>252</v>
      </c>
      <c r="AA194" s="401"/>
      <c r="AB194" s="401"/>
      <c r="AC194" s="401"/>
      <c r="AD194" s="401"/>
      <c r="AE194" s="401">
        <v>2</v>
      </c>
      <c r="AF194" s="16">
        <v>44611</v>
      </c>
      <c r="AG194" s="16"/>
      <c r="AH194" s="16"/>
      <c r="AI194" s="10">
        <v>44611</v>
      </c>
      <c r="AJ194" s="219"/>
      <c r="AK194" s="219"/>
      <c r="AL194" s="219"/>
      <c r="AM194" s="219"/>
      <c r="AN194" s="219"/>
      <c r="AO194" s="219"/>
      <c r="AP194" s="219"/>
      <c r="AQ194" s="219"/>
      <c r="AR194" s="219"/>
      <c r="AS194" s="219"/>
      <c r="AT194" s="219"/>
      <c r="AU194" s="219"/>
      <c r="AV194" s="220"/>
      <c r="AW194" s="220"/>
      <c r="AX194" s="220"/>
      <c r="AY194" s="220"/>
      <c r="AZ194" s="220"/>
      <c r="BA194" s="220"/>
      <c r="BB194" s="220"/>
      <c r="BC194" s="218"/>
      <c r="BD194" s="218"/>
      <c r="BE194" s="218"/>
      <c r="BF194" s="400">
        <f t="shared" si="306"/>
        <v>2</v>
      </c>
      <c r="BG194" s="10">
        <v>44611</v>
      </c>
      <c r="BH194" s="219"/>
      <c r="BI194" s="219">
        <v>44611</v>
      </c>
      <c r="BJ194" s="219"/>
      <c r="BK194" s="219"/>
      <c r="BL194" s="219"/>
      <c r="BM194" s="219"/>
      <c r="BN194" s="219"/>
      <c r="BO194" s="219"/>
      <c r="BP194" s="219"/>
      <c r="BQ194" s="220"/>
      <c r="BR194" s="220"/>
      <c r="BS194" s="220"/>
      <c r="BT194" s="220"/>
      <c r="BU194" s="220"/>
      <c r="BV194" s="220"/>
      <c r="BW194" s="220"/>
      <c r="BX194" s="220"/>
      <c r="BY194" s="220"/>
      <c r="BZ194" s="220"/>
      <c r="CA194" s="220"/>
      <c r="CB194" s="399">
        <f t="shared" si="307"/>
        <v>2</v>
      </c>
      <c r="CC194" s="397">
        <f t="shared" si="188"/>
        <v>0</v>
      </c>
      <c r="CD194" s="13">
        <v>44611</v>
      </c>
      <c r="CE194" s="396">
        <f t="shared" si="308"/>
        <v>44617</v>
      </c>
      <c r="CF194" s="219">
        <v>44611</v>
      </c>
      <c r="CG194" s="13"/>
      <c r="CH194" s="13"/>
      <c r="CI194" s="7"/>
      <c r="CJ194" s="7"/>
      <c r="CK194" s="1"/>
      <c r="CL194" s="1"/>
    </row>
    <row r="195" spans="1:90" s="2" customFormat="1" ht="26.4" customHeight="1">
      <c r="A195" s="362"/>
      <c r="B195" s="4">
        <v>1104</v>
      </c>
      <c r="C195" s="216" t="str">
        <f ca="1">IF(CD195="","",(IF(CF195&lt;&gt;"","Closed",(IF(CD195=TODAY()+1,"Near Due",(IF(CD195=TODAY(),"Today is due date",(IF(CD195&gt;TODAY(),"On Due",(IF(E1877&lt;TODAY()-7,"Too Over Due",(IF(CD195&lt;TODAY(),"Over due")))))))))))))</f>
        <v>Closed</v>
      </c>
      <c r="D195" s="216" t="str">
        <f ca="1">IF(C195="Closed","Done","Under Test")</f>
        <v>Done</v>
      </c>
      <c r="E195" s="363">
        <v>44594</v>
      </c>
      <c r="F195" s="13">
        <v>44618</v>
      </c>
      <c r="G195" s="13">
        <v>44618</v>
      </c>
      <c r="H195" s="329" t="s">
        <v>601</v>
      </c>
      <c r="I195" s="3" t="s">
        <v>228</v>
      </c>
      <c r="J195" s="9" t="s">
        <v>229</v>
      </c>
      <c r="K195" s="9" t="s">
        <v>142</v>
      </c>
      <c r="L195" s="375" t="s">
        <v>156</v>
      </c>
      <c r="M195" s="3" t="s">
        <v>73</v>
      </c>
      <c r="N195" s="21" t="s">
        <v>157</v>
      </c>
      <c r="O195" s="480" t="s">
        <v>327</v>
      </c>
      <c r="P195" s="21" t="s">
        <v>262</v>
      </c>
      <c r="Q195" s="23" t="s">
        <v>602</v>
      </c>
      <c r="R195" s="11" t="s">
        <v>68</v>
      </c>
      <c r="S195" s="8" t="s">
        <v>27</v>
      </c>
      <c r="T195" s="13"/>
      <c r="U195" s="7" t="s">
        <v>213</v>
      </c>
      <c r="V195" s="285" t="s">
        <v>213</v>
      </c>
      <c r="W195" s="499" t="s">
        <v>368</v>
      </c>
      <c r="X195" s="18" t="s">
        <v>324</v>
      </c>
      <c r="Y195" s="18">
        <v>3</v>
      </c>
      <c r="Z195" s="18" t="s">
        <v>241</v>
      </c>
      <c r="AA195" s="18"/>
      <c r="AB195" s="18"/>
      <c r="AC195" s="18"/>
      <c r="AD195" s="18"/>
      <c r="AE195" s="18">
        <v>6</v>
      </c>
      <c r="AF195" s="16">
        <v>44618</v>
      </c>
      <c r="AG195" s="16"/>
      <c r="AH195" s="16"/>
      <c r="AI195" s="10"/>
      <c r="AJ195" s="219"/>
      <c r="AK195" s="219"/>
      <c r="AL195" s="219"/>
      <c r="AM195" s="219">
        <v>44621</v>
      </c>
      <c r="AN195" s="219"/>
      <c r="AO195" s="219">
        <v>44624</v>
      </c>
      <c r="AP195" s="219"/>
      <c r="AQ195" s="219">
        <v>44628</v>
      </c>
      <c r="AR195" s="219"/>
      <c r="AS195" s="219"/>
      <c r="AT195" s="219"/>
      <c r="AU195" s="219"/>
      <c r="AV195" s="220"/>
      <c r="AW195" s="220"/>
      <c r="AX195" s="220"/>
      <c r="AY195" s="220"/>
      <c r="AZ195" s="220"/>
      <c r="BA195" s="220"/>
      <c r="BB195" s="220"/>
      <c r="BC195" s="218"/>
      <c r="BD195" s="218"/>
      <c r="BE195" s="218"/>
      <c r="BF195" s="400">
        <f>COUNTA(AF195:BE195)</f>
        <v>4</v>
      </c>
      <c r="BG195" s="10">
        <v>44618</v>
      </c>
      <c r="BH195" s="219"/>
      <c r="BI195" s="219"/>
      <c r="BJ195" s="219"/>
      <c r="BK195" s="219"/>
      <c r="BL195" s="219"/>
      <c r="BM195" s="219">
        <v>44621</v>
      </c>
      <c r="BN195" s="484"/>
      <c r="BO195" s="484"/>
      <c r="BP195" s="484"/>
      <c r="BQ195" s="220">
        <v>44628</v>
      </c>
      <c r="BR195" s="495"/>
      <c r="BS195" s="495"/>
      <c r="BT195" s="495"/>
      <c r="BU195" s="495"/>
      <c r="BV195" s="495"/>
      <c r="BW195" s="495"/>
      <c r="BX195" s="495"/>
      <c r="BY195" s="495"/>
      <c r="BZ195" s="495"/>
      <c r="CA195" s="495"/>
      <c r="CB195" s="399">
        <f>COUNTA(BG195:CA195)</f>
        <v>3</v>
      </c>
      <c r="CC195" s="397">
        <f t="shared" si="188"/>
        <v>1</v>
      </c>
      <c r="CD195" s="13">
        <v>44628</v>
      </c>
      <c r="CE195" s="396">
        <f>CD195+6</f>
        <v>44634</v>
      </c>
      <c r="CF195" s="13">
        <v>44628</v>
      </c>
      <c r="CG195" s="220"/>
      <c r="CH195" s="218"/>
      <c r="CI195" s="7"/>
      <c r="CJ195" s="7"/>
      <c r="CK195" s="1"/>
      <c r="CL195" s="1"/>
    </row>
    <row r="196" spans="1:90" s="2" customFormat="1" ht="26.25" customHeight="1">
      <c r="A196" s="362"/>
      <c r="B196" s="4">
        <v>1105</v>
      </c>
      <c r="C196" s="216" t="str">
        <f t="shared" ref="C196:C201" ca="1" si="310">IF(CD196="","",(IF(CF196&lt;&gt;"","Closed",(IF(CD196=TODAY()+1,"Near Due",(IF(CD196=TODAY(),"Today is due date",(IF(CD196&gt;TODAY(),"On Due",(IF(E1868&lt;TODAY()-7,"Too Over Due",(IF(CD196&lt;TODAY(),"Over due")))))))))))))</f>
        <v>Closed</v>
      </c>
      <c r="D196" s="216" t="str">
        <f t="shared" ref="D196:D205" ca="1" si="311">IF(C196="Closed","Done","Under Test")</f>
        <v>Done</v>
      </c>
      <c r="E196" s="363">
        <v>44621</v>
      </c>
      <c r="F196" s="13">
        <v>44623</v>
      </c>
      <c r="G196" s="13"/>
      <c r="H196" s="328" t="s">
        <v>597</v>
      </c>
      <c r="I196" s="3" t="s">
        <v>218</v>
      </c>
      <c r="J196" s="3" t="s">
        <v>46</v>
      </c>
      <c r="K196" s="215">
        <v>7123</v>
      </c>
      <c r="L196" s="328" t="s">
        <v>659</v>
      </c>
      <c r="M196" s="9" t="s">
        <v>48</v>
      </c>
      <c r="N196" s="21" t="s">
        <v>45</v>
      </c>
      <c r="O196" s="480" t="s">
        <v>327</v>
      </c>
      <c r="P196" s="21" t="s">
        <v>256</v>
      </c>
      <c r="Q196" s="23" t="s">
        <v>598</v>
      </c>
      <c r="R196" s="11" t="s">
        <v>68</v>
      </c>
      <c r="S196" s="8" t="s">
        <v>237</v>
      </c>
      <c r="T196" s="13"/>
      <c r="U196" s="14" t="s">
        <v>350</v>
      </c>
      <c r="V196" s="381" t="s">
        <v>315</v>
      </c>
      <c r="W196" s="18">
        <v>80</v>
      </c>
      <c r="X196" s="18" t="s">
        <v>324</v>
      </c>
      <c r="Y196" s="18">
        <v>2</v>
      </c>
      <c r="Z196" s="401" t="s">
        <v>19</v>
      </c>
      <c r="AA196" s="401"/>
      <c r="AB196" s="401"/>
      <c r="AC196" s="401"/>
      <c r="AD196" s="401"/>
      <c r="AE196" s="401">
        <v>120</v>
      </c>
      <c r="AF196" s="16">
        <v>44623</v>
      </c>
      <c r="AG196" s="16">
        <v>44624</v>
      </c>
      <c r="AH196" s="16"/>
      <c r="AI196" s="10"/>
      <c r="AJ196" s="219"/>
      <c r="AK196" s="219"/>
      <c r="AL196" s="219"/>
      <c r="AM196" s="219"/>
      <c r="AN196" s="219"/>
      <c r="AO196" s="219">
        <v>44628</v>
      </c>
      <c r="AP196" s="219"/>
      <c r="AQ196" s="219">
        <v>44630</v>
      </c>
      <c r="AR196" s="219"/>
      <c r="AS196" s="219"/>
      <c r="AT196" s="219"/>
      <c r="AU196" s="219"/>
      <c r="AV196" s="220"/>
      <c r="AW196" s="220"/>
      <c r="AX196" s="220"/>
      <c r="AY196" s="220"/>
      <c r="AZ196" s="220"/>
      <c r="BA196" s="220"/>
      <c r="BB196" s="220"/>
      <c r="BC196" s="218"/>
      <c r="BD196" s="218"/>
      <c r="BE196" s="218"/>
      <c r="BF196" s="400">
        <f t="shared" ref="BF196:BF205" si="312">COUNTA(AF196:BE196)</f>
        <v>4</v>
      </c>
      <c r="BG196" s="10">
        <v>44623</v>
      </c>
      <c r="BH196" s="219"/>
      <c r="BI196" s="219"/>
      <c r="BJ196" s="219"/>
      <c r="BK196" s="219"/>
      <c r="BL196" s="219"/>
      <c r="BM196" s="219"/>
      <c r="BN196" s="219"/>
      <c r="BO196" s="219">
        <v>44628</v>
      </c>
      <c r="BP196" s="219"/>
      <c r="BQ196" s="220">
        <v>44630</v>
      </c>
      <c r="BR196" s="220"/>
      <c r="BS196" s="220"/>
      <c r="BT196" s="220"/>
      <c r="BU196" s="220"/>
      <c r="BV196" s="220"/>
      <c r="BW196" s="220"/>
      <c r="BX196" s="220"/>
      <c r="BY196" s="220"/>
      <c r="BZ196" s="220"/>
      <c r="CA196" s="220"/>
      <c r="CB196" s="399">
        <f t="shared" ref="CB196:CB205" si="313">COUNTA(BG196:CA196)</f>
        <v>3</v>
      </c>
      <c r="CC196" s="397">
        <f t="shared" si="188"/>
        <v>1</v>
      </c>
      <c r="CD196" s="13">
        <v>44631</v>
      </c>
      <c r="CE196" s="396">
        <f t="shared" ref="CE196:CE205" si="314">CD196+6</f>
        <v>44637</v>
      </c>
      <c r="CF196" s="13">
        <v>44631</v>
      </c>
      <c r="CG196" s="13"/>
      <c r="CH196" s="13"/>
      <c r="CI196" s="7"/>
      <c r="CJ196" s="7"/>
      <c r="CK196" s="1"/>
      <c r="CL196" s="1"/>
    </row>
    <row r="197" spans="1:90" s="2" customFormat="1" ht="26.25" customHeight="1">
      <c r="A197" s="362"/>
      <c r="B197" s="4">
        <v>1106</v>
      </c>
      <c r="C197" s="216" t="str">
        <f t="shared" ca="1" si="310"/>
        <v>Closed</v>
      </c>
      <c r="D197" s="216" t="str">
        <f t="shared" ca="1" si="311"/>
        <v>Done</v>
      </c>
      <c r="E197" s="363">
        <v>44621</v>
      </c>
      <c r="F197" s="13">
        <v>44623</v>
      </c>
      <c r="G197" s="13"/>
      <c r="H197" s="328" t="s">
        <v>597</v>
      </c>
      <c r="I197" s="3" t="s">
        <v>218</v>
      </c>
      <c r="J197" s="3" t="s">
        <v>46</v>
      </c>
      <c r="K197" s="215">
        <v>7123</v>
      </c>
      <c r="L197" s="328" t="s">
        <v>659</v>
      </c>
      <c r="M197" s="9" t="s">
        <v>48</v>
      </c>
      <c r="N197" s="21" t="s">
        <v>45</v>
      </c>
      <c r="O197" s="480" t="s">
        <v>327</v>
      </c>
      <c r="P197" s="21" t="s">
        <v>256</v>
      </c>
      <c r="Q197" s="23" t="s">
        <v>598</v>
      </c>
      <c r="R197" s="11" t="s">
        <v>68</v>
      </c>
      <c r="S197" s="8" t="s">
        <v>237</v>
      </c>
      <c r="T197" s="13"/>
      <c r="U197" s="14" t="s">
        <v>316</v>
      </c>
      <c r="V197" s="384" t="s">
        <v>316</v>
      </c>
      <c r="W197" s="18">
        <v>-30</v>
      </c>
      <c r="X197" s="18" t="s">
        <v>324</v>
      </c>
      <c r="Y197" s="18">
        <v>2</v>
      </c>
      <c r="Z197" s="401" t="s">
        <v>20</v>
      </c>
      <c r="AA197" s="401"/>
      <c r="AB197" s="401"/>
      <c r="AC197" s="401"/>
      <c r="AD197" s="401"/>
      <c r="AE197" s="401">
        <v>120</v>
      </c>
      <c r="AF197" s="16">
        <v>44623</v>
      </c>
      <c r="AG197" s="16">
        <v>44624</v>
      </c>
      <c r="AH197" s="16"/>
      <c r="AI197" s="10"/>
      <c r="AJ197" s="219"/>
      <c r="AK197" s="219"/>
      <c r="AL197" s="219"/>
      <c r="AM197" s="219"/>
      <c r="AN197" s="219"/>
      <c r="AO197" s="219">
        <v>44628</v>
      </c>
      <c r="AP197" s="219"/>
      <c r="AQ197" s="219">
        <v>44630</v>
      </c>
      <c r="AR197" s="219"/>
      <c r="AS197" s="219"/>
      <c r="AT197" s="219"/>
      <c r="AU197" s="219"/>
      <c r="AV197" s="220"/>
      <c r="AW197" s="220"/>
      <c r="AX197" s="220"/>
      <c r="AY197" s="220"/>
      <c r="AZ197" s="220"/>
      <c r="BA197" s="220"/>
      <c r="BB197" s="220"/>
      <c r="BC197" s="218"/>
      <c r="BD197" s="218"/>
      <c r="BE197" s="218"/>
      <c r="BF197" s="400">
        <f t="shared" si="312"/>
        <v>4</v>
      </c>
      <c r="BG197" s="10">
        <v>44623</v>
      </c>
      <c r="BH197" s="484"/>
      <c r="BI197" s="484"/>
      <c r="BJ197" s="484"/>
      <c r="BK197" s="484"/>
      <c r="BL197" s="484"/>
      <c r="BM197" s="484"/>
      <c r="BN197" s="484"/>
      <c r="BO197" s="219">
        <v>44628</v>
      </c>
      <c r="BP197" s="219"/>
      <c r="BQ197" s="220">
        <v>44630</v>
      </c>
      <c r="BR197" s="495"/>
      <c r="BS197" s="495"/>
      <c r="BT197" s="495"/>
      <c r="BU197" s="495"/>
      <c r="BV197" s="495"/>
      <c r="BW197" s="495"/>
      <c r="BX197" s="495"/>
      <c r="BY197" s="495"/>
      <c r="BZ197" s="495"/>
      <c r="CA197" s="495"/>
      <c r="CB197" s="399">
        <f t="shared" si="313"/>
        <v>3</v>
      </c>
      <c r="CC197" s="397">
        <f t="shared" ref="CC197:CC260" si="315">BF197-CB197</f>
        <v>1</v>
      </c>
      <c r="CD197" s="13">
        <v>44631</v>
      </c>
      <c r="CE197" s="396">
        <f t="shared" si="314"/>
        <v>44637</v>
      </c>
      <c r="CF197" s="13">
        <v>44631</v>
      </c>
      <c r="CG197" s="13"/>
      <c r="CH197" s="13"/>
      <c r="CI197" s="7"/>
      <c r="CJ197" s="7"/>
      <c r="CK197" s="1"/>
      <c r="CL197" s="1"/>
    </row>
    <row r="198" spans="1:90" s="2" customFormat="1" ht="26.25" customHeight="1">
      <c r="A198" s="362"/>
      <c r="B198" s="4">
        <v>1107</v>
      </c>
      <c r="C198" s="216" t="str">
        <f t="shared" ca="1" si="310"/>
        <v>Closed</v>
      </c>
      <c r="D198" s="216" t="str">
        <f t="shared" ca="1" si="311"/>
        <v>Done</v>
      </c>
      <c r="E198" s="363">
        <v>44652</v>
      </c>
      <c r="F198" s="13">
        <v>44623</v>
      </c>
      <c r="G198" s="13"/>
      <c r="H198" s="328" t="s">
        <v>597</v>
      </c>
      <c r="I198" s="3" t="s">
        <v>218</v>
      </c>
      <c r="J198" s="3" t="s">
        <v>46</v>
      </c>
      <c r="K198" s="215">
        <v>7123</v>
      </c>
      <c r="L198" s="328" t="s">
        <v>659</v>
      </c>
      <c r="M198" s="9" t="s">
        <v>48</v>
      </c>
      <c r="N198" s="21" t="s">
        <v>45</v>
      </c>
      <c r="O198" s="480" t="s">
        <v>327</v>
      </c>
      <c r="P198" s="21" t="s">
        <v>256</v>
      </c>
      <c r="Q198" s="23" t="s">
        <v>598</v>
      </c>
      <c r="R198" s="11" t="s">
        <v>68</v>
      </c>
      <c r="S198" s="8" t="s">
        <v>237</v>
      </c>
      <c r="T198" s="13"/>
      <c r="U198" s="7" t="s">
        <v>349</v>
      </c>
      <c r="V198" s="285" t="s">
        <v>318</v>
      </c>
      <c r="W198" s="18" t="s">
        <v>330</v>
      </c>
      <c r="X198" s="18" t="s">
        <v>324</v>
      </c>
      <c r="Y198" s="18">
        <v>2</v>
      </c>
      <c r="Z198" s="401" t="s">
        <v>21</v>
      </c>
      <c r="AA198" s="401"/>
      <c r="AB198" s="401"/>
      <c r="AC198" s="401"/>
      <c r="AD198" s="401"/>
      <c r="AE198" s="401">
        <v>120</v>
      </c>
      <c r="AF198" s="16">
        <v>44623</v>
      </c>
      <c r="AG198" s="16">
        <v>44624</v>
      </c>
      <c r="AH198" s="16"/>
      <c r="AI198" s="10"/>
      <c r="AJ198" s="219"/>
      <c r="AK198" s="219"/>
      <c r="AL198" s="219"/>
      <c r="AM198" s="219"/>
      <c r="AN198" s="219"/>
      <c r="AO198" s="219">
        <v>44628</v>
      </c>
      <c r="AP198" s="219"/>
      <c r="AQ198" s="219">
        <v>44630</v>
      </c>
      <c r="AR198" s="219"/>
      <c r="AS198" s="219"/>
      <c r="AT198" s="219"/>
      <c r="AU198" s="219"/>
      <c r="AV198" s="220"/>
      <c r="AW198" s="220"/>
      <c r="AX198" s="220"/>
      <c r="AY198" s="220"/>
      <c r="AZ198" s="220"/>
      <c r="BA198" s="220"/>
      <c r="BB198" s="220"/>
      <c r="BC198" s="218"/>
      <c r="BD198" s="218"/>
      <c r="BE198" s="218"/>
      <c r="BF198" s="400">
        <f t="shared" si="312"/>
        <v>4</v>
      </c>
      <c r="BG198" s="10">
        <v>44623</v>
      </c>
      <c r="BH198" s="484"/>
      <c r="BI198" s="484"/>
      <c r="BJ198" s="484"/>
      <c r="BK198" s="484"/>
      <c r="BL198" s="484"/>
      <c r="BM198" s="484"/>
      <c r="BN198" s="484"/>
      <c r="BO198" s="219">
        <v>44628</v>
      </c>
      <c r="BP198" s="219"/>
      <c r="BQ198" s="220">
        <v>44630</v>
      </c>
      <c r="BR198" s="495"/>
      <c r="BS198" s="495"/>
      <c r="BT198" s="495"/>
      <c r="BU198" s="495"/>
      <c r="BV198" s="495"/>
      <c r="BW198" s="495"/>
      <c r="BX198" s="495"/>
      <c r="BY198" s="495"/>
      <c r="BZ198" s="495"/>
      <c r="CA198" s="495"/>
      <c r="CB198" s="399">
        <f t="shared" si="313"/>
        <v>3</v>
      </c>
      <c r="CC198" s="397">
        <f t="shared" si="315"/>
        <v>1</v>
      </c>
      <c r="CD198" s="13">
        <v>44631</v>
      </c>
      <c r="CE198" s="396">
        <f t="shared" si="314"/>
        <v>44637</v>
      </c>
      <c r="CF198" s="13">
        <v>44631</v>
      </c>
      <c r="CG198" s="13"/>
      <c r="CH198" s="13"/>
      <c r="CI198" s="7"/>
      <c r="CJ198" s="7"/>
      <c r="CK198" s="1"/>
      <c r="CL198" s="1"/>
    </row>
    <row r="199" spans="1:90" s="2" customFormat="1" ht="26.25" customHeight="1">
      <c r="A199" s="362"/>
      <c r="B199" s="4">
        <v>1108</v>
      </c>
      <c r="C199" s="216" t="str">
        <f t="shared" ca="1" si="310"/>
        <v>Closed</v>
      </c>
      <c r="D199" s="216" t="str">
        <f t="shared" ca="1" si="311"/>
        <v>Done</v>
      </c>
      <c r="E199" s="363">
        <v>44682</v>
      </c>
      <c r="F199" s="13">
        <v>44623</v>
      </c>
      <c r="G199" s="13"/>
      <c r="H199" s="328" t="s">
        <v>597</v>
      </c>
      <c r="I199" s="3" t="s">
        <v>218</v>
      </c>
      <c r="J199" s="3" t="s">
        <v>46</v>
      </c>
      <c r="K199" s="215">
        <v>7123</v>
      </c>
      <c r="L199" s="328" t="s">
        <v>659</v>
      </c>
      <c r="M199" s="9" t="s">
        <v>48</v>
      </c>
      <c r="N199" s="21" t="s">
        <v>45</v>
      </c>
      <c r="O199" s="480" t="s">
        <v>327</v>
      </c>
      <c r="P199" s="21" t="s">
        <v>256</v>
      </c>
      <c r="Q199" s="23" t="s">
        <v>598</v>
      </c>
      <c r="R199" s="11" t="s">
        <v>68</v>
      </c>
      <c r="S199" s="8" t="s">
        <v>237</v>
      </c>
      <c r="T199" s="13"/>
      <c r="U199" s="14" t="s">
        <v>350</v>
      </c>
      <c r="V199" s="381" t="s">
        <v>315</v>
      </c>
      <c r="W199" s="18">
        <v>80</v>
      </c>
      <c r="X199" s="18" t="s">
        <v>324</v>
      </c>
      <c r="Y199" s="18">
        <v>2</v>
      </c>
      <c r="Z199" s="401" t="s">
        <v>19</v>
      </c>
      <c r="AA199" s="401"/>
      <c r="AB199" s="401"/>
      <c r="AC199" s="401"/>
      <c r="AD199" s="401"/>
      <c r="AE199" s="401">
        <v>120</v>
      </c>
      <c r="AF199" s="16">
        <v>44623</v>
      </c>
      <c r="AG199" s="16">
        <v>44624</v>
      </c>
      <c r="AH199" s="16"/>
      <c r="AI199" s="10"/>
      <c r="AJ199" s="219"/>
      <c r="AK199" s="219"/>
      <c r="AL199" s="219"/>
      <c r="AM199" s="219"/>
      <c r="AN199" s="219"/>
      <c r="AO199" s="219">
        <v>44628</v>
      </c>
      <c r="AP199" s="219"/>
      <c r="AQ199" s="219">
        <v>44630</v>
      </c>
      <c r="AR199" s="219"/>
      <c r="AS199" s="219"/>
      <c r="AT199" s="219"/>
      <c r="AU199" s="219"/>
      <c r="AV199" s="220"/>
      <c r="AW199" s="220"/>
      <c r="AX199" s="220"/>
      <c r="AY199" s="220"/>
      <c r="AZ199" s="220"/>
      <c r="BA199" s="220"/>
      <c r="BB199" s="220"/>
      <c r="BC199" s="218"/>
      <c r="BD199" s="218"/>
      <c r="BE199" s="218"/>
      <c r="BF199" s="400">
        <f t="shared" si="312"/>
        <v>4</v>
      </c>
      <c r="BG199" s="10">
        <v>44623</v>
      </c>
      <c r="BH199" s="484"/>
      <c r="BI199" s="484"/>
      <c r="BJ199" s="484"/>
      <c r="BK199" s="484"/>
      <c r="BL199" s="484"/>
      <c r="BM199" s="484"/>
      <c r="BN199" s="484"/>
      <c r="BO199" s="219">
        <v>44628</v>
      </c>
      <c r="BP199" s="219"/>
      <c r="BQ199" s="220">
        <v>44630</v>
      </c>
      <c r="BR199" s="495"/>
      <c r="BS199" s="495"/>
      <c r="BT199" s="495"/>
      <c r="BU199" s="495"/>
      <c r="BV199" s="495"/>
      <c r="BW199" s="495"/>
      <c r="BX199" s="495"/>
      <c r="BY199" s="495"/>
      <c r="BZ199" s="495"/>
      <c r="CA199" s="495"/>
      <c r="CB199" s="399">
        <f t="shared" si="313"/>
        <v>3</v>
      </c>
      <c r="CC199" s="397">
        <f t="shared" si="315"/>
        <v>1</v>
      </c>
      <c r="CD199" s="13">
        <v>44631</v>
      </c>
      <c r="CE199" s="396">
        <f t="shared" si="314"/>
        <v>44637</v>
      </c>
      <c r="CF199" s="13">
        <v>44631</v>
      </c>
      <c r="CG199" s="13"/>
      <c r="CH199" s="13"/>
      <c r="CI199" s="7"/>
      <c r="CJ199" s="7"/>
      <c r="CK199" s="1"/>
      <c r="CL199" s="1"/>
    </row>
    <row r="200" spans="1:90" s="2" customFormat="1" ht="26.25" customHeight="1">
      <c r="A200" s="362"/>
      <c r="B200" s="4">
        <v>1109</v>
      </c>
      <c r="C200" s="216" t="str">
        <f t="shared" ca="1" si="310"/>
        <v>Closed</v>
      </c>
      <c r="D200" s="216" t="str">
        <f t="shared" ca="1" si="311"/>
        <v>Done</v>
      </c>
      <c r="E200" s="363">
        <v>44621</v>
      </c>
      <c r="F200" s="13">
        <v>44623</v>
      </c>
      <c r="G200" s="13"/>
      <c r="H200" s="328" t="s">
        <v>597</v>
      </c>
      <c r="I200" s="3" t="s">
        <v>218</v>
      </c>
      <c r="J200" s="3" t="s">
        <v>46</v>
      </c>
      <c r="K200" s="215">
        <v>7123</v>
      </c>
      <c r="L200" s="328" t="s">
        <v>659</v>
      </c>
      <c r="M200" s="9" t="s">
        <v>48</v>
      </c>
      <c r="N200" s="21" t="s">
        <v>45</v>
      </c>
      <c r="O200" s="480" t="s">
        <v>327</v>
      </c>
      <c r="P200" s="21" t="s">
        <v>256</v>
      </c>
      <c r="Q200" s="23" t="s">
        <v>598</v>
      </c>
      <c r="R200" s="11" t="s">
        <v>68</v>
      </c>
      <c r="S200" s="8" t="s">
        <v>237</v>
      </c>
      <c r="T200" s="13"/>
      <c r="U200" s="14" t="s">
        <v>316</v>
      </c>
      <c r="V200" s="384" t="s">
        <v>316</v>
      </c>
      <c r="W200" s="18">
        <v>-30</v>
      </c>
      <c r="X200" s="18" t="s">
        <v>324</v>
      </c>
      <c r="Y200" s="18">
        <v>2</v>
      </c>
      <c r="Z200" s="401" t="s">
        <v>20</v>
      </c>
      <c r="AA200" s="401"/>
      <c r="AB200" s="401"/>
      <c r="AC200" s="401"/>
      <c r="AD200" s="401"/>
      <c r="AE200" s="401">
        <v>120</v>
      </c>
      <c r="AF200" s="16">
        <v>44623</v>
      </c>
      <c r="AG200" s="16">
        <v>44624</v>
      </c>
      <c r="AH200" s="16"/>
      <c r="AI200" s="10"/>
      <c r="AJ200" s="219"/>
      <c r="AK200" s="219"/>
      <c r="AL200" s="219"/>
      <c r="AM200" s="219"/>
      <c r="AN200" s="219"/>
      <c r="AO200" s="219">
        <v>44628</v>
      </c>
      <c r="AP200" s="219"/>
      <c r="AQ200" s="219">
        <v>44630</v>
      </c>
      <c r="AR200" s="219"/>
      <c r="AS200" s="219"/>
      <c r="AT200" s="219"/>
      <c r="AU200" s="219"/>
      <c r="AV200" s="220"/>
      <c r="AW200" s="220"/>
      <c r="AX200" s="220"/>
      <c r="AY200" s="220"/>
      <c r="AZ200" s="220"/>
      <c r="BA200" s="220"/>
      <c r="BB200" s="220"/>
      <c r="BC200" s="218"/>
      <c r="BD200" s="218"/>
      <c r="BE200" s="218"/>
      <c r="BF200" s="400">
        <f t="shared" si="312"/>
        <v>4</v>
      </c>
      <c r="BG200" s="10">
        <v>44623</v>
      </c>
      <c r="BH200" s="484"/>
      <c r="BI200" s="484"/>
      <c r="BJ200" s="484"/>
      <c r="BK200" s="484"/>
      <c r="BL200" s="484"/>
      <c r="BM200" s="484"/>
      <c r="BN200" s="484"/>
      <c r="BO200" s="219">
        <v>44628</v>
      </c>
      <c r="BP200" s="219"/>
      <c r="BQ200" s="220">
        <v>44630</v>
      </c>
      <c r="BR200" s="495"/>
      <c r="BS200" s="495"/>
      <c r="BT200" s="495"/>
      <c r="BU200" s="495"/>
      <c r="BV200" s="495"/>
      <c r="BW200" s="495"/>
      <c r="BX200" s="495"/>
      <c r="BY200" s="495"/>
      <c r="BZ200" s="495"/>
      <c r="CA200" s="495"/>
      <c r="CB200" s="399">
        <f t="shared" si="313"/>
        <v>3</v>
      </c>
      <c r="CC200" s="397">
        <f t="shared" si="315"/>
        <v>1</v>
      </c>
      <c r="CD200" s="13">
        <v>44631</v>
      </c>
      <c r="CE200" s="396">
        <f t="shared" si="314"/>
        <v>44637</v>
      </c>
      <c r="CF200" s="13">
        <v>44631</v>
      </c>
      <c r="CG200" s="13"/>
      <c r="CH200" s="13"/>
      <c r="CI200" s="7"/>
      <c r="CJ200" s="7"/>
      <c r="CK200" s="1"/>
      <c r="CL200" s="1"/>
    </row>
    <row r="201" spans="1:90" s="2" customFormat="1" ht="26.25" customHeight="1">
      <c r="A201" s="362"/>
      <c r="B201" s="4">
        <v>1110</v>
      </c>
      <c r="C201" s="216" t="str">
        <f t="shared" ca="1" si="310"/>
        <v>Closed</v>
      </c>
      <c r="D201" s="216" t="str">
        <f t="shared" ca="1" si="311"/>
        <v>Done</v>
      </c>
      <c r="E201" s="363">
        <v>44621</v>
      </c>
      <c r="F201" s="13">
        <v>44623</v>
      </c>
      <c r="G201" s="13"/>
      <c r="H201" s="328" t="s">
        <v>597</v>
      </c>
      <c r="I201" s="3" t="s">
        <v>218</v>
      </c>
      <c r="J201" s="3" t="s">
        <v>46</v>
      </c>
      <c r="K201" s="215">
        <v>7123</v>
      </c>
      <c r="L201" s="328" t="s">
        <v>659</v>
      </c>
      <c r="M201" s="9" t="s">
        <v>48</v>
      </c>
      <c r="N201" s="21" t="s">
        <v>45</v>
      </c>
      <c r="O201" s="480" t="s">
        <v>327</v>
      </c>
      <c r="P201" s="21" t="s">
        <v>256</v>
      </c>
      <c r="Q201" s="23" t="s">
        <v>598</v>
      </c>
      <c r="R201" s="11" t="s">
        <v>68</v>
      </c>
      <c r="S201" s="8" t="s">
        <v>237</v>
      </c>
      <c r="T201" s="13"/>
      <c r="U201" s="7" t="s">
        <v>349</v>
      </c>
      <c r="V201" s="285" t="s">
        <v>318</v>
      </c>
      <c r="W201" s="18" t="s">
        <v>330</v>
      </c>
      <c r="X201" s="18" t="s">
        <v>324</v>
      </c>
      <c r="Y201" s="18">
        <v>2</v>
      </c>
      <c r="Z201" s="401" t="s">
        <v>21</v>
      </c>
      <c r="AA201" s="401"/>
      <c r="AB201" s="401"/>
      <c r="AC201" s="401"/>
      <c r="AD201" s="401"/>
      <c r="AE201" s="401">
        <v>120</v>
      </c>
      <c r="AF201" s="16">
        <v>44623</v>
      </c>
      <c r="AG201" s="16">
        <v>44624</v>
      </c>
      <c r="AH201" s="16"/>
      <c r="AI201" s="10"/>
      <c r="AJ201" s="219"/>
      <c r="AK201" s="219"/>
      <c r="AL201" s="219"/>
      <c r="AM201" s="219"/>
      <c r="AN201" s="219"/>
      <c r="AO201" s="219">
        <v>44628</v>
      </c>
      <c r="AP201" s="219"/>
      <c r="AQ201" s="219">
        <v>44630</v>
      </c>
      <c r="AR201" s="219"/>
      <c r="AS201" s="219"/>
      <c r="AT201" s="219"/>
      <c r="AU201" s="219"/>
      <c r="AV201" s="220"/>
      <c r="AW201" s="220"/>
      <c r="AX201" s="220"/>
      <c r="AY201" s="220"/>
      <c r="AZ201" s="220"/>
      <c r="BA201" s="220"/>
      <c r="BB201" s="220"/>
      <c r="BC201" s="218"/>
      <c r="BD201" s="218"/>
      <c r="BE201" s="218"/>
      <c r="BF201" s="400">
        <f t="shared" si="312"/>
        <v>4</v>
      </c>
      <c r="BG201" s="10">
        <v>44623</v>
      </c>
      <c r="BH201" s="484"/>
      <c r="BI201" s="484"/>
      <c r="BJ201" s="484"/>
      <c r="BK201" s="484"/>
      <c r="BL201" s="484"/>
      <c r="BM201" s="484"/>
      <c r="BN201" s="484"/>
      <c r="BO201" s="219">
        <v>44628</v>
      </c>
      <c r="BP201" s="219"/>
      <c r="BQ201" s="220">
        <v>44630</v>
      </c>
      <c r="BR201" s="495"/>
      <c r="BS201" s="495"/>
      <c r="BT201" s="495"/>
      <c r="BU201" s="495"/>
      <c r="BV201" s="495"/>
      <c r="BW201" s="495"/>
      <c r="BX201" s="495"/>
      <c r="BY201" s="495"/>
      <c r="BZ201" s="495"/>
      <c r="CA201" s="495"/>
      <c r="CB201" s="399">
        <f t="shared" si="313"/>
        <v>3</v>
      </c>
      <c r="CC201" s="397">
        <f t="shared" si="315"/>
        <v>1</v>
      </c>
      <c r="CD201" s="13">
        <v>44631</v>
      </c>
      <c r="CE201" s="396">
        <f t="shared" si="314"/>
        <v>44637</v>
      </c>
      <c r="CF201" s="13">
        <v>44631</v>
      </c>
      <c r="CG201" s="13"/>
      <c r="CH201" s="13"/>
      <c r="CI201" s="7"/>
      <c r="CJ201" s="7"/>
      <c r="CK201" s="1"/>
      <c r="CL201" s="1"/>
    </row>
    <row r="202" spans="1:90" s="2" customFormat="1" ht="26.4" customHeight="1">
      <c r="A202" s="362"/>
      <c r="B202" s="4">
        <v>1111</v>
      </c>
      <c r="C202" s="216" t="str">
        <f ca="1">IF(CD202="","",(IF(CF202&lt;&gt;"","Closed",(IF(CD202=TODAY()+1,"Near Due",(IF(CD202=TODAY(),"Today is due date",(IF(CD202&gt;TODAY(),"On Due",(IF(E1878&lt;TODAY()-7,"Too Over Due",(IF(CD202&lt;TODAY(),"Over due")))))))))))))</f>
        <v>Closed</v>
      </c>
      <c r="D202" s="216" t="str">
        <f t="shared" ca="1" si="311"/>
        <v>Done</v>
      </c>
      <c r="E202" s="363">
        <v>44621</v>
      </c>
      <c r="F202" s="13">
        <v>44623</v>
      </c>
      <c r="G202" s="13">
        <v>44622</v>
      </c>
      <c r="H202" s="329" t="s">
        <v>603</v>
      </c>
      <c r="I202" s="3" t="s">
        <v>293</v>
      </c>
      <c r="J202" s="3" t="s">
        <v>47</v>
      </c>
      <c r="K202" s="9">
        <v>3087</v>
      </c>
      <c r="L202" s="329" t="s">
        <v>282</v>
      </c>
      <c r="M202" s="3" t="s">
        <v>42</v>
      </c>
      <c r="N202" s="21" t="s">
        <v>41</v>
      </c>
      <c r="O202" s="480" t="s">
        <v>327</v>
      </c>
      <c r="P202" s="21" t="s">
        <v>259</v>
      </c>
      <c r="Q202" s="23" t="s">
        <v>604</v>
      </c>
      <c r="R202" s="8" t="s">
        <v>35</v>
      </c>
      <c r="S202" s="8" t="s">
        <v>27</v>
      </c>
      <c r="T202" s="13"/>
      <c r="U202" s="14" t="s">
        <v>350</v>
      </c>
      <c r="V202" s="381" t="s">
        <v>315</v>
      </c>
      <c r="W202" s="18">
        <v>85</v>
      </c>
      <c r="X202" s="18" t="s">
        <v>323</v>
      </c>
      <c r="Y202" s="18">
        <v>5</v>
      </c>
      <c r="Z202" s="401" t="s">
        <v>272</v>
      </c>
      <c r="AA202" s="401" t="s">
        <v>607</v>
      </c>
      <c r="AB202" s="401" t="s">
        <v>170</v>
      </c>
      <c r="AC202" s="401" t="s">
        <v>518</v>
      </c>
      <c r="AD202" s="401"/>
      <c r="AE202" s="401">
        <v>500</v>
      </c>
      <c r="AF202" s="16">
        <v>44624</v>
      </c>
      <c r="AG202" s="16"/>
      <c r="AH202" s="16"/>
      <c r="AI202" s="10"/>
      <c r="AJ202" s="219"/>
      <c r="AK202" s="219"/>
      <c r="AL202" s="219">
        <v>44625</v>
      </c>
      <c r="AM202" s="219">
        <v>44626</v>
      </c>
      <c r="AN202" s="219">
        <v>44627</v>
      </c>
      <c r="AO202" s="219"/>
      <c r="AP202" s="219"/>
      <c r="AQ202" s="219">
        <v>44629</v>
      </c>
      <c r="AR202" s="219"/>
      <c r="AS202" s="219"/>
      <c r="AT202" s="219"/>
      <c r="AU202" s="219"/>
      <c r="AV202" s="220">
        <f>AQ202+5</f>
        <v>44634</v>
      </c>
      <c r="AW202" s="220"/>
      <c r="AX202" s="220"/>
      <c r="AY202" s="220">
        <f>AV202+11</f>
        <v>44645</v>
      </c>
      <c r="AZ202" s="220"/>
      <c r="BA202" s="220"/>
      <c r="BB202" s="220"/>
      <c r="BC202" s="218"/>
      <c r="BD202" s="218"/>
      <c r="BE202" s="218"/>
      <c r="BF202" s="400">
        <f t="shared" si="312"/>
        <v>7</v>
      </c>
      <c r="BG202" s="10">
        <v>44624</v>
      </c>
      <c r="BH202" s="219"/>
      <c r="BI202" s="219"/>
      <c r="BJ202" s="219"/>
      <c r="BK202" s="219"/>
      <c r="BL202" s="219">
        <v>44625</v>
      </c>
      <c r="BM202" s="219">
        <v>44626</v>
      </c>
      <c r="BN202" s="219">
        <v>44627</v>
      </c>
      <c r="BO202" s="219"/>
      <c r="BP202" s="219"/>
      <c r="BQ202" s="220"/>
      <c r="BR202" s="220"/>
      <c r="BS202" s="220"/>
      <c r="BT202" s="220"/>
      <c r="BU202" s="220"/>
      <c r="BV202" s="220"/>
      <c r="BW202" s="220"/>
      <c r="BX202" s="220"/>
      <c r="BY202" s="220"/>
      <c r="BZ202" s="220"/>
      <c r="CA202" s="220"/>
      <c r="CB202" s="399">
        <f t="shared" si="313"/>
        <v>4</v>
      </c>
      <c r="CC202" s="397">
        <f t="shared" si="315"/>
        <v>3</v>
      </c>
      <c r="CD202" s="13">
        <v>44645</v>
      </c>
      <c r="CE202" s="396">
        <f t="shared" si="314"/>
        <v>44651</v>
      </c>
      <c r="CF202" s="13">
        <v>44646</v>
      </c>
      <c r="CG202" s="220"/>
      <c r="CH202" s="220"/>
      <c r="CI202" s="7"/>
      <c r="CJ202" s="7"/>
      <c r="CK202" s="1"/>
      <c r="CL202" s="1"/>
    </row>
    <row r="203" spans="1:90" s="2" customFormat="1" ht="26.25" customHeight="1">
      <c r="A203" s="362"/>
      <c r="B203" s="4">
        <v>1112</v>
      </c>
      <c r="C203" s="216" t="str">
        <f ca="1">IF(CD203="","",(IF(CF203&lt;&gt;"","Closed",(IF(CD203=TODAY()+1,"Near Due",(IF(CD203=TODAY(),"Today is due date",(IF(CD203&gt;TODAY(),"On Due",(IF(E1880&lt;TODAY()-7,"Too Over Due",(IF(CD203&lt;TODAY(),"Over due")))))))))))))</f>
        <v>Too Over Due</v>
      </c>
      <c r="D203" s="216" t="str">
        <f t="shared" ca="1" si="311"/>
        <v>Under Test</v>
      </c>
      <c r="E203" s="363">
        <v>44621</v>
      </c>
      <c r="F203" s="13">
        <v>44677</v>
      </c>
      <c r="G203" s="13">
        <v>44631</v>
      </c>
      <c r="H203" s="329" t="s">
        <v>608</v>
      </c>
      <c r="I203" s="3" t="s">
        <v>580</v>
      </c>
      <c r="J203" s="3" t="s">
        <v>61</v>
      </c>
      <c r="K203" s="9">
        <v>3053</v>
      </c>
      <c r="L203" s="505" t="s">
        <v>298</v>
      </c>
      <c r="M203" s="3" t="s">
        <v>389</v>
      </c>
      <c r="N203" s="21" t="s">
        <v>53</v>
      </c>
      <c r="O203" s="480" t="s">
        <v>327</v>
      </c>
      <c r="P203" s="21" t="s">
        <v>256</v>
      </c>
      <c r="Q203" s="377" t="s">
        <v>610</v>
      </c>
      <c r="R203" s="11" t="s">
        <v>313</v>
      </c>
      <c r="S203" s="8" t="s">
        <v>27</v>
      </c>
      <c r="T203" s="13"/>
      <c r="U203" s="14" t="s">
        <v>350</v>
      </c>
      <c r="V203" s="381" t="s">
        <v>315</v>
      </c>
      <c r="W203" s="18">
        <v>105</v>
      </c>
      <c r="X203" s="18" t="s">
        <v>324</v>
      </c>
      <c r="Y203" s="18">
        <v>5</v>
      </c>
      <c r="Z203" s="401"/>
      <c r="AA203" s="401"/>
      <c r="AB203" s="401"/>
      <c r="AC203" s="401"/>
      <c r="AD203" s="401"/>
      <c r="AE203" s="401">
        <v>500</v>
      </c>
      <c r="AF203" s="16">
        <v>44681</v>
      </c>
      <c r="AG203" s="16"/>
      <c r="AH203" s="16"/>
      <c r="AI203" s="10"/>
      <c r="AJ203" s="219"/>
      <c r="AK203" s="219"/>
      <c r="AL203" s="219"/>
      <c r="AM203" s="219"/>
      <c r="AN203" s="219"/>
      <c r="AO203" s="219"/>
      <c r="AP203" s="219"/>
      <c r="AQ203" s="220">
        <v>44693</v>
      </c>
      <c r="AR203" s="220"/>
      <c r="AS203" s="220"/>
      <c r="AT203" s="220"/>
      <c r="AU203" s="218"/>
      <c r="AV203" s="220">
        <v>44698</v>
      </c>
      <c r="AW203" s="220"/>
      <c r="AX203" s="220"/>
      <c r="AY203" s="220">
        <v>44709</v>
      </c>
      <c r="AZ203" s="220"/>
      <c r="BA203" s="220"/>
      <c r="BB203" s="220"/>
      <c r="BC203" s="218"/>
      <c r="BD203" s="218"/>
      <c r="BE203" s="218"/>
      <c r="BF203" s="400">
        <f t="shared" si="312"/>
        <v>4</v>
      </c>
      <c r="BG203" s="10"/>
      <c r="BH203" s="219"/>
      <c r="BI203" s="219"/>
      <c r="BJ203" s="219"/>
      <c r="BK203" s="219"/>
      <c r="BL203" s="219"/>
      <c r="BM203" s="219"/>
      <c r="BN203" s="219"/>
      <c r="BO203" s="219"/>
      <c r="BP203" s="219"/>
      <c r="BQ203" s="220"/>
      <c r="BR203" s="220"/>
      <c r="BS203" s="220"/>
      <c r="BT203" s="220"/>
      <c r="BU203" s="220"/>
      <c r="BV203" s="220"/>
      <c r="BW203" s="220"/>
      <c r="BX203" s="220"/>
      <c r="BY203" s="220"/>
      <c r="BZ203" s="220"/>
      <c r="CA203" s="220"/>
      <c r="CB203" s="399">
        <f t="shared" si="313"/>
        <v>0</v>
      </c>
      <c r="CC203" s="397">
        <f t="shared" si="315"/>
        <v>4</v>
      </c>
      <c r="CD203" s="13">
        <v>44688</v>
      </c>
      <c r="CE203" s="396">
        <f t="shared" si="314"/>
        <v>44694</v>
      </c>
      <c r="CF203" s="13"/>
      <c r="CG203" s="220"/>
      <c r="CH203" s="220"/>
      <c r="CI203" s="7"/>
      <c r="CJ203" s="15"/>
      <c r="CK203" s="1"/>
      <c r="CL203" s="1"/>
    </row>
    <row r="204" spans="1:90" s="2" customFormat="1" ht="26.4" customHeight="1">
      <c r="A204" s="362"/>
      <c r="B204" s="4">
        <v>1113</v>
      </c>
      <c r="C204" s="216" t="str">
        <f ca="1">IF(CD204="","",(IF(CF204&lt;&gt;"","Closed",(IF(CD204=TODAY()+1,"Near Due",(IF(CD204=TODAY(),"Today is due date",(IF(CD204&gt;TODAY(),"On Due",(IF(E1882&lt;TODAY()-7,"Too Over Due",(IF(CD204&lt;TODAY(),"Over due")))))))))))))</f>
        <v>Too Over Due</v>
      </c>
      <c r="D204" s="216" t="str">
        <f t="shared" ca="1" si="311"/>
        <v>Under Test</v>
      </c>
      <c r="E204" s="363">
        <v>44621</v>
      </c>
      <c r="F204" s="13">
        <v>44677</v>
      </c>
      <c r="G204" s="13">
        <v>44631</v>
      </c>
      <c r="H204" s="329" t="s">
        <v>608</v>
      </c>
      <c r="I204" s="3" t="s">
        <v>580</v>
      </c>
      <c r="J204" s="3" t="s">
        <v>61</v>
      </c>
      <c r="K204" s="9">
        <v>3053</v>
      </c>
      <c r="L204" s="505" t="s">
        <v>298</v>
      </c>
      <c r="M204" s="3" t="s">
        <v>389</v>
      </c>
      <c r="N204" s="21" t="s">
        <v>53</v>
      </c>
      <c r="O204" s="480" t="s">
        <v>327</v>
      </c>
      <c r="P204" s="21" t="s">
        <v>256</v>
      </c>
      <c r="Q204" s="377" t="s">
        <v>610</v>
      </c>
      <c r="R204" s="11" t="s">
        <v>313</v>
      </c>
      <c r="S204" s="8" t="s">
        <v>27</v>
      </c>
      <c r="T204" s="13"/>
      <c r="U204" s="7" t="s">
        <v>349</v>
      </c>
      <c r="V204" s="285" t="s">
        <v>318</v>
      </c>
      <c r="W204" s="18" t="s">
        <v>333</v>
      </c>
      <c r="X204" s="18" t="s">
        <v>324</v>
      </c>
      <c r="Y204" s="18">
        <v>5</v>
      </c>
      <c r="Z204" s="401"/>
      <c r="AA204" s="401"/>
      <c r="AB204" s="401"/>
      <c r="AC204" s="401"/>
      <c r="AD204" s="401"/>
      <c r="AE204" s="401">
        <v>500</v>
      </c>
      <c r="AF204" s="16">
        <v>44681</v>
      </c>
      <c r="AG204" s="16"/>
      <c r="AH204" s="16"/>
      <c r="AI204" s="10"/>
      <c r="AJ204" s="219"/>
      <c r="AK204" s="219"/>
      <c r="AL204" s="219"/>
      <c r="AM204" s="219"/>
      <c r="AN204" s="219"/>
      <c r="AO204" s="219"/>
      <c r="AP204" s="219"/>
      <c r="AQ204" s="220">
        <v>44693</v>
      </c>
      <c r="AR204" s="220"/>
      <c r="AS204" s="220"/>
      <c r="AT204" s="220"/>
      <c r="AU204" s="218"/>
      <c r="AV204" s="220">
        <v>44698</v>
      </c>
      <c r="AW204" s="220"/>
      <c r="AX204" s="220"/>
      <c r="AY204" s="220">
        <v>44709</v>
      </c>
      <c r="AZ204" s="220"/>
      <c r="BA204" s="220"/>
      <c r="BB204" s="220"/>
      <c r="BC204" s="218"/>
      <c r="BD204" s="218"/>
      <c r="BE204" s="218"/>
      <c r="BF204" s="400">
        <f t="shared" si="312"/>
        <v>4</v>
      </c>
      <c r="BG204" s="10"/>
      <c r="BH204" s="219"/>
      <c r="BI204" s="219"/>
      <c r="BJ204" s="219"/>
      <c r="BK204" s="219"/>
      <c r="BL204" s="219"/>
      <c r="BM204" s="219"/>
      <c r="BN204" s="219"/>
      <c r="BO204" s="219"/>
      <c r="BP204" s="219"/>
      <c r="BQ204" s="220"/>
      <c r="BR204" s="220"/>
      <c r="BS204" s="220"/>
      <c r="BT204" s="220"/>
      <c r="BU204" s="220"/>
      <c r="BV204" s="220"/>
      <c r="BW204" s="220"/>
      <c r="BX204" s="220"/>
      <c r="BY204" s="220"/>
      <c r="BZ204" s="220"/>
      <c r="CA204" s="220"/>
      <c r="CB204" s="399">
        <f t="shared" si="313"/>
        <v>0</v>
      </c>
      <c r="CC204" s="397">
        <f t="shared" si="315"/>
        <v>4</v>
      </c>
      <c r="CD204" s="13">
        <v>44688</v>
      </c>
      <c r="CE204" s="396">
        <f t="shared" si="314"/>
        <v>44694</v>
      </c>
      <c r="CF204" s="13"/>
      <c r="CG204" s="220"/>
      <c r="CH204" s="220"/>
      <c r="CI204" s="7"/>
      <c r="CJ204" s="15"/>
      <c r="CK204" s="1"/>
      <c r="CL204" s="1"/>
    </row>
    <row r="205" spans="1:90" s="2" customFormat="1" ht="26.4" customHeight="1">
      <c r="A205" s="362"/>
      <c r="B205" s="4">
        <v>1114</v>
      </c>
      <c r="C205" s="216" t="str">
        <f ca="1">IF(CD205="","",(IF(CF205&lt;&gt;"","Closed",(IF(CD205=TODAY()+1,"Near Due",(IF(CD205=TODAY(),"Today is due date",(IF(CD205&gt;TODAY(),"On Due",(IF(E1883&lt;TODAY()-7,"Too Over Due",(IF(CD205&lt;TODAY(),"Over due")))))))))))))</f>
        <v>Too Over Due</v>
      </c>
      <c r="D205" s="216" t="str">
        <f t="shared" ca="1" si="311"/>
        <v>Under Test</v>
      </c>
      <c r="E205" s="363">
        <v>44621</v>
      </c>
      <c r="F205" s="13">
        <v>44677</v>
      </c>
      <c r="G205" s="13">
        <v>44631</v>
      </c>
      <c r="H205" s="329" t="s">
        <v>608</v>
      </c>
      <c r="I205" s="3" t="s">
        <v>580</v>
      </c>
      <c r="J205" s="3" t="s">
        <v>61</v>
      </c>
      <c r="K205" s="9">
        <v>3053</v>
      </c>
      <c r="L205" s="505" t="s">
        <v>298</v>
      </c>
      <c r="M205" s="3" t="s">
        <v>389</v>
      </c>
      <c r="N205" s="21" t="s">
        <v>53</v>
      </c>
      <c r="O205" s="480" t="s">
        <v>327</v>
      </c>
      <c r="P205" s="21" t="s">
        <v>256</v>
      </c>
      <c r="Q205" s="377" t="s">
        <v>610</v>
      </c>
      <c r="R205" s="11" t="s">
        <v>313</v>
      </c>
      <c r="S205" s="8" t="s">
        <v>27</v>
      </c>
      <c r="T205" s="13"/>
      <c r="U205" s="381" t="s">
        <v>314</v>
      </c>
      <c r="V205" s="385" t="s">
        <v>314</v>
      </c>
      <c r="W205" s="499" t="s">
        <v>368</v>
      </c>
      <c r="X205" s="18" t="s">
        <v>324</v>
      </c>
      <c r="Y205" s="18">
        <v>5</v>
      </c>
      <c r="Z205" s="401"/>
      <c r="AA205" s="401"/>
      <c r="AB205" s="401"/>
      <c r="AC205" s="401"/>
      <c r="AD205" s="401"/>
      <c r="AE205" s="401">
        <v>500</v>
      </c>
      <c r="AF205" s="16">
        <v>44681</v>
      </c>
      <c r="AG205" s="16"/>
      <c r="AH205" s="16"/>
      <c r="AI205" s="10"/>
      <c r="AJ205" s="219"/>
      <c r="AK205" s="219"/>
      <c r="AL205" s="219"/>
      <c r="AM205" s="219"/>
      <c r="AN205" s="219"/>
      <c r="AO205" s="219"/>
      <c r="AP205" s="219"/>
      <c r="AQ205" s="220">
        <v>44693</v>
      </c>
      <c r="AR205" s="220"/>
      <c r="AS205" s="220"/>
      <c r="AT205" s="220"/>
      <c r="AU205" s="218"/>
      <c r="AV205" s="220">
        <v>44698</v>
      </c>
      <c r="AW205" s="220"/>
      <c r="AX205" s="220"/>
      <c r="AY205" s="220">
        <v>44709</v>
      </c>
      <c r="AZ205" s="220"/>
      <c r="BA205" s="220"/>
      <c r="BB205" s="220"/>
      <c r="BC205" s="218"/>
      <c r="BD205" s="218"/>
      <c r="BE205" s="218"/>
      <c r="BF205" s="400">
        <f t="shared" si="312"/>
        <v>4</v>
      </c>
      <c r="BG205" s="10"/>
      <c r="BH205" s="219"/>
      <c r="BI205" s="219"/>
      <c r="BJ205" s="219"/>
      <c r="BK205" s="219"/>
      <c r="BL205" s="219"/>
      <c r="BM205" s="219"/>
      <c r="BN205" s="219"/>
      <c r="BO205" s="219"/>
      <c r="BP205" s="219"/>
      <c r="BQ205" s="220"/>
      <c r="BR205" s="220"/>
      <c r="BS205" s="220"/>
      <c r="BT205" s="220"/>
      <c r="BU205" s="220"/>
      <c r="BV205" s="220"/>
      <c r="BW205" s="220"/>
      <c r="BX205" s="220"/>
      <c r="BY205" s="220"/>
      <c r="BZ205" s="220"/>
      <c r="CA205" s="220"/>
      <c r="CB205" s="399">
        <f t="shared" si="313"/>
        <v>0</v>
      </c>
      <c r="CC205" s="397">
        <f t="shared" si="315"/>
        <v>4</v>
      </c>
      <c r="CD205" s="13">
        <v>44688</v>
      </c>
      <c r="CE205" s="396">
        <f t="shared" si="314"/>
        <v>44694</v>
      </c>
      <c r="CF205" s="13"/>
      <c r="CG205" s="220"/>
      <c r="CH205" s="220"/>
      <c r="CI205" s="7"/>
      <c r="CJ205" s="15"/>
      <c r="CK205" s="1"/>
      <c r="CL205" s="1"/>
    </row>
    <row r="206" spans="1:90" s="2" customFormat="1" ht="26.4" customHeight="1">
      <c r="A206" s="362"/>
      <c r="B206" s="4">
        <v>1115</v>
      </c>
      <c r="C206" s="216" t="str">
        <f ca="1">IF(CD206="","",(IF(CF206&lt;&gt;"","Closed",(IF(CD206=TODAY()+1,"Near Due",(IF(CD206=TODAY(),"Today is due date",(IF(CD206&gt;TODAY(),"On Due",(IF(E1881&lt;TODAY()-7,"Too Over Due",(IF(CD206&lt;TODAY(),"Over due")))))))))))))</f>
        <v>Too Over Due</v>
      </c>
      <c r="D206" s="216" t="str">
        <f ca="1">IF(C206="Closed","Done","Under Test")</f>
        <v>Under Test</v>
      </c>
      <c r="E206" s="363">
        <v>44621</v>
      </c>
      <c r="F206" s="13">
        <v>44677</v>
      </c>
      <c r="G206" s="13">
        <v>44631</v>
      </c>
      <c r="H206" s="329" t="s">
        <v>608</v>
      </c>
      <c r="I206" s="3" t="s">
        <v>580</v>
      </c>
      <c r="J206" s="3" t="s">
        <v>61</v>
      </c>
      <c r="K206" s="9">
        <v>3053</v>
      </c>
      <c r="L206" s="505" t="s">
        <v>298</v>
      </c>
      <c r="M206" s="3" t="s">
        <v>389</v>
      </c>
      <c r="N206" s="21" t="s">
        <v>53</v>
      </c>
      <c r="O206" s="480" t="s">
        <v>327</v>
      </c>
      <c r="P206" s="21" t="s">
        <v>256</v>
      </c>
      <c r="Q206" s="377" t="s">
        <v>610</v>
      </c>
      <c r="R206" s="11" t="s">
        <v>313</v>
      </c>
      <c r="S206" s="8" t="s">
        <v>27</v>
      </c>
      <c r="T206" s="13"/>
      <c r="U206" s="14" t="s">
        <v>316</v>
      </c>
      <c r="V206" s="384" t="s">
        <v>316</v>
      </c>
      <c r="W206" s="18">
        <v>-40</v>
      </c>
      <c r="X206" s="18" t="s">
        <v>324</v>
      </c>
      <c r="Y206" s="18">
        <v>5</v>
      </c>
      <c r="Z206" s="401"/>
      <c r="AA206" s="401"/>
      <c r="AB206" s="401"/>
      <c r="AC206" s="401"/>
      <c r="AD206" s="401"/>
      <c r="AE206" s="401">
        <v>500</v>
      </c>
      <c r="AF206" s="16">
        <v>44681</v>
      </c>
      <c r="AG206" s="16"/>
      <c r="AH206" s="16"/>
      <c r="AI206" s="10"/>
      <c r="AJ206" s="219"/>
      <c r="AK206" s="219"/>
      <c r="AL206" s="219"/>
      <c r="AM206" s="219"/>
      <c r="AN206" s="219"/>
      <c r="AO206" s="219"/>
      <c r="AP206" s="219"/>
      <c r="AQ206" s="220">
        <v>44693</v>
      </c>
      <c r="AR206" s="220"/>
      <c r="AS206" s="220"/>
      <c r="AT206" s="220"/>
      <c r="AU206" s="218"/>
      <c r="AV206" s="220">
        <v>44698</v>
      </c>
      <c r="AW206" s="220"/>
      <c r="AX206" s="220"/>
      <c r="AY206" s="220">
        <v>44709</v>
      </c>
      <c r="AZ206" s="220"/>
      <c r="BA206" s="220"/>
      <c r="BB206" s="220"/>
      <c r="BC206" s="218"/>
      <c r="BD206" s="218"/>
      <c r="BE206" s="218"/>
      <c r="BF206" s="400">
        <f>COUNTA(AF206:BE206)</f>
        <v>4</v>
      </c>
      <c r="BG206" s="10"/>
      <c r="BH206" s="219"/>
      <c r="BI206" s="219"/>
      <c r="BJ206" s="219"/>
      <c r="BK206" s="219"/>
      <c r="BL206" s="219"/>
      <c r="BM206" s="219"/>
      <c r="BN206" s="219"/>
      <c r="BO206" s="219"/>
      <c r="BP206" s="219"/>
      <c r="BQ206" s="220"/>
      <c r="BR206" s="220"/>
      <c r="BS206" s="220"/>
      <c r="BT206" s="220"/>
      <c r="BU206" s="220"/>
      <c r="BV206" s="220"/>
      <c r="BW206" s="220"/>
      <c r="BX206" s="220"/>
      <c r="BY206" s="220"/>
      <c r="BZ206" s="220"/>
      <c r="CA206" s="220"/>
      <c r="CB206" s="399">
        <f>COUNTA(BG206:CA206)</f>
        <v>0</v>
      </c>
      <c r="CC206" s="397">
        <f t="shared" si="315"/>
        <v>4</v>
      </c>
      <c r="CD206" s="13">
        <v>44688</v>
      </c>
      <c r="CE206" s="396">
        <f>CD206+6</f>
        <v>44694</v>
      </c>
      <c r="CF206" s="13"/>
      <c r="CG206" s="220"/>
      <c r="CH206" s="220"/>
      <c r="CI206" s="7"/>
      <c r="CJ206" s="15"/>
      <c r="CK206" s="1"/>
      <c r="CL206" s="1"/>
    </row>
    <row r="207" spans="1:90" s="2" customFormat="1" ht="26.4" customHeight="1">
      <c r="A207" s="362"/>
      <c r="B207" s="4">
        <v>1116</v>
      </c>
      <c r="C207" s="216" t="str">
        <f ca="1">IF(CD207="","",(IF(CF207&lt;&gt;"","Closed",(IF(CD207=TODAY()+1,"Near Due",(IF(CD207=TODAY(),"Today is due date",(IF(CD207&gt;TODAY(),"On Due",(IF(E1884&lt;TODAY()-7,"Too Over Due",(IF(CD207&lt;TODAY(),"Over due")))))))))))))</f>
        <v>Too Over Due</v>
      </c>
      <c r="D207" s="216" t="str">
        <f t="shared" ref="D207:D209" ca="1" si="316">IF(C207="Closed","Done","Under Test")</f>
        <v>Under Test</v>
      </c>
      <c r="E207" s="363">
        <v>44621</v>
      </c>
      <c r="F207" s="13">
        <v>44623</v>
      </c>
      <c r="G207" s="13">
        <v>44631</v>
      </c>
      <c r="H207" s="329" t="s">
        <v>611</v>
      </c>
      <c r="I207" s="3" t="s">
        <v>580</v>
      </c>
      <c r="J207" s="3" t="s">
        <v>61</v>
      </c>
      <c r="K207" s="9">
        <v>3049</v>
      </c>
      <c r="L207" s="328" t="s">
        <v>146</v>
      </c>
      <c r="M207" s="3" t="s">
        <v>48</v>
      </c>
      <c r="N207" s="21" t="s">
        <v>18</v>
      </c>
      <c r="O207" s="480" t="s">
        <v>327</v>
      </c>
      <c r="P207" s="21" t="s">
        <v>256</v>
      </c>
      <c r="Q207" s="377" t="s">
        <v>610</v>
      </c>
      <c r="R207" s="11" t="s">
        <v>313</v>
      </c>
      <c r="S207" s="8" t="s">
        <v>27</v>
      </c>
      <c r="T207" s="13"/>
      <c r="U207" s="14" t="s">
        <v>350</v>
      </c>
      <c r="V207" s="381" t="s">
        <v>315</v>
      </c>
      <c r="W207" s="18">
        <v>95</v>
      </c>
      <c r="X207" s="18" t="s">
        <v>324</v>
      </c>
      <c r="Y207" s="18">
        <v>5</v>
      </c>
      <c r="Z207" s="401" t="s">
        <v>19</v>
      </c>
      <c r="AA207" s="401" t="s">
        <v>718</v>
      </c>
      <c r="AB207" s="401"/>
      <c r="AC207" s="401"/>
      <c r="AD207" s="401"/>
      <c r="AE207" s="401">
        <v>500</v>
      </c>
      <c r="AF207" s="16">
        <v>44677</v>
      </c>
      <c r="AG207" s="16">
        <v>44679</v>
      </c>
      <c r="AH207" s="16"/>
      <c r="AI207" s="10"/>
      <c r="AJ207" s="219"/>
      <c r="AK207" s="219"/>
      <c r="AL207" s="219"/>
      <c r="AM207" s="219"/>
      <c r="AN207" s="219"/>
      <c r="AO207" s="219"/>
      <c r="AP207" s="219"/>
      <c r="AQ207" s="218">
        <v>44683</v>
      </c>
      <c r="AR207" s="218"/>
      <c r="AS207" s="218"/>
      <c r="AT207" s="218"/>
      <c r="AU207" s="218"/>
      <c r="AV207" s="220">
        <v>44691</v>
      </c>
      <c r="AW207" s="220"/>
      <c r="AX207" s="220"/>
      <c r="AY207" s="220">
        <v>44704</v>
      </c>
      <c r="AZ207" s="220"/>
      <c r="BA207" s="220"/>
      <c r="BB207" s="220"/>
      <c r="BC207" s="218"/>
      <c r="BD207" s="218"/>
      <c r="BE207" s="218"/>
      <c r="BF207" s="400">
        <f t="shared" ref="BF207:BF209" si="317">COUNTA(AF207:BE207)</f>
        <v>5</v>
      </c>
      <c r="BG207" s="10">
        <v>44678</v>
      </c>
      <c r="BH207" s="219"/>
      <c r="BI207" s="219"/>
      <c r="BJ207" s="219"/>
      <c r="BK207" s="219"/>
      <c r="BL207" s="219"/>
      <c r="BM207" s="219"/>
      <c r="BN207" s="219"/>
      <c r="BO207" s="219"/>
      <c r="BP207" s="219"/>
      <c r="BQ207" s="220">
        <v>44683</v>
      </c>
      <c r="BR207" s="220"/>
      <c r="BS207" s="220"/>
      <c r="BT207" s="220"/>
      <c r="BU207" s="220"/>
      <c r="BV207" s="220"/>
      <c r="BW207" s="220"/>
      <c r="BX207" s="220"/>
      <c r="BY207" s="220"/>
      <c r="BZ207" s="220"/>
      <c r="CA207" s="220"/>
      <c r="CB207" s="399">
        <f t="shared" ref="CB207:CB209" si="318">COUNTA(BG207:CA207)</f>
        <v>2</v>
      </c>
      <c r="CC207" s="397">
        <f t="shared" si="315"/>
        <v>3</v>
      </c>
      <c r="CD207" s="13">
        <v>44691</v>
      </c>
      <c r="CE207" s="396">
        <f t="shared" ref="CE207:CE209" si="319">CD207+6</f>
        <v>44697</v>
      </c>
      <c r="CF207" s="13"/>
      <c r="CG207" s="220"/>
      <c r="CH207" s="220"/>
      <c r="CI207" s="7"/>
      <c r="CJ207" s="15"/>
      <c r="CK207" s="1"/>
      <c r="CL207" s="1"/>
    </row>
    <row r="208" spans="1:90" s="2" customFormat="1" ht="26.4" customHeight="1">
      <c r="A208" s="362"/>
      <c r="B208" s="4">
        <v>1117</v>
      </c>
      <c r="C208" s="216" t="str">
        <f ca="1">IF(CD208="","",(IF(CF208&lt;&gt;"","Closed",(IF(CD208=TODAY()+1,"Near Due",(IF(CD208=TODAY(),"Today is due date",(IF(CD208&gt;TODAY(),"On Due",(IF(E1886&lt;TODAY()-7,"Too Over Due",(IF(CD208&lt;TODAY(),"Over due")))))))))))))</f>
        <v>Too Over Due</v>
      </c>
      <c r="D208" s="216" t="str">
        <f t="shared" ca="1" si="316"/>
        <v>Under Test</v>
      </c>
      <c r="E208" s="363">
        <v>44621</v>
      </c>
      <c r="F208" s="13">
        <v>44623</v>
      </c>
      <c r="G208" s="13">
        <v>44631</v>
      </c>
      <c r="H208" s="329" t="s">
        <v>611</v>
      </c>
      <c r="I208" s="3" t="s">
        <v>580</v>
      </c>
      <c r="J208" s="3" t="s">
        <v>61</v>
      </c>
      <c r="K208" s="9">
        <v>3049</v>
      </c>
      <c r="L208" s="328" t="s">
        <v>146</v>
      </c>
      <c r="M208" s="3" t="s">
        <v>48</v>
      </c>
      <c r="N208" s="21" t="s">
        <v>18</v>
      </c>
      <c r="O208" s="480" t="s">
        <v>327</v>
      </c>
      <c r="P208" s="21" t="s">
        <v>256</v>
      </c>
      <c r="Q208" s="377" t="s">
        <v>610</v>
      </c>
      <c r="R208" s="11" t="s">
        <v>313</v>
      </c>
      <c r="S208" s="8" t="s">
        <v>27</v>
      </c>
      <c r="T208" s="13"/>
      <c r="U208" s="7" t="s">
        <v>349</v>
      </c>
      <c r="V208" s="285" t="s">
        <v>318</v>
      </c>
      <c r="W208" s="18" t="s">
        <v>329</v>
      </c>
      <c r="X208" s="18" t="s">
        <v>324</v>
      </c>
      <c r="Y208" s="18">
        <v>5</v>
      </c>
      <c r="Z208" s="401" t="s">
        <v>43</v>
      </c>
      <c r="AA208" s="401" t="s">
        <v>696</v>
      </c>
      <c r="AB208" s="401"/>
      <c r="AC208" s="401"/>
      <c r="AD208" s="401"/>
      <c r="AE208" s="401">
        <v>500</v>
      </c>
      <c r="AF208" s="16">
        <v>44677</v>
      </c>
      <c r="AG208" s="16">
        <v>44679</v>
      </c>
      <c r="AH208" s="16"/>
      <c r="AI208" s="10"/>
      <c r="AJ208" s="219"/>
      <c r="AK208" s="219"/>
      <c r="AL208" s="219"/>
      <c r="AM208" s="219"/>
      <c r="AN208" s="219"/>
      <c r="AO208" s="219"/>
      <c r="AP208" s="219"/>
      <c r="AQ208" s="218">
        <v>44683</v>
      </c>
      <c r="AR208" s="218"/>
      <c r="AS208" s="218"/>
      <c r="AT208" s="218"/>
      <c r="AU208" s="218"/>
      <c r="AV208" s="220">
        <v>44691</v>
      </c>
      <c r="AW208" s="220"/>
      <c r="AX208" s="220"/>
      <c r="AY208" s="220">
        <v>44704</v>
      </c>
      <c r="AZ208" s="220"/>
      <c r="BA208" s="220"/>
      <c r="BB208" s="220"/>
      <c r="BC208" s="218"/>
      <c r="BD208" s="218"/>
      <c r="BE208" s="218"/>
      <c r="BF208" s="400">
        <f t="shared" si="317"/>
        <v>5</v>
      </c>
      <c r="BG208" s="10">
        <v>44678</v>
      </c>
      <c r="BH208" s="219"/>
      <c r="BI208" s="219"/>
      <c r="BJ208" s="219"/>
      <c r="BK208" s="219"/>
      <c r="BL208" s="219"/>
      <c r="BM208" s="219"/>
      <c r="BN208" s="219"/>
      <c r="BO208" s="219"/>
      <c r="BP208" s="219"/>
      <c r="BQ208" s="220">
        <v>44683</v>
      </c>
      <c r="BR208" s="220"/>
      <c r="BS208" s="220"/>
      <c r="BT208" s="220"/>
      <c r="BU208" s="220"/>
      <c r="BV208" s="220"/>
      <c r="BW208" s="220"/>
      <c r="BX208" s="220"/>
      <c r="BY208" s="220"/>
      <c r="BZ208" s="220"/>
      <c r="CA208" s="220"/>
      <c r="CB208" s="399">
        <f t="shared" si="318"/>
        <v>2</v>
      </c>
      <c r="CC208" s="397">
        <f t="shared" si="315"/>
        <v>3</v>
      </c>
      <c r="CD208" s="13">
        <v>44691</v>
      </c>
      <c r="CE208" s="396">
        <f t="shared" si="319"/>
        <v>44697</v>
      </c>
      <c r="CF208" s="13"/>
      <c r="CG208" s="220"/>
      <c r="CH208" s="220"/>
      <c r="CI208" s="7"/>
      <c r="CJ208" s="15"/>
      <c r="CK208" s="1"/>
      <c r="CL208" s="1"/>
    </row>
    <row r="209" spans="1:90" s="2" customFormat="1" ht="26.4" customHeight="1">
      <c r="A209" s="362"/>
      <c r="B209" s="4">
        <v>1118</v>
      </c>
      <c r="C209" s="216" t="str">
        <f ca="1">IF(CD209="","",(IF(CF209&lt;&gt;"","Closed",(IF(CD209=TODAY()+1,"Near Due",(IF(CD209=TODAY(),"Today is due date",(IF(CD209&gt;TODAY(),"On Due",(IF(E1887&lt;TODAY()-7,"Too Over Due",(IF(CD209&lt;TODAY(),"Over due")))))))))))))</f>
        <v>Too Over Due</v>
      </c>
      <c r="D209" s="216" t="str">
        <f t="shared" ca="1" si="316"/>
        <v>Under Test</v>
      </c>
      <c r="E209" s="363">
        <v>44621</v>
      </c>
      <c r="F209" s="13">
        <v>44623</v>
      </c>
      <c r="G209" s="13">
        <v>44631</v>
      </c>
      <c r="H209" s="329" t="s">
        <v>611</v>
      </c>
      <c r="I209" s="3" t="s">
        <v>580</v>
      </c>
      <c r="J209" s="3" t="s">
        <v>61</v>
      </c>
      <c r="K209" s="9">
        <v>3049</v>
      </c>
      <c r="L209" s="328" t="s">
        <v>146</v>
      </c>
      <c r="M209" s="3" t="s">
        <v>48</v>
      </c>
      <c r="N209" s="21" t="s">
        <v>18</v>
      </c>
      <c r="O209" s="480" t="s">
        <v>327</v>
      </c>
      <c r="P209" s="21" t="s">
        <v>256</v>
      </c>
      <c r="Q209" s="377" t="s">
        <v>610</v>
      </c>
      <c r="R209" s="11" t="s">
        <v>313</v>
      </c>
      <c r="S209" s="8" t="s">
        <v>27</v>
      </c>
      <c r="T209" s="13"/>
      <c r="U209" s="381" t="s">
        <v>314</v>
      </c>
      <c r="V209" s="385" t="s">
        <v>314</v>
      </c>
      <c r="W209" s="499" t="s">
        <v>368</v>
      </c>
      <c r="X209" s="18" t="s">
        <v>324</v>
      </c>
      <c r="Y209" s="18">
        <v>5</v>
      </c>
      <c r="Z209" s="401" t="s">
        <v>31</v>
      </c>
      <c r="AA209" s="401" t="s">
        <v>694</v>
      </c>
      <c r="AB209" s="401"/>
      <c r="AC209" s="401"/>
      <c r="AD209" s="401"/>
      <c r="AE209" s="401">
        <v>500</v>
      </c>
      <c r="AF209" s="16">
        <v>44677</v>
      </c>
      <c r="AG209" s="16">
        <v>44679</v>
      </c>
      <c r="AH209" s="16"/>
      <c r="AI209" s="10"/>
      <c r="AJ209" s="219"/>
      <c r="AK209" s="219"/>
      <c r="AL209" s="219"/>
      <c r="AM209" s="219"/>
      <c r="AN209" s="219"/>
      <c r="AO209" s="219"/>
      <c r="AP209" s="219"/>
      <c r="AQ209" s="218">
        <v>44683</v>
      </c>
      <c r="AR209" s="218"/>
      <c r="AS209" s="218"/>
      <c r="AT209" s="218"/>
      <c r="AU209" s="218"/>
      <c r="AV209" s="220">
        <v>44691</v>
      </c>
      <c r="AW209" s="220"/>
      <c r="AX209" s="220"/>
      <c r="AY209" s="220">
        <v>44704</v>
      </c>
      <c r="AZ209" s="220"/>
      <c r="BA209" s="220"/>
      <c r="BB209" s="220"/>
      <c r="BC209" s="218"/>
      <c r="BD209" s="218"/>
      <c r="BE209" s="218"/>
      <c r="BF209" s="400">
        <f t="shared" si="317"/>
        <v>5</v>
      </c>
      <c r="BG209" s="10">
        <v>44678</v>
      </c>
      <c r="BH209" s="219"/>
      <c r="BI209" s="219"/>
      <c r="BJ209" s="219"/>
      <c r="BK209" s="219"/>
      <c r="BL209" s="219"/>
      <c r="BM209" s="219"/>
      <c r="BN209" s="219"/>
      <c r="BO209" s="219"/>
      <c r="BP209" s="219"/>
      <c r="BQ209" s="220">
        <v>44683</v>
      </c>
      <c r="BR209" s="220"/>
      <c r="BS209" s="220"/>
      <c r="BT209" s="220"/>
      <c r="BU209" s="220"/>
      <c r="BV209" s="220"/>
      <c r="BW209" s="220"/>
      <c r="BX209" s="220"/>
      <c r="BY209" s="220"/>
      <c r="BZ209" s="220"/>
      <c r="CA209" s="220"/>
      <c r="CB209" s="399">
        <f t="shared" si="318"/>
        <v>2</v>
      </c>
      <c r="CC209" s="397">
        <f t="shared" si="315"/>
        <v>3</v>
      </c>
      <c r="CD209" s="13">
        <v>44691</v>
      </c>
      <c r="CE209" s="396">
        <f t="shared" si="319"/>
        <v>44697</v>
      </c>
      <c r="CF209" s="13"/>
      <c r="CG209" s="220"/>
      <c r="CH209" s="220"/>
      <c r="CI209" s="7"/>
      <c r="CJ209" s="15"/>
      <c r="CK209" s="1"/>
      <c r="CL209" s="1"/>
    </row>
    <row r="210" spans="1:90" s="2" customFormat="1" ht="26.4" customHeight="1">
      <c r="A210" s="362"/>
      <c r="B210" s="4">
        <v>1119</v>
      </c>
      <c r="C210" s="216" t="str">
        <f ca="1">IF(CD210="","",(IF(CF210&lt;&gt;"","Closed",(IF(CD210=TODAY()+1,"Near Due",(IF(CD210=TODAY(),"Today is due date",(IF(CD210&gt;TODAY(),"On Due",(IF(E1885&lt;TODAY()-7,"Too Over Due",(IF(CD210&lt;TODAY(),"Over due")))))))))))))</f>
        <v>Too Over Due</v>
      </c>
      <c r="D210" s="216" t="str">
        <f ca="1">IF(C210="Closed","Done","Under Test")</f>
        <v>Under Test</v>
      </c>
      <c r="E210" s="363">
        <v>44621</v>
      </c>
      <c r="F210" s="13">
        <v>44623</v>
      </c>
      <c r="G210" s="13">
        <v>44631</v>
      </c>
      <c r="H210" s="329" t="s">
        <v>611</v>
      </c>
      <c r="I210" s="3" t="s">
        <v>580</v>
      </c>
      <c r="J210" s="3" t="s">
        <v>61</v>
      </c>
      <c r="K210" s="9">
        <v>3049</v>
      </c>
      <c r="L210" s="328" t="s">
        <v>146</v>
      </c>
      <c r="M210" s="3" t="s">
        <v>48</v>
      </c>
      <c r="N210" s="21" t="s">
        <v>18</v>
      </c>
      <c r="O210" s="480" t="s">
        <v>327</v>
      </c>
      <c r="P210" s="21" t="s">
        <v>256</v>
      </c>
      <c r="Q210" s="377" t="s">
        <v>610</v>
      </c>
      <c r="R210" s="11" t="s">
        <v>313</v>
      </c>
      <c r="S210" s="8" t="s">
        <v>27</v>
      </c>
      <c r="T210" s="13"/>
      <c r="U210" s="14" t="s">
        <v>316</v>
      </c>
      <c r="V210" s="384" t="s">
        <v>316</v>
      </c>
      <c r="W210" s="18">
        <v>-40</v>
      </c>
      <c r="X210" s="18" t="s">
        <v>324</v>
      </c>
      <c r="Y210" s="18">
        <v>5</v>
      </c>
      <c r="Z210" s="401" t="s">
        <v>222</v>
      </c>
      <c r="AA210" s="401" t="s">
        <v>717</v>
      </c>
      <c r="AB210" s="401"/>
      <c r="AC210" s="401"/>
      <c r="AD210" s="401"/>
      <c r="AE210" s="401">
        <v>500</v>
      </c>
      <c r="AF210" s="16">
        <v>44677</v>
      </c>
      <c r="AG210" s="16">
        <v>44679</v>
      </c>
      <c r="AH210" s="16"/>
      <c r="AI210" s="10"/>
      <c r="AJ210" s="219"/>
      <c r="AK210" s="219"/>
      <c r="AL210" s="219"/>
      <c r="AM210" s="219"/>
      <c r="AN210" s="219"/>
      <c r="AO210" s="219"/>
      <c r="AP210" s="219"/>
      <c r="AQ210" s="218">
        <v>44683</v>
      </c>
      <c r="AR210" s="218"/>
      <c r="AS210" s="218"/>
      <c r="AT210" s="218"/>
      <c r="AU210" s="218"/>
      <c r="AV210" s="220">
        <v>44691</v>
      </c>
      <c r="AW210" s="220"/>
      <c r="AX210" s="220"/>
      <c r="AY210" s="220">
        <v>44704</v>
      </c>
      <c r="AZ210" s="220"/>
      <c r="BA210" s="220"/>
      <c r="BB210" s="220"/>
      <c r="BC210" s="218"/>
      <c r="BD210" s="218"/>
      <c r="BE210" s="218"/>
      <c r="BF210" s="400">
        <f>COUNTA(AF210:BE210)</f>
        <v>5</v>
      </c>
      <c r="BG210" s="10">
        <v>44678</v>
      </c>
      <c r="BH210" s="219"/>
      <c r="BI210" s="219"/>
      <c r="BJ210" s="219"/>
      <c r="BK210" s="219"/>
      <c r="BL210" s="219"/>
      <c r="BM210" s="219"/>
      <c r="BN210" s="219"/>
      <c r="BO210" s="219"/>
      <c r="BP210" s="219"/>
      <c r="BQ210" s="220">
        <v>44683</v>
      </c>
      <c r="BR210" s="220"/>
      <c r="BS210" s="220"/>
      <c r="BT210" s="220"/>
      <c r="BU210" s="220"/>
      <c r="BV210" s="220"/>
      <c r="BW210" s="220"/>
      <c r="BX210" s="220"/>
      <c r="BY210" s="220"/>
      <c r="BZ210" s="220"/>
      <c r="CA210" s="220"/>
      <c r="CB210" s="399">
        <f>COUNTA(BG210:CA210)</f>
        <v>2</v>
      </c>
      <c r="CC210" s="397">
        <f t="shared" si="315"/>
        <v>3</v>
      </c>
      <c r="CD210" s="13">
        <v>44691</v>
      </c>
      <c r="CE210" s="396">
        <f>CD210+6</f>
        <v>44697</v>
      </c>
      <c r="CF210" s="13"/>
      <c r="CG210" s="220"/>
      <c r="CH210" s="220"/>
      <c r="CI210" s="7"/>
      <c r="CJ210" s="15"/>
      <c r="CK210" s="1"/>
      <c r="CL210" s="1"/>
    </row>
    <row r="211" spans="1:90" s="2" customFormat="1" ht="26.4" customHeight="1">
      <c r="A211" s="362"/>
      <c r="B211" s="4">
        <v>1120</v>
      </c>
      <c r="C211" s="216" t="str">
        <f ca="1">IF(CD211="","",(IF(CF211&lt;&gt;"","Closed",(IF(CD211=TODAY()+1,"Near Due",(IF(CD211=TODAY(),"Today is due date",(IF(CD211&gt;TODAY(),"On Due",(IF(E1888&lt;TODAY()-7,"Too Over Due",(IF(CD211&lt;TODAY(),"Over due")))))))))))))</f>
        <v>Too Over Due</v>
      </c>
      <c r="D211" s="216" t="str">
        <f t="shared" ref="D211:D215" ca="1" si="320">IF(C211="Closed","Done","Under Test")</f>
        <v>Under Test</v>
      </c>
      <c r="E211" s="363">
        <v>44621</v>
      </c>
      <c r="F211" s="13">
        <v>44623</v>
      </c>
      <c r="G211" s="13">
        <v>44627</v>
      </c>
      <c r="H211" s="329" t="s">
        <v>612</v>
      </c>
      <c r="I211" s="3" t="s">
        <v>290</v>
      </c>
      <c r="J211" s="3" t="s">
        <v>451</v>
      </c>
      <c r="K211" s="9">
        <v>3096</v>
      </c>
      <c r="L211" s="328" t="s">
        <v>616</v>
      </c>
      <c r="M211" s="3" t="s">
        <v>34</v>
      </c>
      <c r="N211" s="21" t="s">
        <v>18</v>
      </c>
      <c r="O211" s="480" t="s">
        <v>327</v>
      </c>
      <c r="P211" s="21" t="s">
        <v>256</v>
      </c>
      <c r="Q211" s="377" t="s">
        <v>617</v>
      </c>
      <c r="R211" s="11" t="s">
        <v>618</v>
      </c>
      <c r="S211" s="8" t="s">
        <v>27</v>
      </c>
      <c r="T211" s="13"/>
      <c r="U211" s="14" t="s">
        <v>350</v>
      </c>
      <c r="V211" s="381" t="s">
        <v>315</v>
      </c>
      <c r="W211" s="18">
        <v>105</v>
      </c>
      <c r="X211" s="18" t="s">
        <v>323</v>
      </c>
      <c r="Y211" s="18">
        <v>7</v>
      </c>
      <c r="Z211" s="401" t="s">
        <v>223</v>
      </c>
      <c r="AA211" s="401" t="s">
        <v>516</v>
      </c>
      <c r="AB211" s="401"/>
      <c r="AC211" s="401" t="s">
        <v>621</v>
      </c>
      <c r="AD211" s="401"/>
      <c r="AE211" s="401">
        <v>2000</v>
      </c>
      <c r="AF211" s="16">
        <v>44629</v>
      </c>
      <c r="AG211" s="16">
        <v>44631</v>
      </c>
      <c r="AH211" s="16"/>
      <c r="AI211" s="10"/>
      <c r="AJ211" s="219"/>
      <c r="AK211" s="219"/>
      <c r="AL211" s="219"/>
      <c r="AM211" s="219"/>
      <c r="AN211" s="219"/>
      <c r="AO211" s="219"/>
      <c r="AP211" s="219"/>
      <c r="AQ211" s="218"/>
      <c r="AR211" s="218"/>
      <c r="AS211" s="218"/>
      <c r="AT211" s="218"/>
      <c r="AU211" s="218"/>
      <c r="AV211" s="220">
        <f>AG211+10</f>
        <v>44641</v>
      </c>
      <c r="AW211" s="220"/>
      <c r="AX211" s="220"/>
      <c r="AY211" s="220">
        <f>AV211+12+1</f>
        <v>44654</v>
      </c>
      <c r="AZ211" s="220"/>
      <c r="BA211" s="220"/>
      <c r="BB211" s="220">
        <f>AY211+22+2</f>
        <v>44678</v>
      </c>
      <c r="BC211" s="218">
        <f>BB211+11+2</f>
        <v>44691</v>
      </c>
      <c r="BD211" s="218">
        <f>BC211+22+2</f>
        <v>44715</v>
      </c>
      <c r="BE211" s="218"/>
      <c r="BF211" s="400">
        <f t="shared" ref="BF211:BF215" si="321">COUNTA(AF211:BE211)</f>
        <v>7</v>
      </c>
      <c r="BG211" s="10">
        <v>44631</v>
      </c>
      <c r="BH211" s="219"/>
      <c r="BI211" s="219"/>
      <c r="BJ211" s="219"/>
      <c r="BK211" s="219"/>
      <c r="BL211" s="219"/>
      <c r="BM211" s="219"/>
      <c r="BN211" s="219"/>
      <c r="BO211" s="219"/>
      <c r="BP211" s="219"/>
      <c r="BQ211" s="220"/>
      <c r="BR211" s="220">
        <v>44641</v>
      </c>
      <c r="BS211" s="220"/>
      <c r="BT211" s="220"/>
      <c r="BU211" s="220">
        <v>44654</v>
      </c>
      <c r="BV211" s="220"/>
      <c r="BW211" s="220"/>
      <c r="BX211" s="220">
        <v>44680</v>
      </c>
      <c r="BY211" s="220"/>
      <c r="BZ211" s="220"/>
      <c r="CA211" s="220"/>
      <c r="CB211" s="399">
        <f t="shared" ref="CB211:CB215" si="322">COUNTA(BG211:CA211)</f>
        <v>4</v>
      </c>
      <c r="CC211" s="397">
        <f t="shared" si="315"/>
        <v>3</v>
      </c>
      <c r="CD211" s="13">
        <v>44694</v>
      </c>
      <c r="CE211" s="396">
        <f t="shared" ref="CE211:CE215" si="323">CD211+6</f>
        <v>44700</v>
      </c>
      <c r="CF211" s="13"/>
      <c r="CG211" s="220"/>
      <c r="CH211" s="220"/>
      <c r="CI211" s="7"/>
      <c r="CJ211" s="15"/>
      <c r="CK211" s="1"/>
      <c r="CL211" s="1"/>
    </row>
    <row r="212" spans="1:90" s="2" customFormat="1" ht="26.4" customHeight="1">
      <c r="A212" s="362"/>
      <c r="B212" s="4">
        <v>1121</v>
      </c>
      <c r="C212" s="216" t="str">
        <f ca="1">IF(CD212="","",(IF(CF212&lt;&gt;"","Closed",(IF(CD212=TODAY()+1,"Near Due",(IF(CD212=TODAY(),"Today is due date",(IF(CD212&gt;TODAY(),"On Due",(IF(E1887&lt;TODAY()-7,"Too Over Due",(IF(CD212&lt;TODAY(),"Over due")))))))))))))</f>
        <v>Too Over Due</v>
      </c>
      <c r="D212" s="216" t="str">
        <f t="shared" ref="D212:D213" ca="1" si="324">IF(C212="Closed","Done","Under Test")</f>
        <v>Under Test</v>
      </c>
      <c r="E212" s="363">
        <v>44621</v>
      </c>
      <c r="F212" s="13">
        <v>44623</v>
      </c>
      <c r="G212" s="13">
        <v>44627</v>
      </c>
      <c r="H212" s="329" t="s">
        <v>612</v>
      </c>
      <c r="I212" s="3" t="s">
        <v>290</v>
      </c>
      <c r="J212" s="3" t="s">
        <v>451</v>
      </c>
      <c r="K212" s="9">
        <v>3096</v>
      </c>
      <c r="L212" s="328" t="s">
        <v>616</v>
      </c>
      <c r="M212" s="3" t="s">
        <v>34</v>
      </c>
      <c r="N212" s="21" t="s">
        <v>18</v>
      </c>
      <c r="O212" s="480" t="s">
        <v>327</v>
      </c>
      <c r="P212" s="21" t="s">
        <v>256</v>
      </c>
      <c r="Q212" s="377" t="s">
        <v>617</v>
      </c>
      <c r="R212" s="11" t="s">
        <v>618</v>
      </c>
      <c r="S212" s="8" t="s">
        <v>27</v>
      </c>
      <c r="T212" s="13"/>
      <c r="U212" s="14" t="s">
        <v>316</v>
      </c>
      <c r="V212" s="384" t="s">
        <v>316</v>
      </c>
      <c r="W212" s="18">
        <v>-40</v>
      </c>
      <c r="X212" s="18" t="s">
        <v>323</v>
      </c>
      <c r="Y212" s="18">
        <v>7</v>
      </c>
      <c r="Z212" s="401" t="s">
        <v>222</v>
      </c>
      <c r="AA212" s="401" t="s">
        <v>519</v>
      </c>
      <c r="AB212" s="401"/>
      <c r="AC212" s="401" t="s">
        <v>620</v>
      </c>
      <c r="AD212" s="401"/>
      <c r="AE212" s="401">
        <v>2000</v>
      </c>
      <c r="AF212" s="16">
        <v>44629</v>
      </c>
      <c r="AG212" s="16">
        <v>44631</v>
      </c>
      <c r="AH212" s="16"/>
      <c r="AI212" s="10"/>
      <c r="AJ212" s="219"/>
      <c r="AK212" s="219"/>
      <c r="AL212" s="219"/>
      <c r="AM212" s="219"/>
      <c r="AN212" s="219"/>
      <c r="AO212" s="219"/>
      <c r="AP212" s="219"/>
      <c r="AQ212" s="218"/>
      <c r="AR212" s="218"/>
      <c r="AS212" s="218"/>
      <c r="AT212" s="218"/>
      <c r="AU212" s="218"/>
      <c r="AV212" s="220">
        <f t="shared" ref="AV212:AV217" si="325">AG212+10</f>
        <v>44641</v>
      </c>
      <c r="AW212" s="220"/>
      <c r="AX212" s="220"/>
      <c r="AY212" s="220">
        <f t="shared" ref="AY212:AY217" si="326">AV212+12+1</f>
        <v>44654</v>
      </c>
      <c r="AZ212" s="220"/>
      <c r="BA212" s="220"/>
      <c r="BB212" s="220">
        <f t="shared" ref="BB212:BB217" si="327">AY212+22+2</f>
        <v>44678</v>
      </c>
      <c r="BC212" s="218">
        <f t="shared" ref="BC212:BC217" si="328">BB212+11+2</f>
        <v>44691</v>
      </c>
      <c r="BD212" s="218">
        <f t="shared" ref="BD212:BD217" si="329">BC212+22+2</f>
        <v>44715</v>
      </c>
      <c r="BE212" s="218"/>
      <c r="BF212" s="400">
        <f t="shared" ref="BF212:BF213" si="330">COUNTA(AF212:BE212)</f>
        <v>7</v>
      </c>
      <c r="BG212" s="10">
        <v>44631</v>
      </c>
      <c r="BH212" s="219"/>
      <c r="BI212" s="219"/>
      <c r="BJ212" s="219"/>
      <c r="BK212" s="219"/>
      <c r="BL212" s="219"/>
      <c r="BM212" s="219"/>
      <c r="BN212" s="219"/>
      <c r="BO212" s="219"/>
      <c r="BP212" s="219"/>
      <c r="BQ212" s="220"/>
      <c r="BR212" s="220">
        <v>44641</v>
      </c>
      <c r="BS212" s="220"/>
      <c r="BT212" s="220"/>
      <c r="BU212" s="220">
        <v>44654</v>
      </c>
      <c r="BV212" s="220"/>
      <c r="BW212" s="220"/>
      <c r="BX212" s="220">
        <v>44680</v>
      </c>
      <c r="BY212" s="220"/>
      <c r="BZ212" s="220"/>
      <c r="CA212" s="220"/>
      <c r="CB212" s="399">
        <f t="shared" ref="CB212:CB213" si="331">COUNTA(BG212:CA212)</f>
        <v>4</v>
      </c>
      <c r="CC212" s="397">
        <f t="shared" si="315"/>
        <v>3</v>
      </c>
      <c r="CD212" s="13">
        <v>44694</v>
      </c>
      <c r="CE212" s="396">
        <f t="shared" ref="CE212:CE213" si="332">CD212+6</f>
        <v>44700</v>
      </c>
      <c r="CF212" s="13"/>
      <c r="CG212" s="220"/>
      <c r="CH212" s="220"/>
      <c r="CI212" s="7"/>
      <c r="CJ212" s="15"/>
      <c r="CK212" s="1"/>
      <c r="CL212" s="1"/>
    </row>
    <row r="213" spans="1:90" s="2" customFormat="1" ht="26.4" customHeight="1">
      <c r="A213" s="362"/>
      <c r="B213" s="4">
        <v>1122</v>
      </c>
      <c r="C213" s="216" t="str">
        <f ca="1">IF(CD213="","",(IF(CF213&lt;&gt;"","Closed",(IF(CD213=TODAY()+1,"Near Due",(IF(CD213=TODAY(),"Today is due date",(IF(CD213&gt;TODAY(),"On Due",(IF(E1888&lt;TODAY()-7,"Too Over Due",(IF(CD213&lt;TODAY(),"Over due")))))))))))))</f>
        <v>Too Over Due</v>
      </c>
      <c r="D213" s="216" t="str">
        <f t="shared" ca="1" si="324"/>
        <v>Under Test</v>
      </c>
      <c r="E213" s="363">
        <v>44621</v>
      </c>
      <c r="F213" s="13">
        <v>44623</v>
      </c>
      <c r="G213" s="13">
        <v>44627</v>
      </c>
      <c r="H213" s="329" t="s">
        <v>612</v>
      </c>
      <c r="I213" s="3" t="s">
        <v>290</v>
      </c>
      <c r="J213" s="3" t="s">
        <v>451</v>
      </c>
      <c r="K213" s="9">
        <v>3096</v>
      </c>
      <c r="L213" s="328" t="s">
        <v>616</v>
      </c>
      <c r="M213" s="3" t="s">
        <v>34</v>
      </c>
      <c r="N213" s="21" t="s">
        <v>18</v>
      </c>
      <c r="O213" s="480" t="s">
        <v>327</v>
      </c>
      <c r="P213" s="21" t="s">
        <v>256</v>
      </c>
      <c r="Q213" s="377" t="s">
        <v>617</v>
      </c>
      <c r="R213" s="11" t="s">
        <v>618</v>
      </c>
      <c r="S213" s="8" t="s">
        <v>27</v>
      </c>
      <c r="T213" s="13"/>
      <c r="U213" s="14" t="s">
        <v>350</v>
      </c>
      <c r="V213" s="381" t="s">
        <v>315</v>
      </c>
      <c r="W213" s="18">
        <v>105</v>
      </c>
      <c r="X213" s="18" t="s">
        <v>324</v>
      </c>
      <c r="Y213" s="18">
        <v>7</v>
      </c>
      <c r="Z213" s="401" t="s">
        <v>223</v>
      </c>
      <c r="AA213" s="401"/>
      <c r="AB213" s="401"/>
      <c r="AC213" s="401"/>
      <c r="AD213" s="401"/>
      <c r="AE213" s="401">
        <v>2000</v>
      </c>
      <c r="AF213" s="16">
        <v>44629</v>
      </c>
      <c r="AG213" s="16">
        <v>44631</v>
      </c>
      <c r="AH213" s="16"/>
      <c r="AI213" s="10"/>
      <c r="AJ213" s="219"/>
      <c r="AK213" s="219"/>
      <c r="AL213" s="219"/>
      <c r="AM213" s="219"/>
      <c r="AN213" s="219"/>
      <c r="AO213" s="219"/>
      <c r="AP213" s="219"/>
      <c r="AQ213" s="218"/>
      <c r="AR213" s="218"/>
      <c r="AS213" s="218"/>
      <c r="AT213" s="218"/>
      <c r="AU213" s="218"/>
      <c r="AV213" s="220">
        <f t="shared" si="325"/>
        <v>44641</v>
      </c>
      <c r="AW213" s="220"/>
      <c r="AX213" s="220"/>
      <c r="AY213" s="220">
        <f t="shared" si="326"/>
        <v>44654</v>
      </c>
      <c r="AZ213" s="220"/>
      <c r="BA213" s="220"/>
      <c r="BB213" s="220">
        <f t="shared" si="327"/>
        <v>44678</v>
      </c>
      <c r="BC213" s="218">
        <f t="shared" si="328"/>
        <v>44691</v>
      </c>
      <c r="BD213" s="218">
        <f t="shared" si="329"/>
        <v>44715</v>
      </c>
      <c r="BE213" s="218"/>
      <c r="BF213" s="400">
        <f t="shared" si="330"/>
        <v>7</v>
      </c>
      <c r="BG213" s="10">
        <v>44631</v>
      </c>
      <c r="BH213" s="219"/>
      <c r="BI213" s="219"/>
      <c r="BJ213" s="219"/>
      <c r="BK213" s="219"/>
      <c r="BL213" s="219"/>
      <c r="BM213" s="219"/>
      <c r="BN213" s="219"/>
      <c r="BO213" s="219"/>
      <c r="BP213" s="219"/>
      <c r="BQ213" s="220"/>
      <c r="BR213" s="220">
        <v>44641</v>
      </c>
      <c r="BS213" s="220"/>
      <c r="BT213" s="220"/>
      <c r="BU213" s="220">
        <v>44654</v>
      </c>
      <c r="BV213" s="220"/>
      <c r="BW213" s="220"/>
      <c r="BX213" s="220">
        <v>44680</v>
      </c>
      <c r="BY213" s="220"/>
      <c r="BZ213" s="220"/>
      <c r="CA213" s="220"/>
      <c r="CB213" s="399">
        <f t="shared" si="331"/>
        <v>4</v>
      </c>
      <c r="CC213" s="397">
        <f t="shared" si="315"/>
        <v>3</v>
      </c>
      <c r="CD213" s="13">
        <v>44694</v>
      </c>
      <c r="CE213" s="396">
        <f t="shared" si="332"/>
        <v>44700</v>
      </c>
      <c r="CF213" s="13"/>
      <c r="CG213" s="220"/>
      <c r="CH213" s="220"/>
      <c r="CI213" s="7"/>
      <c r="CJ213" s="15"/>
      <c r="CK213" s="1"/>
      <c r="CL213" s="1"/>
    </row>
    <row r="214" spans="1:90" s="2" customFormat="1" ht="26.4" customHeight="1">
      <c r="A214" s="362"/>
      <c r="B214" s="4">
        <v>1123</v>
      </c>
      <c r="C214" s="216" t="str">
        <f ca="1">IF(CD214="","",(IF(CF214&lt;&gt;"","Closed",(IF(CD214=TODAY()+1,"Near Due",(IF(CD214=TODAY(),"Today is due date",(IF(CD214&gt;TODAY(),"On Due",(IF(E1886&lt;TODAY()-7,"Too Over Due",(IF(CD214&lt;TODAY(),"Over due")))))))))))))</f>
        <v>Too Over Due</v>
      </c>
      <c r="D214" s="216" t="str">
        <f ca="1">IF(C214="Closed","Done","Under Test")</f>
        <v>Under Test</v>
      </c>
      <c r="E214" s="363">
        <v>44621</v>
      </c>
      <c r="F214" s="13">
        <v>44623</v>
      </c>
      <c r="G214" s="13">
        <v>44627</v>
      </c>
      <c r="H214" s="329" t="s">
        <v>612</v>
      </c>
      <c r="I214" s="3" t="s">
        <v>290</v>
      </c>
      <c r="J214" s="3" t="s">
        <v>451</v>
      </c>
      <c r="K214" s="9">
        <v>3096</v>
      </c>
      <c r="L214" s="328" t="s">
        <v>616</v>
      </c>
      <c r="M214" s="3" t="s">
        <v>34</v>
      </c>
      <c r="N214" s="21" t="s">
        <v>18</v>
      </c>
      <c r="O214" s="480" t="s">
        <v>327</v>
      </c>
      <c r="P214" s="21" t="s">
        <v>256</v>
      </c>
      <c r="Q214" s="377" t="s">
        <v>617</v>
      </c>
      <c r="R214" s="11" t="s">
        <v>618</v>
      </c>
      <c r="S214" s="8" t="s">
        <v>27</v>
      </c>
      <c r="T214" s="13"/>
      <c r="U214" s="14" t="s">
        <v>316</v>
      </c>
      <c r="V214" s="384" t="s">
        <v>316</v>
      </c>
      <c r="W214" s="18">
        <v>-40</v>
      </c>
      <c r="X214" s="18" t="s">
        <v>324</v>
      </c>
      <c r="Y214" s="18">
        <v>7</v>
      </c>
      <c r="Z214" s="401" t="s">
        <v>222</v>
      </c>
      <c r="AA214" s="401"/>
      <c r="AB214" s="401"/>
      <c r="AC214" s="401"/>
      <c r="AD214" s="401"/>
      <c r="AE214" s="401">
        <v>2000</v>
      </c>
      <c r="AF214" s="16">
        <v>44629</v>
      </c>
      <c r="AG214" s="16">
        <v>44631</v>
      </c>
      <c r="AH214" s="16"/>
      <c r="AI214" s="10"/>
      <c r="AJ214" s="219"/>
      <c r="AK214" s="219"/>
      <c r="AL214" s="219"/>
      <c r="AM214" s="219"/>
      <c r="AN214" s="219"/>
      <c r="AO214" s="219"/>
      <c r="AP214" s="219"/>
      <c r="AQ214" s="218"/>
      <c r="AR214" s="218"/>
      <c r="AS214" s="218"/>
      <c r="AT214" s="218"/>
      <c r="AU214" s="218"/>
      <c r="AV214" s="220">
        <f t="shared" si="325"/>
        <v>44641</v>
      </c>
      <c r="AW214" s="220"/>
      <c r="AX214" s="220"/>
      <c r="AY214" s="220">
        <f t="shared" si="326"/>
        <v>44654</v>
      </c>
      <c r="AZ214" s="220"/>
      <c r="BA214" s="220"/>
      <c r="BB214" s="220">
        <f t="shared" si="327"/>
        <v>44678</v>
      </c>
      <c r="BC214" s="218">
        <f t="shared" si="328"/>
        <v>44691</v>
      </c>
      <c r="BD214" s="218">
        <f t="shared" si="329"/>
        <v>44715</v>
      </c>
      <c r="BE214" s="218"/>
      <c r="BF214" s="400">
        <f>COUNTA(AF214:BE214)</f>
        <v>7</v>
      </c>
      <c r="BG214" s="10">
        <v>44631</v>
      </c>
      <c r="BH214" s="219"/>
      <c r="BI214" s="219"/>
      <c r="BJ214" s="219"/>
      <c r="BK214" s="219"/>
      <c r="BL214" s="219"/>
      <c r="BM214" s="219"/>
      <c r="BN214" s="219"/>
      <c r="BO214" s="219"/>
      <c r="BP214" s="219"/>
      <c r="BQ214" s="220"/>
      <c r="BR214" s="220">
        <v>44641</v>
      </c>
      <c r="BS214" s="220"/>
      <c r="BT214" s="220"/>
      <c r="BU214" s="220">
        <v>44654</v>
      </c>
      <c r="BV214" s="220"/>
      <c r="BW214" s="220"/>
      <c r="BX214" s="220">
        <v>44680</v>
      </c>
      <c r="BY214" s="220"/>
      <c r="BZ214" s="220"/>
      <c r="CA214" s="220"/>
      <c r="CB214" s="399">
        <f>COUNTA(BG214:CA214)</f>
        <v>4</v>
      </c>
      <c r="CC214" s="397">
        <f t="shared" si="315"/>
        <v>3</v>
      </c>
      <c r="CD214" s="13">
        <v>44694</v>
      </c>
      <c r="CE214" s="396">
        <f>CD214+6</f>
        <v>44700</v>
      </c>
      <c r="CF214" s="13"/>
      <c r="CG214" s="220"/>
      <c r="CH214" s="220"/>
      <c r="CI214" s="7"/>
      <c r="CJ214" s="15"/>
      <c r="CK214" s="1"/>
      <c r="CL214" s="1"/>
    </row>
    <row r="215" spans="1:90" s="2" customFormat="1" ht="26.4" customHeight="1">
      <c r="A215" s="362"/>
      <c r="B215" s="4">
        <v>1124</v>
      </c>
      <c r="C215" s="216" t="str">
        <f ca="1">IF(CD215="","",(IF(CF215&lt;&gt;"","Closed",(IF(CD215=TODAY()+1,"Near Due",(IF(CD215=TODAY(),"Today is due date",(IF(CD215&gt;TODAY(),"On Due",(IF(E1890&lt;TODAY()-7,"Too Over Due",(IF(CD215&lt;TODAY(),"Over due")))))))))))))</f>
        <v>Too Over Due</v>
      </c>
      <c r="D215" s="216" t="str">
        <f t="shared" ca="1" si="320"/>
        <v>Under Test</v>
      </c>
      <c r="E215" s="363">
        <v>44621</v>
      </c>
      <c r="F215" s="13">
        <v>44623</v>
      </c>
      <c r="G215" s="13">
        <v>44627</v>
      </c>
      <c r="H215" s="329" t="s">
        <v>612</v>
      </c>
      <c r="I215" s="3" t="s">
        <v>290</v>
      </c>
      <c r="J215" s="3" t="s">
        <v>451</v>
      </c>
      <c r="K215" s="9">
        <v>3096</v>
      </c>
      <c r="L215" s="328" t="s">
        <v>616</v>
      </c>
      <c r="M215" s="3" t="s">
        <v>34</v>
      </c>
      <c r="N215" s="21" t="s">
        <v>18</v>
      </c>
      <c r="O215" s="480" t="s">
        <v>327</v>
      </c>
      <c r="P215" s="21" t="s">
        <v>256</v>
      </c>
      <c r="Q215" s="377" t="s">
        <v>617</v>
      </c>
      <c r="R215" s="11" t="s">
        <v>618</v>
      </c>
      <c r="S215" s="8" t="s">
        <v>27</v>
      </c>
      <c r="T215" s="13"/>
      <c r="U215" s="7" t="s">
        <v>349</v>
      </c>
      <c r="V215" s="285" t="s">
        <v>318</v>
      </c>
      <c r="W215" s="18" t="s">
        <v>333</v>
      </c>
      <c r="X215" s="18" t="s">
        <v>323</v>
      </c>
      <c r="Y215" s="18">
        <v>7</v>
      </c>
      <c r="Z215" s="401" t="s">
        <v>43</v>
      </c>
      <c r="AA215" s="401" t="s">
        <v>581</v>
      </c>
      <c r="AB215" s="401"/>
      <c r="AC215" s="401" t="s">
        <v>619</v>
      </c>
      <c r="AD215" s="401"/>
      <c r="AE215" s="401">
        <v>2000</v>
      </c>
      <c r="AF215" s="16">
        <v>44629</v>
      </c>
      <c r="AG215" s="16">
        <v>44631</v>
      </c>
      <c r="AH215" s="16"/>
      <c r="AI215" s="10"/>
      <c r="AJ215" s="219"/>
      <c r="AK215" s="219"/>
      <c r="AL215" s="219"/>
      <c r="AM215" s="219"/>
      <c r="AN215" s="219"/>
      <c r="AO215" s="219"/>
      <c r="AP215" s="219"/>
      <c r="AQ215" s="218"/>
      <c r="AR215" s="218"/>
      <c r="AS215" s="218"/>
      <c r="AT215" s="218"/>
      <c r="AU215" s="218"/>
      <c r="AV215" s="220">
        <f t="shared" si="325"/>
        <v>44641</v>
      </c>
      <c r="AW215" s="220"/>
      <c r="AX215" s="220"/>
      <c r="AY215" s="220">
        <f t="shared" si="326"/>
        <v>44654</v>
      </c>
      <c r="AZ215" s="220"/>
      <c r="BA215" s="220"/>
      <c r="BB215" s="220">
        <f t="shared" si="327"/>
        <v>44678</v>
      </c>
      <c r="BC215" s="218">
        <f t="shared" si="328"/>
        <v>44691</v>
      </c>
      <c r="BD215" s="218">
        <f t="shared" si="329"/>
        <v>44715</v>
      </c>
      <c r="BE215" s="218"/>
      <c r="BF215" s="400">
        <f t="shared" si="321"/>
        <v>7</v>
      </c>
      <c r="BG215" s="10">
        <v>44631</v>
      </c>
      <c r="BH215" s="219"/>
      <c r="BI215" s="219"/>
      <c r="BJ215" s="219"/>
      <c r="BK215" s="219"/>
      <c r="BL215" s="219"/>
      <c r="BM215" s="219"/>
      <c r="BN215" s="219"/>
      <c r="BO215" s="219"/>
      <c r="BP215" s="219"/>
      <c r="BQ215" s="220"/>
      <c r="BR215" s="220">
        <v>44641</v>
      </c>
      <c r="BS215" s="220"/>
      <c r="BT215" s="220"/>
      <c r="BU215" s="220">
        <v>44654</v>
      </c>
      <c r="BV215" s="220"/>
      <c r="BW215" s="220"/>
      <c r="BX215" s="220">
        <v>44680</v>
      </c>
      <c r="BY215" s="220"/>
      <c r="BZ215" s="220"/>
      <c r="CA215" s="220"/>
      <c r="CB215" s="399">
        <f t="shared" si="322"/>
        <v>4</v>
      </c>
      <c r="CC215" s="397">
        <f t="shared" si="315"/>
        <v>3</v>
      </c>
      <c r="CD215" s="13">
        <v>44694</v>
      </c>
      <c r="CE215" s="396">
        <f t="shared" si="323"/>
        <v>44700</v>
      </c>
      <c r="CF215" s="13"/>
      <c r="CG215" s="220"/>
      <c r="CH215" s="220"/>
      <c r="CI215" s="7"/>
      <c r="CJ215" s="15"/>
      <c r="CK215" s="1"/>
      <c r="CL215" s="1"/>
    </row>
    <row r="216" spans="1:90" s="2" customFormat="1" ht="26.4" customHeight="1">
      <c r="A216" s="362"/>
      <c r="B216" s="4">
        <v>1125</v>
      </c>
      <c r="C216" s="216" t="str">
        <f ca="1">IF(CD216="","",(IF(CF216&lt;&gt;"","Closed",(IF(CD216=TODAY()+1,"Near Due",(IF(CD216=TODAY(),"Today is due date",(IF(CD216&gt;TODAY(),"On Due",(IF(E1891&lt;TODAY()-7,"Too Over Due",(IF(CD216&lt;TODAY(),"Over due")))))))))))))</f>
        <v>Too Over Due</v>
      </c>
      <c r="D216" s="216" t="str">
        <f t="shared" ref="D216" ca="1" si="333">IF(C216="Closed","Done","Under Test")</f>
        <v>Under Test</v>
      </c>
      <c r="E216" s="363">
        <v>44621</v>
      </c>
      <c r="F216" s="13">
        <v>44623</v>
      </c>
      <c r="G216" s="13">
        <v>44627</v>
      </c>
      <c r="H216" s="329" t="s">
        <v>612</v>
      </c>
      <c r="I216" s="3" t="s">
        <v>290</v>
      </c>
      <c r="J216" s="3" t="s">
        <v>451</v>
      </c>
      <c r="K216" s="9">
        <v>3096</v>
      </c>
      <c r="L216" s="328" t="s">
        <v>616</v>
      </c>
      <c r="M216" s="3" t="s">
        <v>34</v>
      </c>
      <c r="N216" s="21" t="s">
        <v>18</v>
      </c>
      <c r="O216" s="480" t="s">
        <v>327</v>
      </c>
      <c r="P216" s="21" t="s">
        <v>256</v>
      </c>
      <c r="Q216" s="377" t="s">
        <v>617</v>
      </c>
      <c r="R216" s="11" t="s">
        <v>618</v>
      </c>
      <c r="S216" s="8" t="s">
        <v>27</v>
      </c>
      <c r="T216" s="13"/>
      <c r="U216" s="7" t="s">
        <v>349</v>
      </c>
      <c r="V216" s="285" t="s">
        <v>318</v>
      </c>
      <c r="W216" s="18" t="s">
        <v>334</v>
      </c>
      <c r="X216" s="18" t="s">
        <v>324</v>
      </c>
      <c r="Y216" s="18">
        <v>7</v>
      </c>
      <c r="Z216" s="401" t="s">
        <v>21</v>
      </c>
      <c r="AA216" s="401"/>
      <c r="AB216" s="401"/>
      <c r="AC216" s="401"/>
      <c r="AD216" s="401"/>
      <c r="AE216" s="14">
        <v>2000</v>
      </c>
      <c r="AF216" s="16">
        <v>44629</v>
      </c>
      <c r="AG216" s="16">
        <v>44631</v>
      </c>
      <c r="AH216" s="16"/>
      <c r="AI216" s="10"/>
      <c r="AJ216" s="219"/>
      <c r="AK216" s="219"/>
      <c r="AL216" s="219"/>
      <c r="AM216" s="219"/>
      <c r="AN216" s="219"/>
      <c r="AO216" s="219"/>
      <c r="AP216" s="219"/>
      <c r="AQ216" s="218"/>
      <c r="AR216" s="218"/>
      <c r="AS216" s="218"/>
      <c r="AT216" s="218"/>
      <c r="AU216" s="218"/>
      <c r="AV216" s="220">
        <f t="shared" si="325"/>
        <v>44641</v>
      </c>
      <c r="AW216" s="220"/>
      <c r="AX216" s="220"/>
      <c r="AY216" s="220">
        <f t="shared" si="326"/>
        <v>44654</v>
      </c>
      <c r="AZ216" s="220"/>
      <c r="BA216" s="220"/>
      <c r="BB216" s="220">
        <f t="shared" si="327"/>
        <v>44678</v>
      </c>
      <c r="BC216" s="218">
        <f t="shared" si="328"/>
        <v>44691</v>
      </c>
      <c r="BD216" s="218">
        <f t="shared" si="329"/>
        <v>44715</v>
      </c>
      <c r="BE216" s="218"/>
      <c r="BF216" s="400">
        <f t="shared" ref="BF216" si="334">COUNTA(AF216:BE216)</f>
        <v>7</v>
      </c>
      <c r="BG216" s="10">
        <v>44631</v>
      </c>
      <c r="BH216" s="219"/>
      <c r="BI216" s="219"/>
      <c r="BJ216" s="219"/>
      <c r="BK216" s="219"/>
      <c r="BL216" s="219"/>
      <c r="BM216" s="219"/>
      <c r="BN216" s="219"/>
      <c r="BO216" s="219"/>
      <c r="BP216" s="219"/>
      <c r="BQ216" s="220"/>
      <c r="BR216" s="220">
        <v>44641</v>
      </c>
      <c r="BS216" s="220"/>
      <c r="BT216" s="220"/>
      <c r="BU216" s="220">
        <v>44654</v>
      </c>
      <c r="BV216" s="220"/>
      <c r="BW216" s="220"/>
      <c r="BX216" s="220">
        <v>44680</v>
      </c>
      <c r="BY216" s="220"/>
      <c r="BZ216" s="220"/>
      <c r="CA216" s="220"/>
      <c r="CB216" s="399">
        <f t="shared" ref="CB216" si="335">COUNTA(BG216:CA216)</f>
        <v>4</v>
      </c>
      <c r="CC216" s="397">
        <f t="shared" si="315"/>
        <v>3</v>
      </c>
      <c r="CD216" s="13">
        <v>44694</v>
      </c>
      <c r="CE216" s="396">
        <f t="shared" ref="CE216" si="336">CD216+6</f>
        <v>44700</v>
      </c>
      <c r="CF216" s="13"/>
      <c r="CG216" s="220"/>
      <c r="CH216" s="220"/>
      <c r="CI216" s="7"/>
      <c r="CJ216" s="15"/>
      <c r="CK216" s="1"/>
      <c r="CL216" s="1"/>
    </row>
    <row r="217" spans="1:90" s="2" customFormat="1" ht="26.4" customHeight="1">
      <c r="A217" s="362"/>
      <c r="B217" s="4">
        <v>1126</v>
      </c>
      <c r="C217" s="216" t="str">
        <f ca="1">IF(CD217="","",(IF(CF217&lt;&gt;"","Closed",(IF(CD217=TODAY()+1,"Near Due",(IF(CD217=TODAY(),"Today is due date",(IF(CD217&gt;TODAY(),"On Due",(IF(E1889&lt;TODAY()-7,"Too Over Due",(IF(CD217&lt;TODAY(),"Over due")))))))))))))</f>
        <v>Too Over Due</v>
      </c>
      <c r="D217" s="216" t="str">
        <f ca="1">IF(C217="Closed","Done","Under Test")</f>
        <v>Under Test</v>
      </c>
      <c r="E217" s="363">
        <v>44621</v>
      </c>
      <c r="F217" s="13">
        <v>44623</v>
      </c>
      <c r="G217" s="13">
        <v>44627</v>
      </c>
      <c r="H217" s="329" t="s">
        <v>612</v>
      </c>
      <c r="I217" s="3" t="s">
        <v>290</v>
      </c>
      <c r="J217" s="3" t="s">
        <v>451</v>
      </c>
      <c r="K217" s="9">
        <v>3096</v>
      </c>
      <c r="L217" s="328" t="s">
        <v>616</v>
      </c>
      <c r="M217" s="3" t="s">
        <v>34</v>
      </c>
      <c r="N217" s="21" t="s">
        <v>18</v>
      </c>
      <c r="O217" s="480" t="s">
        <v>327</v>
      </c>
      <c r="P217" s="21" t="s">
        <v>256</v>
      </c>
      <c r="Q217" s="377" t="s">
        <v>617</v>
      </c>
      <c r="R217" s="11" t="s">
        <v>618</v>
      </c>
      <c r="S217" s="8" t="s">
        <v>27</v>
      </c>
      <c r="T217" s="13"/>
      <c r="U217" s="381" t="s">
        <v>314</v>
      </c>
      <c r="V217" s="385" t="s">
        <v>314</v>
      </c>
      <c r="W217" s="499" t="s">
        <v>385</v>
      </c>
      <c r="X217" s="18" t="s">
        <v>324</v>
      </c>
      <c r="Y217" s="18">
        <v>7</v>
      </c>
      <c r="Z217" s="401" t="s">
        <v>22</v>
      </c>
      <c r="AA217" s="401"/>
      <c r="AB217" s="401"/>
      <c r="AC217" s="401"/>
      <c r="AD217" s="401"/>
      <c r="AE217" s="401">
        <v>2000</v>
      </c>
      <c r="AF217" s="16">
        <v>44629</v>
      </c>
      <c r="AG217" s="16">
        <v>44631</v>
      </c>
      <c r="AH217" s="16"/>
      <c r="AI217" s="10"/>
      <c r="AJ217" s="219"/>
      <c r="AK217" s="219"/>
      <c r="AL217" s="219"/>
      <c r="AM217" s="219"/>
      <c r="AN217" s="219"/>
      <c r="AO217" s="219"/>
      <c r="AP217" s="219"/>
      <c r="AQ217" s="218"/>
      <c r="AR217" s="218"/>
      <c r="AS217" s="218"/>
      <c r="AT217" s="218"/>
      <c r="AU217" s="218"/>
      <c r="AV217" s="220">
        <f t="shared" si="325"/>
        <v>44641</v>
      </c>
      <c r="AW217" s="14"/>
      <c r="AX217" s="14"/>
      <c r="AY217" s="220">
        <f t="shared" si="326"/>
        <v>44654</v>
      </c>
      <c r="AZ217" s="14"/>
      <c r="BA217" s="14"/>
      <c r="BB217" s="220">
        <f t="shared" si="327"/>
        <v>44678</v>
      </c>
      <c r="BC217" s="218">
        <f t="shared" si="328"/>
        <v>44691</v>
      </c>
      <c r="BD217" s="218">
        <f t="shared" si="329"/>
        <v>44715</v>
      </c>
      <c r="BE217" s="218"/>
      <c r="BF217" s="400">
        <f>COUNTA(AF217:BE217)</f>
        <v>7</v>
      </c>
      <c r="BG217" s="10">
        <v>44631</v>
      </c>
      <c r="BH217" s="219"/>
      <c r="BI217" s="219"/>
      <c r="BJ217" s="219"/>
      <c r="BK217" s="219"/>
      <c r="BL217" s="219"/>
      <c r="BM217" s="219"/>
      <c r="BN217" s="219"/>
      <c r="BO217" s="219"/>
      <c r="BP217" s="219"/>
      <c r="BQ217" s="220"/>
      <c r="BR217" s="220">
        <v>44641</v>
      </c>
      <c r="BS217" s="220"/>
      <c r="BT217" s="220"/>
      <c r="BU217" s="220">
        <v>44654</v>
      </c>
      <c r="BV217" s="220"/>
      <c r="BW217" s="220"/>
      <c r="BX217" s="220">
        <v>44680</v>
      </c>
      <c r="BY217" s="220"/>
      <c r="BZ217" s="220"/>
      <c r="CA217" s="220"/>
      <c r="CB217" s="399">
        <f>COUNTA(BG217:CA217)</f>
        <v>4</v>
      </c>
      <c r="CC217" s="397">
        <f t="shared" si="315"/>
        <v>3</v>
      </c>
      <c r="CD217" s="13">
        <v>44694</v>
      </c>
      <c r="CE217" s="396">
        <f>CD217+6</f>
        <v>44700</v>
      </c>
      <c r="CF217" s="13"/>
      <c r="CG217" s="220"/>
      <c r="CH217" s="220"/>
      <c r="CI217" s="7"/>
      <c r="CJ217" s="15"/>
      <c r="CK217" s="1"/>
      <c r="CL217" s="1"/>
    </row>
    <row r="218" spans="1:90" s="2" customFormat="1" ht="28.5" customHeight="1">
      <c r="A218" s="362"/>
      <c r="B218" s="4">
        <v>1127</v>
      </c>
      <c r="C218" s="216" t="str">
        <f t="shared" ref="C218:C224" ca="1" si="337">IF(CD218="","",(IF(CF218&lt;&gt;"","Closed",(IF(CD218=TODAY()+1,"Near Due",(IF(CD218=TODAY(),"Today is due date",(IF(CD218&gt;TODAY(),"On Due",(IF(E1674&lt;TODAY()-7,"Too Over Due",(IF(CD218&lt;TODAY(),"Over due")))))))))))))</f>
        <v>Too Over Due</v>
      </c>
      <c r="D218" s="216" t="str">
        <f t="shared" ref="D218:D332" ca="1" si="338">IF(C218="Closed","Done","Under Test")</f>
        <v>Under Test</v>
      </c>
      <c r="E218" s="363">
        <v>44621</v>
      </c>
      <c r="F218" s="13">
        <v>44636</v>
      </c>
      <c r="G218" s="13">
        <v>44637</v>
      </c>
      <c r="H218" s="329" t="s">
        <v>624</v>
      </c>
      <c r="I218" s="3" t="s">
        <v>290</v>
      </c>
      <c r="J218" s="3" t="s">
        <v>451</v>
      </c>
      <c r="K218" s="9">
        <v>3088</v>
      </c>
      <c r="L218" s="506" t="s">
        <v>628</v>
      </c>
      <c r="M218" s="3" t="s">
        <v>34</v>
      </c>
      <c r="N218" s="21" t="s">
        <v>18</v>
      </c>
      <c r="O218" s="480" t="s">
        <v>327</v>
      </c>
      <c r="P218" s="21" t="s">
        <v>256</v>
      </c>
      <c r="Q218" s="377" t="s">
        <v>617</v>
      </c>
      <c r="R218" s="11" t="s">
        <v>618</v>
      </c>
      <c r="S218" s="8" t="s">
        <v>27</v>
      </c>
      <c r="T218" s="13"/>
      <c r="U218" s="14" t="s">
        <v>350</v>
      </c>
      <c r="V218" s="381" t="s">
        <v>315</v>
      </c>
      <c r="W218" s="18">
        <v>105</v>
      </c>
      <c r="X218" s="18" t="s">
        <v>323</v>
      </c>
      <c r="Y218" s="18">
        <v>7</v>
      </c>
      <c r="Z218" s="401" t="s">
        <v>223</v>
      </c>
      <c r="AA218" s="401" t="s">
        <v>521</v>
      </c>
      <c r="AB218" s="401"/>
      <c r="AC218" s="401"/>
      <c r="AD218" s="401"/>
      <c r="AE218" s="401">
        <v>2000</v>
      </c>
      <c r="AF218" s="16">
        <v>44637</v>
      </c>
      <c r="AG218" s="16">
        <v>44640</v>
      </c>
      <c r="AH218" s="16"/>
      <c r="AI218" s="10"/>
      <c r="AJ218" s="219"/>
      <c r="AK218" s="219"/>
      <c r="AL218" s="219"/>
      <c r="AM218" s="219"/>
      <c r="AN218" s="219"/>
      <c r="AO218" s="219"/>
      <c r="AP218" s="219"/>
      <c r="AQ218" s="218"/>
      <c r="AR218" s="218"/>
      <c r="AS218" s="218"/>
      <c r="AT218" s="218"/>
      <c r="AU218" s="218"/>
      <c r="AV218" s="220">
        <f>AG218+10</f>
        <v>44650</v>
      </c>
      <c r="AW218" s="220"/>
      <c r="AX218" s="220"/>
      <c r="AY218" s="220">
        <f>AV218+19</f>
        <v>44669</v>
      </c>
      <c r="AZ218" s="220"/>
      <c r="BA218" s="220"/>
      <c r="BB218" s="220">
        <v>44695</v>
      </c>
      <c r="BC218" s="218">
        <f>BB218+23+4</f>
        <v>44722</v>
      </c>
      <c r="BD218" s="218">
        <f>BC218+23+3</f>
        <v>44748</v>
      </c>
      <c r="BE218" s="218"/>
      <c r="BF218" s="400">
        <f t="shared" ref="BF218:BF227" si="339">COUNTA(AF218:BE218)</f>
        <v>7</v>
      </c>
      <c r="BG218" s="10">
        <v>44640</v>
      </c>
      <c r="BH218" s="219"/>
      <c r="BI218" s="219"/>
      <c r="BJ218" s="219"/>
      <c r="BK218" s="219"/>
      <c r="BL218" s="219"/>
      <c r="BM218" s="219"/>
      <c r="BN218" s="219"/>
      <c r="BO218" s="219"/>
      <c r="BP218" s="219"/>
      <c r="BQ218" s="220"/>
      <c r="BR218" s="220">
        <v>44650</v>
      </c>
      <c r="BS218" s="220"/>
      <c r="BT218" s="220"/>
      <c r="BU218" s="220">
        <v>44669</v>
      </c>
      <c r="BV218" s="220"/>
      <c r="BW218" s="220"/>
      <c r="BX218" s="220"/>
      <c r="BY218" s="220"/>
      <c r="BZ218" s="220"/>
      <c r="CA218" s="220"/>
      <c r="CB218" s="399">
        <f t="shared" ref="CB218:CB223" si="340">COUNTA(BG218:CA218)</f>
        <v>3</v>
      </c>
      <c r="CC218" s="397">
        <f t="shared" si="315"/>
        <v>4</v>
      </c>
      <c r="CD218" s="13">
        <v>44695</v>
      </c>
      <c r="CE218" s="396">
        <f t="shared" ref="CE218:CE223" si="341">CD218+6</f>
        <v>44701</v>
      </c>
      <c r="CF218" s="13"/>
      <c r="CG218" s="220"/>
      <c r="CH218" s="220"/>
      <c r="CI218" s="7"/>
      <c r="CJ218" s="15"/>
      <c r="CK218" s="1"/>
      <c r="CL218" s="1"/>
    </row>
    <row r="219" spans="1:90" s="2" customFormat="1" ht="26.4" customHeight="1">
      <c r="A219" s="362"/>
      <c r="B219" s="4">
        <v>1128</v>
      </c>
      <c r="C219" s="216" t="str">
        <f t="shared" ca="1" si="337"/>
        <v>Too Over Due</v>
      </c>
      <c r="D219" s="216" t="str">
        <f t="shared" ca="1" si="338"/>
        <v>Under Test</v>
      </c>
      <c r="E219" s="363">
        <v>44621</v>
      </c>
      <c r="F219" s="13">
        <v>44636</v>
      </c>
      <c r="G219" s="13">
        <v>44637</v>
      </c>
      <c r="H219" s="329" t="s">
        <v>624</v>
      </c>
      <c r="I219" s="3" t="s">
        <v>290</v>
      </c>
      <c r="J219" s="3" t="s">
        <v>451</v>
      </c>
      <c r="K219" s="9">
        <v>3088</v>
      </c>
      <c r="L219" s="506" t="s">
        <v>628</v>
      </c>
      <c r="M219" s="3" t="s">
        <v>34</v>
      </c>
      <c r="N219" s="21" t="s">
        <v>18</v>
      </c>
      <c r="O219" s="480" t="s">
        <v>327</v>
      </c>
      <c r="P219" s="21" t="s">
        <v>256</v>
      </c>
      <c r="Q219" s="377" t="s">
        <v>617</v>
      </c>
      <c r="R219" s="11" t="s">
        <v>618</v>
      </c>
      <c r="S219" s="8" t="s">
        <v>27</v>
      </c>
      <c r="T219" s="13"/>
      <c r="U219" s="14" t="s">
        <v>316</v>
      </c>
      <c r="V219" s="384" t="s">
        <v>316</v>
      </c>
      <c r="W219" s="18">
        <v>-40</v>
      </c>
      <c r="X219" s="18" t="s">
        <v>323</v>
      </c>
      <c r="Y219" s="18">
        <v>7</v>
      </c>
      <c r="Z219" s="401" t="s">
        <v>222</v>
      </c>
      <c r="AA219" s="401" t="s">
        <v>515</v>
      </c>
      <c r="AB219" s="401"/>
      <c r="AC219" s="401"/>
      <c r="AD219" s="401"/>
      <c r="AE219" s="401">
        <v>2000</v>
      </c>
      <c r="AF219" s="16">
        <v>44637</v>
      </c>
      <c r="AG219" s="16">
        <v>44640</v>
      </c>
      <c r="AH219" s="16"/>
      <c r="AI219" s="10"/>
      <c r="AJ219" s="219"/>
      <c r="AK219" s="219"/>
      <c r="AL219" s="219"/>
      <c r="AM219" s="219"/>
      <c r="AN219" s="219"/>
      <c r="AO219" s="219"/>
      <c r="AP219" s="219"/>
      <c r="AQ219" s="218"/>
      <c r="AR219" s="218"/>
      <c r="AS219" s="218"/>
      <c r="AT219" s="218"/>
      <c r="AU219" s="218"/>
      <c r="AV219" s="220">
        <f t="shared" ref="AV219:AV224" si="342">AG219+10</f>
        <v>44650</v>
      </c>
      <c r="AW219" s="220"/>
      <c r="AX219" s="220"/>
      <c r="AY219" s="220">
        <v>44669</v>
      </c>
      <c r="AZ219" s="220"/>
      <c r="BA219" s="220"/>
      <c r="BB219" s="220">
        <v>44695</v>
      </c>
      <c r="BC219" s="218">
        <v>44722</v>
      </c>
      <c r="BD219" s="218">
        <v>44748</v>
      </c>
      <c r="BE219" s="218"/>
      <c r="BF219" s="400">
        <f t="shared" si="339"/>
        <v>7</v>
      </c>
      <c r="BG219" s="10">
        <v>44640</v>
      </c>
      <c r="BH219" s="219"/>
      <c r="BI219" s="219"/>
      <c r="BJ219" s="219"/>
      <c r="BK219" s="219"/>
      <c r="BL219" s="219"/>
      <c r="BM219" s="219"/>
      <c r="BN219" s="219"/>
      <c r="BO219" s="219"/>
      <c r="BP219" s="219"/>
      <c r="BQ219" s="220"/>
      <c r="BR219" s="220">
        <v>44650</v>
      </c>
      <c r="BS219" s="220"/>
      <c r="BT219" s="220"/>
      <c r="BU219" s="220">
        <v>44669</v>
      </c>
      <c r="BV219" s="220"/>
      <c r="BW219" s="220"/>
      <c r="BX219" s="220"/>
      <c r="BY219" s="220"/>
      <c r="BZ219" s="220"/>
      <c r="CA219" s="220"/>
      <c r="CB219" s="399">
        <f t="shared" si="340"/>
        <v>3</v>
      </c>
      <c r="CC219" s="397">
        <f t="shared" si="315"/>
        <v>4</v>
      </c>
      <c r="CD219" s="13">
        <v>44695</v>
      </c>
      <c r="CE219" s="396">
        <f t="shared" si="341"/>
        <v>44701</v>
      </c>
      <c r="CF219" s="13"/>
      <c r="CG219" s="220"/>
      <c r="CH219" s="220"/>
      <c r="CI219" s="7"/>
      <c r="CJ219" s="15"/>
      <c r="CK219" s="1"/>
      <c r="CL219" s="1"/>
    </row>
    <row r="220" spans="1:90" s="2" customFormat="1" ht="26.4" customHeight="1">
      <c r="A220" s="362"/>
      <c r="B220" s="4">
        <v>1129</v>
      </c>
      <c r="C220" s="216" t="str">
        <f t="shared" ca="1" si="337"/>
        <v>Too Over Due</v>
      </c>
      <c r="D220" s="216" t="str">
        <f t="shared" ca="1" si="338"/>
        <v>Under Test</v>
      </c>
      <c r="E220" s="363">
        <v>44621</v>
      </c>
      <c r="F220" s="13">
        <v>44636</v>
      </c>
      <c r="G220" s="13">
        <v>44637</v>
      </c>
      <c r="H220" s="329" t="s">
        <v>624</v>
      </c>
      <c r="I220" s="3" t="s">
        <v>290</v>
      </c>
      <c r="J220" s="3" t="s">
        <v>451</v>
      </c>
      <c r="K220" s="9">
        <v>3088</v>
      </c>
      <c r="L220" s="506" t="s">
        <v>628</v>
      </c>
      <c r="M220" s="3" t="s">
        <v>34</v>
      </c>
      <c r="N220" s="21" t="s">
        <v>18</v>
      </c>
      <c r="O220" s="480" t="s">
        <v>327</v>
      </c>
      <c r="P220" s="21" t="s">
        <v>256</v>
      </c>
      <c r="Q220" s="377" t="s">
        <v>617</v>
      </c>
      <c r="R220" s="11" t="s">
        <v>618</v>
      </c>
      <c r="S220" s="8" t="s">
        <v>27</v>
      </c>
      <c r="T220" s="13"/>
      <c r="U220" s="14" t="s">
        <v>350</v>
      </c>
      <c r="V220" s="381" t="s">
        <v>315</v>
      </c>
      <c r="W220" s="18">
        <v>105</v>
      </c>
      <c r="X220" s="18" t="s">
        <v>324</v>
      </c>
      <c r="Y220" s="18">
        <v>7</v>
      </c>
      <c r="Z220" s="401" t="s">
        <v>223</v>
      </c>
      <c r="AA220" s="401"/>
      <c r="AB220" s="401"/>
      <c r="AC220" s="401"/>
      <c r="AD220" s="401"/>
      <c r="AE220" s="401">
        <v>2000</v>
      </c>
      <c r="AF220" s="16">
        <v>44637</v>
      </c>
      <c r="AG220" s="16">
        <v>44640</v>
      </c>
      <c r="AH220" s="16"/>
      <c r="AI220" s="10"/>
      <c r="AJ220" s="219"/>
      <c r="AK220" s="219"/>
      <c r="AL220" s="219"/>
      <c r="AM220" s="219"/>
      <c r="AN220" s="219"/>
      <c r="AO220" s="219"/>
      <c r="AP220" s="219"/>
      <c r="AQ220" s="218"/>
      <c r="AR220" s="218"/>
      <c r="AS220" s="218"/>
      <c r="AT220" s="218"/>
      <c r="AU220" s="218"/>
      <c r="AV220" s="220">
        <f t="shared" si="342"/>
        <v>44650</v>
      </c>
      <c r="AW220" s="220"/>
      <c r="AX220" s="220"/>
      <c r="AY220" s="220">
        <v>44669</v>
      </c>
      <c r="AZ220" s="220"/>
      <c r="BA220" s="220"/>
      <c r="BB220" s="220">
        <v>44695</v>
      </c>
      <c r="BC220" s="218">
        <v>44722</v>
      </c>
      <c r="BD220" s="218">
        <v>44748</v>
      </c>
      <c r="BE220" s="218"/>
      <c r="BF220" s="400">
        <f t="shared" si="339"/>
        <v>7</v>
      </c>
      <c r="BG220" s="10">
        <v>44640</v>
      </c>
      <c r="BH220" s="219"/>
      <c r="BI220" s="219"/>
      <c r="BJ220" s="219"/>
      <c r="BK220" s="219"/>
      <c r="BL220" s="219"/>
      <c r="BM220" s="219"/>
      <c r="BN220" s="219"/>
      <c r="BO220" s="219"/>
      <c r="BP220" s="219"/>
      <c r="BQ220" s="220"/>
      <c r="BR220" s="220">
        <v>44650</v>
      </c>
      <c r="BS220" s="220"/>
      <c r="BT220" s="220"/>
      <c r="BU220" s="220">
        <v>44669</v>
      </c>
      <c r="BV220" s="220"/>
      <c r="BW220" s="220"/>
      <c r="BX220" s="220"/>
      <c r="BY220" s="220"/>
      <c r="BZ220" s="220"/>
      <c r="CA220" s="220"/>
      <c r="CB220" s="399">
        <f t="shared" si="340"/>
        <v>3</v>
      </c>
      <c r="CC220" s="397">
        <f t="shared" si="315"/>
        <v>4</v>
      </c>
      <c r="CD220" s="13">
        <v>44695</v>
      </c>
      <c r="CE220" s="396">
        <f t="shared" si="341"/>
        <v>44701</v>
      </c>
      <c r="CF220" s="13"/>
      <c r="CG220" s="220"/>
      <c r="CH220" s="220"/>
      <c r="CI220" s="7"/>
      <c r="CJ220" s="15"/>
      <c r="CK220" s="1"/>
      <c r="CL220" s="1"/>
    </row>
    <row r="221" spans="1:90" s="2" customFormat="1" ht="26.4" customHeight="1">
      <c r="A221" s="362"/>
      <c r="B221" s="4">
        <v>1130</v>
      </c>
      <c r="C221" s="216" t="str">
        <f t="shared" ca="1" si="337"/>
        <v>Too Over Due</v>
      </c>
      <c r="D221" s="216" t="str">
        <f t="shared" ca="1" si="338"/>
        <v>Under Test</v>
      </c>
      <c r="E221" s="363">
        <v>44621</v>
      </c>
      <c r="F221" s="13">
        <v>44636</v>
      </c>
      <c r="G221" s="13">
        <v>44637</v>
      </c>
      <c r="H221" s="329" t="s">
        <v>624</v>
      </c>
      <c r="I221" s="3" t="s">
        <v>290</v>
      </c>
      <c r="J221" s="3" t="s">
        <v>451</v>
      </c>
      <c r="K221" s="9">
        <v>3088</v>
      </c>
      <c r="L221" s="506" t="s">
        <v>628</v>
      </c>
      <c r="M221" s="3" t="s">
        <v>34</v>
      </c>
      <c r="N221" s="21" t="s">
        <v>18</v>
      </c>
      <c r="O221" s="480" t="s">
        <v>327</v>
      </c>
      <c r="P221" s="21" t="s">
        <v>256</v>
      </c>
      <c r="Q221" s="377" t="s">
        <v>617</v>
      </c>
      <c r="R221" s="11" t="s">
        <v>618</v>
      </c>
      <c r="S221" s="8" t="s">
        <v>27</v>
      </c>
      <c r="T221" s="13"/>
      <c r="U221" s="14" t="s">
        <v>316</v>
      </c>
      <c r="V221" s="384" t="s">
        <v>316</v>
      </c>
      <c r="W221" s="18">
        <v>-40</v>
      </c>
      <c r="X221" s="18" t="s">
        <v>324</v>
      </c>
      <c r="Y221" s="18">
        <v>7</v>
      </c>
      <c r="Z221" s="401" t="s">
        <v>222</v>
      </c>
      <c r="AA221" s="401"/>
      <c r="AB221" s="401"/>
      <c r="AC221" s="401"/>
      <c r="AD221" s="401"/>
      <c r="AE221" s="401">
        <v>2000</v>
      </c>
      <c r="AF221" s="16">
        <v>44637</v>
      </c>
      <c r="AG221" s="16">
        <v>44640</v>
      </c>
      <c r="AH221" s="16"/>
      <c r="AI221" s="10"/>
      <c r="AJ221" s="219"/>
      <c r="AK221" s="219"/>
      <c r="AL221" s="219"/>
      <c r="AM221" s="219"/>
      <c r="AN221" s="219"/>
      <c r="AO221" s="219"/>
      <c r="AP221" s="219"/>
      <c r="AQ221" s="218"/>
      <c r="AR221" s="218"/>
      <c r="AS221" s="218"/>
      <c r="AT221" s="218"/>
      <c r="AU221" s="218"/>
      <c r="AV221" s="220">
        <f t="shared" si="342"/>
        <v>44650</v>
      </c>
      <c r="AW221" s="220"/>
      <c r="AX221" s="220"/>
      <c r="AY221" s="220">
        <v>44669</v>
      </c>
      <c r="AZ221" s="220"/>
      <c r="BA221" s="220"/>
      <c r="BB221" s="220">
        <v>44695</v>
      </c>
      <c r="BC221" s="218">
        <v>44722</v>
      </c>
      <c r="BD221" s="218">
        <v>44748</v>
      </c>
      <c r="BE221" s="218"/>
      <c r="BF221" s="400">
        <f t="shared" si="339"/>
        <v>7</v>
      </c>
      <c r="BG221" s="10">
        <v>44640</v>
      </c>
      <c r="BH221" s="219"/>
      <c r="BI221" s="219"/>
      <c r="BJ221" s="219"/>
      <c r="BK221" s="219"/>
      <c r="BL221" s="219"/>
      <c r="BM221" s="219"/>
      <c r="BN221" s="219"/>
      <c r="BO221" s="219"/>
      <c r="BP221" s="219"/>
      <c r="BQ221" s="220"/>
      <c r="BR221" s="220">
        <v>44650</v>
      </c>
      <c r="BS221" s="220"/>
      <c r="BT221" s="220"/>
      <c r="BU221" s="220">
        <v>44669</v>
      </c>
      <c r="BV221" s="220"/>
      <c r="BW221" s="220"/>
      <c r="BX221" s="220"/>
      <c r="BY221" s="220"/>
      <c r="BZ221" s="220"/>
      <c r="CA221" s="220"/>
      <c r="CB221" s="399">
        <f t="shared" si="340"/>
        <v>3</v>
      </c>
      <c r="CC221" s="397">
        <f t="shared" si="315"/>
        <v>4</v>
      </c>
      <c r="CD221" s="13">
        <v>44695</v>
      </c>
      <c r="CE221" s="396">
        <f t="shared" si="341"/>
        <v>44701</v>
      </c>
      <c r="CF221" s="13"/>
      <c r="CG221" s="220"/>
      <c r="CH221" s="220"/>
      <c r="CI221" s="7"/>
      <c r="CJ221" s="15"/>
      <c r="CK221" s="1"/>
      <c r="CL221" s="1"/>
    </row>
    <row r="222" spans="1:90" s="2" customFormat="1" ht="26.4" customHeight="1">
      <c r="A222" s="362"/>
      <c r="B222" s="4">
        <v>1131</v>
      </c>
      <c r="C222" s="216" t="str">
        <f t="shared" ca="1" si="337"/>
        <v>Too Over Due</v>
      </c>
      <c r="D222" s="216" t="str">
        <f t="shared" ca="1" si="338"/>
        <v>Under Test</v>
      </c>
      <c r="E222" s="363">
        <v>44621</v>
      </c>
      <c r="F222" s="13">
        <v>44636</v>
      </c>
      <c r="G222" s="13">
        <v>44637</v>
      </c>
      <c r="H222" s="329" t="s">
        <v>624</v>
      </c>
      <c r="I222" s="3" t="s">
        <v>290</v>
      </c>
      <c r="J222" s="3" t="s">
        <v>451</v>
      </c>
      <c r="K222" s="9">
        <v>3088</v>
      </c>
      <c r="L222" s="506" t="s">
        <v>628</v>
      </c>
      <c r="M222" s="3" t="s">
        <v>34</v>
      </c>
      <c r="N222" s="21" t="s">
        <v>18</v>
      </c>
      <c r="O222" s="480" t="s">
        <v>327</v>
      </c>
      <c r="P222" s="21" t="s">
        <v>256</v>
      </c>
      <c r="Q222" s="377" t="s">
        <v>617</v>
      </c>
      <c r="R222" s="11" t="s">
        <v>618</v>
      </c>
      <c r="S222" s="8" t="s">
        <v>27</v>
      </c>
      <c r="T222" s="13"/>
      <c r="U222" s="7" t="s">
        <v>349</v>
      </c>
      <c r="V222" s="285" t="s">
        <v>318</v>
      </c>
      <c r="W222" s="18" t="s">
        <v>333</v>
      </c>
      <c r="X222" s="18" t="s">
        <v>323</v>
      </c>
      <c r="Y222" s="18">
        <v>7</v>
      </c>
      <c r="Z222" s="401" t="s">
        <v>43</v>
      </c>
      <c r="AA222" s="401" t="s">
        <v>513</v>
      </c>
      <c r="AB222" s="401"/>
      <c r="AC222" s="401"/>
      <c r="AD222" s="401"/>
      <c r="AE222" s="401">
        <v>2000</v>
      </c>
      <c r="AF222" s="16">
        <v>44637</v>
      </c>
      <c r="AG222" s="16">
        <v>44640</v>
      </c>
      <c r="AH222" s="16"/>
      <c r="AI222" s="10"/>
      <c r="AJ222" s="219"/>
      <c r="AK222" s="219"/>
      <c r="AL222" s="219"/>
      <c r="AM222" s="219"/>
      <c r="AN222" s="219"/>
      <c r="AO222" s="219"/>
      <c r="AP222" s="219"/>
      <c r="AQ222" s="218"/>
      <c r="AR222" s="218"/>
      <c r="AS222" s="218"/>
      <c r="AT222" s="218"/>
      <c r="AU222" s="218"/>
      <c r="AV222" s="220">
        <f t="shared" si="342"/>
        <v>44650</v>
      </c>
      <c r="AW222" s="220"/>
      <c r="AX222" s="220"/>
      <c r="AY222" s="220">
        <v>44669</v>
      </c>
      <c r="AZ222" s="220"/>
      <c r="BA222" s="220"/>
      <c r="BB222" s="220">
        <v>44695</v>
      </c>
      <c r="BC222" s="218">
        <v>44722</v>
      </c>
      <c r="BD222" s="218">
        <v>44748</v>
      </c>
      <c r="BE222" s="218"/>
      <c r="BF222" s="400">
        <f t="shared" si="339"/>
        <v>7</v>
      </c>
      <c r="BG222" s="10">
        <v>44640</v>
      </c>
      <c r="BH222" s="219"/>
      <c r="BI222" s="219"/>
      <c r="BJ222" s="219"/>
      <c r="BK222" s="219"/>
      <c r="BL222" s="219"/>
      <c r="BM222" s="219"/>
      <c r="BN222" s="219"/>
      <c r="BO222" s="219"/>
      <c r="BP222" s="219"/>
      <c r="BQ222" s="220"/>
      <c r="BR222" s="220">
        <v>44650</v>
      </c>
      <c r="BS222" s="220"/>
      <c r="BT222" s="220"/>
      <c r="BU222" s="220">
        <v>44669</v>
      </c>
      <c r="BV222" s="220"/>
      <c r="BW222" s="220"/>
      <c r="BX222" s="220"/>
      <c r="BY222" s="220"/>
      <c r="BZ222" s="220"/>
      <c r="CA222" s="220"/>
      <c r="CB222" s="399">
        <f t="shared" si="340"/>
        <v>3</v>
      </c>
      <c r="CC222" s="397">
        <f t="shared" si="315"/>
        <v>4</v>
      </c>
      <c r="CD222" s="13">
        <v>44695</v>
      </c>
      <c r="CE222" s="396">
        <f t="shared" si="341"/>
        <v>44701</v>
      </c>
      <c r="CF222" s="13"/>
      <c r="CG222" s="220"/>
      <c r="CH222" s="220"/>
      <c r="CI222" s="7"/>
      <c r="CJ222" s="15"/>
      <c r="CK222" s="1"/>
      <c r="CL222" s="1"/>
    </row>
    <row r="223" spans="1:90" s="2" customFormat="1" ht="26.4" customHeight="1">
      <c r="A223" s="362"/>
      <c r="B223" s="4">
        <v>1132</v>
      </c>
      <c r="C223" s="216" t="str">
        <f t="shared" ca="1" si="337"/>
        <v>Too Over Due</v>
      </c>
      <c r="D223" s="216" t="str">
        <f t="shared" ca="1" si="338"/>
        <v>Under Test</v>
      </c>
      <c r="E223" s="363">
        <v>44621</v>
      </c>
      <c r="F223" s="13">
        <v>44636</v>
      </c>
      <c r="G223" s="13">
        <v>44637</v>
      </c>
      <c r="H223" s="329" t="s">
        <v>624</v>
      </c>
      <c r="I223" s="3" t="s">
        <v>290</v>
      </c>
      <c r="J223" s="3" t="s">
        <v>451</v>
      </c>
      <c r="K223" s="9">
        <v>3088</v>
      </c>
      <c r="L223" s="506" t="s">
        <v>628</v>
      </c>
      <c r="M223" s="3" t="s">
        <v>34</v>
      </c>
      <c r="N223" s="21" t="s">
        <v>18</v>
      </c>
      <c r="O223" s="480" t="s">
        <v>327</v>
      </c>
      <c r="P223" s="21" t="s">
        <v>256</v>
      </c>
      <c r="Q223" s="377" t="s">
        <v>617</v>
      </c>
      <c r="R223" s="11" t="s">
        <v>618</v>
      </c>
      <c r="S223" s="8" t="s">
        <v>27</v>
      </c>
      <c r="T223" s="13"/>
      <c r="U223" s="7" t="s">
        <v>349</v>
      </c>
      <c r="V223" s="285" t="s">
        <v>318</v>
      </c>
      <c r="W223" s="18" t="s">
        <v>334</v>
      </c>
      <c r="X223" s="18" t="s">
        <v>324</v>
      </c>
      <c r="Y223" s="18">
        <v>7</v>
      </c>
      <c r="Z223" s="401" t="s">
        <v>21</v>
      </c>
      <c r="AA223" s="401"/>
      <c r="AB223" s="401"/>
      <c r="AC223" s="401"/>
      <c r="AD223" s="401"/>
      <c r="AE223" s="401">
        <v>2000</v>
      </c>
      <c r="AF223" s="16">
        <v>44637</v>
      </c>
      <c r="AG223" s="16">
        <v>44640</v>
      </c>
      <c r="AH223" s="16"/>
      <c r="AI223" s="10"/>
      <c r="AJ223" s="219"/>
      <c r="AK223" s="219"/>
      <c r="AL223" s="219"/>
      <c r="AM223" s="219"/>
      <c r="AN223" s="219"/>
      <c r="AO223" s="219"/>
      <c r="AP223" s="219"/>
      <c r="AQ223" s="218"/>
      <c r="AR223" s="218"/>
      <c r="AS223" s="218"/>
      <c r="AT223" s="218"/>
      <c r="AU223" s="218"/>
      <c r="AV223" s="220">
        <f t="shared" si="342"/>
        <v>44650</v>
      </c>
      <c r="AW223" s="220"/>
      <c r="AX223" s="220"/>
      <c r="AY223" s="220">
        <v>44669</v>
      </c>
      <c r="AZ223" s="220"/>
      <c r="BA223" s="220"/>
      <c r="BB223" s="220">
        <v>44695</v>
      </c>
      <c r="BC223" s="218">
        <v>44722</v>
      </c>
      <c r="BD223" s="218">
        <v>44748</v>
      </c>
      <c r="BE223" s="218"/>
      <c r="BF223" s="400">
        <f t="shared" si="339"/>
        <v>7</v>
      </c>
      <c r="BG223" s="10">
        <v>44640</v>
      </c>
      <c r="BH223" s="219"/>
      <c r="BI223" s="219"/>
      <c r="BJ223" s="219"/>
      <c r="BK223" s="219"/>
      <c r="BL223" s="219"/>
      <c r="BM223" s="219"/>
      <c r="BN223" s="219"/>
      <c r="BO223" s="219"/>
      <c r="BP223" s="219"/>
      <c r="BQ223" s="220"/>
      <c r="BR223" s="220">
        <v>44650</v>
      </c>
      <c r="BS223" s="220"/>
      <c r="BT223" s="220"/>
      <c r="BU223" s="220">
        <v>44669</v>
      </c>
      <c r="BV223" s="220"/>
      <c r="BW223" s="220"/>
      <c r="BX223" s="220"/>
      <c r="BY223" s="220"/>
      <c r="BZ223" s="220"/>
      <c r="CA223" s="220"/>
      <c r="CB223" s="399">
        <f t="shared" si="340"/>
        <v>3</v>
      </c>
      <c r="CC223" s="397">
        <f t="shared" si="315"/>
        <v>4</v>
      </c>
      <c r="CD223" s="13">
        <v>44695</v>
      </c>
      <c r="CE223" s="396">
        <f t="shared" si="341"/>
        <v>44701</v>
      </c>
      <c r="CF223" s="13"/>
      <c r="CG223" s="220"/>
      <c r="CH223" s="220"/>
      <c r="CI223" s="7"/>
      <c r="CJ223" s="15"/>
      <c r="CK223" s="1"/>
      <c r="CL223" s="1"/>
    </row>
    <row r="224" spans="1:90" ht="26.4" customHeight="1">
      <c r="B224" s="4">
        <v>1133</v>
      </c>
      <c r="C224" s="216" t="str">
        <f t="shared" ca="1" si="337"/>
        <v>Too Over Due</v>
      </c>
      <c r="D224" s="216" t="str">
        <f t="shared" ca="1" si="338"/>
        <v>Under Test</v>
      </c>
      <c r="E224" s="363">
        <v>44621</v>
      </c>
      <c r="F224" s="13">
        <v>44636</v>
      </c>
      <c r="G224" s="13">
        <v>44637</v>
      </c>
      <c r="H224" s="329" t="s">
        <v>624</v>
      </c>
      <c r="I224" s="3" t="s">
        <v>290</v>
      </c>
      <c r="J224" s="3" t="s">
        <v>451</v>
      </c>
      <c r="K224" s="9">
        <v>3088</v>
      </c>
      <c r="L224" s="506" t="s">
        <v>628</v>
      </c>
      <c r="M224" s="3" t="s">
        <v>34</v>
      </c>
      <c r="N224" s="21" t="s">
        <v>18</v>
      </c>
      <c r="O224" s="480" t="s">
        <v>327</v>
      </c>
      <c r="P224" s="21" t="s">
        <v>256</v>
      </c>
      <c r="Q224" s="377" t="s">
        <v>617</v>
      </c>
      <c r="R224" s="11" t="s">
        <v>618</v>
      </c>
      <c r="S224" s="8" t="s">
        <v>27</v>
      </c>
      <c r="T224" s="13"/>
      <c r="U224" s="381" t="s">
        <v>314</v>
      </c>
      <c r="V224" s="385" t="s">
        <v>314</v>
      </c>
      <c r="W224" s="499" t="s">
        <v>385</v>
      </c>
      <c r="X224" s="18" t="s">
        <v>324</v>
      </c>
      <c r="Y224" s="18">
        <v>7</v>
      </c>
      <c r="Z224" s="401" t="s">
        <v>22</v>
      </c>
      <c r="AA224" s="14"/>
      <c r="AB224" s="14"/>
      <c r="AC224" s="14"/>
      <c r="AD224" s="14"/>
      <c r="AE224" s="14">
        <v>2000</v>
      </c>
      <c r="AF224" s="16">
        <v>44637</v>
      </c>
      <c r="AG224" s="16">
        <v>44640</v>
      </c>
      <c r="AH224" s="14"/>
      <c r="AI224" s="14"/>
      <c r="AJ224" s="14"/>
      <c r="AK224" s="14"/>
      <c r="AL224" s="14"/>
      <c r="AM224" s="14"/>
      <c r="AN224" s="14"/>
      <c r="AO224" s="14"/>
      <c r="AP224" s="14"/>
      <c r="AQ224" s="14"/>
      <c r="AR224" s="14"/>
      <c r="AS224" s="14"/>
      <c r="AT224" s="14"/>
      <c r="AU224" s="14"/>
      <c r="AV224" s="220">
        <f t="shared" si="342"/>
        <v>44650</v>
      </c>
      <c r="AW224" s="14"/>
      <c r="AX224" s="14"/>
      <c r="AY224" s="220">
        <v>44669</v>
      </c>
      <c r="AZ224" s="14"/>
      <c r="BA224" s="14"/>
      <c r="BB224" s="220">
        <v>44695</v>
      </c>
      <c r="BC224" s="218">
        <v>44722</v>
      </c>
      <c r="BD224" s="218">
        <v>44748</v>
      </c>
      <c r="BE224" s="14"/>
      <c r="BF224" s="400">
        <f t="shared" si="339"/>
        <v>7</v>
      </c>
      <c r="BG224" s="10">
        <v>44640</v>
      </c>
      <c r="BH224" s="219"/>
      <c r="BI224" s="219"/>
      <c r="BJ224" s="219"/>
      <c r="BK224" s="219"/>
      <c r="BL224" s="219"/>
      <c r="BM224" s="219"/>
      <c r="BN224" s="219"/>
      <c r="BO224" s="219"/>
      <c r="BP224" s="219"/>
      <c r="BQ224" s="220"/>
      <c r="BR224" s="220">
        <v>44650</v>
      </c>
      <c r="BS224" s="220"/>
      <c r="BT224" s="220"/>
      <c r="BU224" s="220">
        <v>44669</v>
      </c>
      <c r="BV224" s="220"/>
      <c r="BW224" s="220"/>
      <c r="BX224" s="220"/>
      <c r="BY224" s="220"/>
      <c r="BZ224" s="220"/>
      <c r="CA224" s="220"/>
      <c r="CB224" s="399">
        <f t="shared" si="17"/>
        <v>3</v>
      </c>
      <c r="CC224" s="397">
        <f t="shared" si="315"/>
        <v>4</v>
      </c>
      <c r="CD224" s="509">
        <v>44695</v>
      </c>
      <c r="CE224" s="396">
        <f t="shared" ref="CE224:CE710" si="343">CD224+6</f>
        <v>44701</v>
      </c>
      <c r="CF224" s="14"/>
      <c r="CG224" s="14"/>
      <c r="CH224" s="14"/>
      <c r="CI224" s="14"/>
      <c r="CJ224" s="14"/>
    </row>
    <row r="225" spans="1:90" s="2" customFormat="1" ht="27.75" customHeight="1">
      <c r="A225" s="362"/>
      <c r="B225" s="4">
        <v>1134</v>
      </c>
      <c r="C225" s="216" t="str">
        <f t="shared" ref="C225:C237" ca="1" si="344">IF(CD225="","",(IF(CF225&lt;&gt;"","Closed",(IF(CD225=TODAY()+1,"Near Due",(IF(CD225=TODAY(),"Today is due date",(IF(CD225&gt;TODAY(),"On Due",(IF(E1920&lt;TODAY()-7,"Too Over Due",(IF(CD225&lt;TODAY(),"Over due")))))))))))))</f>
        <v>Closed</v>
      </c>
      <c r="D225" s="216" t="str">
        <f t="shared" ca="1" si="338"/>
        <v>Done</v>
      </c>
      <c r="E225" s="363">
        <f t="shared" ref="E225:E227" si="345">F225</f>
        <v>44642</v>
      </c>
      <c r="F225" s="13">
        <v>44642</v>
      </c>
      <c r="G225" s="13">
        <v>44642</v>
      </c>
      <c r="H225" s="329" t="s">
        <v>625</v>
      </c>
      <c r="I225" s="3" t="s">
        <v>55</v>
      </c>
      <c r="J225" s="3" t="s">
        <v>32</v>
      </c>
      <c r="K225" s="9">
        <v>7066</v>
      </c>
      <c r="L225" s="329" t="s">
        <v>249</v>
      </c>
      <c r="M225" s="3" t="s">
        <v>48</v>
      </c>
      <c r="N225" s="21" t="s">
        <v>45</v>
      </c>
      <c r="O225" s="480" t="s">
        <v>327</v>
      </c>
      <c r="P225" s="21" t="s">
        <v>258</v>
      </c>
      <c r="Q225" s="23" t="s">
        <v>627</v>
      </c>
      <c r="R225" s="11" t="s">
        <v>618</v>
      </c>
      <c r="S225" s="8" t="s">
        <v>27</v>
      </c>
      <c r="T225" s="13"/>
      <c r="U225" s="14" t="s">
        <v>350</v>
      </c>
      <c r="V225" s="381" t="s">
        <v>315</v>
      </c>
      <c r="W225" s="19">
        <v>70</v>
      </c>
      <c r="X225" s="18" t="s">
        <v>323</v>
      </c>
      <c r="Y225" s="18">
        <v>1</v>
      </c>
      <c r="Z225" s="18" t="s">
        <v>57</v>
      </c>
      <c r="AA225" s="18" t="s">
        <v>404</v>
      </c>
      <c r="AB225" s="18"/>
      <c r="AC225" s="18"/>
      <c r="AD225" s="18"/>
      <c r="AE225" s="18"/>
      <c r="AF225" s="16">
        <v>44642</v>
      </c>
      <c r="AG225" s="16"/>
      <c r="AH225" s="16"/>
      <c r="AI225" s="10">
        <v>44642</v>
      </c>
      <c r="AJ225" s="219"/>
      <c r="AK225" s="219"/>
      <c r="AL225" s="219"/>
      <c r="AM225" s="219"/>
      <c r="AN225" s="219"/>
      <c r="AO225" s="219"/>
      <c r="AP225" s="219"/>
      <c r="AQ225" s="219"/>
      <c r="AR225" s="219"/>
      <c r="AS225" s="219"/>
      <c r="AT225" s="219"/>
      <c r="AU225" s="219"/>
      <c r="AV225" s="220"/>
      <c r="AW225" s="220"/>
      <c r="AX225" s="220"/>
      <c r="AY225" s="220"/>
      <c r="AZ225" s="220"/>
      <c r="BA225" s="220"/>
      <c r="BB225" s="220"/>
      <c r="BC225" s="218"/>
      <c r="BD225" s="218"/>
      <c r="BE225" s="218"/>
      <c r="BF225" s="400">
        <f t="shared" si="339"/>
        <v>2</v>
      </c>
      <c r="BG225" s="10">
        <v>44642</v>
      </c>
      <c r="BH225" s="484"/>
      <c r="BI225" s="219">
        <v>44642</v>
      </c>
      <c r="BJ225" s="484"/>
      <c r="BK225" s="484"/>
      <c r="BL225" s="484"/>
      <c r="BM225" s="484"/>
      <c r="BN225" s="484"/>
      <c r="BO225" s="484"/>
      <c r="BP225" s="484"/>
      <c r="BQ225" s="495"/>
      <c r="BR225" s="495"/>
      <c r="BS225" s="495"/>
      <c r="BT225" s="495"/>
      <c r="BU225" s="495"/>
      <c r="BV225" s="495"/>
      <c r="BW225" s="495"/>
      <c r="BX225" s="495"/>
      <c r="BY225" s="495"/>
      <c r="BZ225" s="495"/>
      <c r="CA225" s="495"/>
      <c r="CB225" s="399">
        <f t="shared" ref="CB225:CB236" si="346">COUNTA(BG225:CA225)</f>
        <v>2</v>
      </c>
      <c r="CC225" s="397">
        <f t="shared" si="315"/>
        <v>0</v>
      </c>
      <c r="CD225" s="13">
        <v>44643</v>
      </c>
      <c r="CE225" s="396">
        <f t="shared" si="343"/>
        <v>44649</v>
      </c>
      <c r="CF225" s="220">
        <v>44644</v>
      </c>
      <c r="CG225" s="220"/>
      <c r="CH225" s="220"/>
      <c r="CI225" s="7" t="s">
        <v>626</v>
      </c>
      <c r="CJ225" s="7"/>
      <c r="CK225" s="1"/>
      <c r="CL225" s="1"/>
    </row>
    <row r="226" spans="1:90" s="2" customFormat="1" ht="26.4" customHeight="1">
      <c r="A226" s="362"/>
      <c r="B226" s="4">
        <v>1135</v>
      </c>
      <c r="C226" s="216" t="str">
        <f t="shared" ca="1" si="344"/>
        <v>Closed</v>
      </c>
      <c r="D226" s="216" t="str">
        <f t="shared" ca="1" si="338"/>
        <v>Done</v>
      </c>
      <c r="E226" s="363">
        <f t="shared" si="345"/>
        <v>44642</v>
      </c>
      <c r="F226" s="13">
        <v>44642</v>
      </c>
      <c r="G226" s="13">
        <v>44642</v>
      </c>
      <c r="H226" s="329" t="s">
        <v>625</v>
      </c>
      <c r="I226" s="9" t="s">
        <v>55</v>
      </c>
      <c r="J226" s="3" t="s">
        <v>32</v>
      </c>
      <c r="K226" s="9">
        <v>7066</v>
      </c>
      <c r="L226" s="329" t="s">
        <v>249</v>
      </c>
      <c r="M226" s="3" t="s">
        <v>48</v>
      </c>
      <c r="N226" s="21" t="s">
        <v>45</v>
      </c>
      <c r="O226" s="480" t="s">
        <v>327</v>
      </c>
      <c r="P226" s="21" t="s">
        <v>258</v>
      </c>
      <c r="Q226" s="23" t="s">
        <v>627</v>
      </c>
      <c r="R226" s="11" t="s">
        <v>618</v>
      </c>
      <c r="S226" s="8" t="s">
        <v>27</v>
      </c>
      <c r="T226" s="13"/>
      <c r="U226" s="14" t="s">
        <v>316</v>
      </c>
      <c r="V226" s="384" t="s">
        <v>316</v>
      </c>
      <c r="W226" s="18">
        <v>-20</v>
      </c>
      <c r="X226" s="18" t="s">
        <v>323</v>
      </c>
      <c r="Y226" s="18">
        <v>1</v>
      </c>
      <c r="Z226" s="18" t="s">
        <v>57</v>
      </c>
      <c r="AA226" s="18" t="s">
        <v>404</v>
      </c>
      <c r="AB226" s="18"/>
      <c r="AC226" s="18"/>
      <c r="AD226" s="18"/>
      <c r="AE226" s="18"/>
      <c r="AF226" s="16">
        <v>44642</v>
      </c>
      <c r="AG226" s="16"/>
      <c r="AH226" s="16"/>
      <c r="AI226" s="10">
        <v>44642</v>
      </c>
      <c r="AJ226" s="219"/>
      <c r="AK226" s="219"/>
      <c r="AL226" s="219"/>
      <c r="AM226" s="219"/>
      <c r="AN226" s="219"/>
      <c r="AO226" s="219"/>
      <c r="AP226" s="219"/>
      <c r="AQ226" s="219"/>
      <c r="AR226" s="219"/>
      <c r="AS226" s="219"/>
      <c r="AT226" s="219"/>
      <c r="AU226" s="219"/>
      <c r="AV226" s="220"/>
      <c r="AW226" s="220"/>
      <c r="AX226" s="220"/>
      <c r="AY226" s="220"/>
      <c r="AZ226" s="220"/>
      <c r="BA226" s="220"/>
      <c r="BB226" s="220"/>
      <c r="BC226" s="218"/>
      <c r="BD226" s="218"/>
      <c r="BE226" s="218"/>
      <c r="BF226" s="400">
        <f t="shared" si="339"/>
        <v>2</v>
      </c>
      <c r="BG226" s="10">
        <v>44642</v>
      </c>
      <c r="BH226" s="484"/>
      <c r="BI226" s="219">
        <v>44642</v>
      </c>
      <c r="BJ226" s="484"/>
      <c r="BK226" s="484"/>
      <c r="BL226" s="484"/>
      <c r="BM226" s="484"/>
      <c r="BN226" s="484"/>
      <c r="BO226" s="484"/>
      <c r="BP226" s="484"/>
      <c r="BQ226" s="495"/>
      <c r="BR226" s="495"/>
      <c r="BS226" s="495"/>
      <c r="BT226" s="495"/>
      <c r="BU226" s="495"/>
      <c r="BV226" s="495"/>
      <c r="BW226" s="495"/>
      <c r="BX226" s="495"/>
      <c r="BY226" s="495"/>
      <c r="BZ226" s="495"/>
      <c r="CA226" s="495"/>
      <c r="CB226" s="399">
        <f t="shared" si="346"/>
        <v>2</v>
      </c>
      <c r="CC226" s="397">
        <f t="shared" si="315"/>
        <v>0</v>
      </c>
      <c r="CD226" s="13">
        <v>44643</v>
      </c>
      <c r="CE226" s="396">
        <f t="shared" si="343"/>
        <v>44649</v>
      </c>
      <c r="CF226" s="220">
        <v>44644</v>
      </c>
      <c r="CG226" s="220"/>
      <c r="CH226" s="220"/>
      <c r="CI226" s="7" t="s">
        <v>626</v>
      </c>
      <c r="CJ226" s="7"/>
      <c r="CK226" s="1"/>
      <c r="CL226" s="1"/>
    </row>
    <row r="227" spans="1:90" s="2" customFormat="1" ht="26.4" customHeight="1">
      <c r="A227" s="362"/>
      <c r="B227" s="4">
        <v>1136</v>
      </c>
      <c r="C227" s="216" t="str">
        <f t="shared" ca="1" si="344"/>
        <v>Closed</v>
      </c>
      <c r="D227" s="216" t="str">
        <f t="shared" ca="1" si="338"/>
        <v>Done</v>
      </c>
      <c r="E227" s="363">
        <f t="shared" si="345"/>
        <v>44642</v>
      </c>
      <c r="F227" s="13">
        <v>44642</v>
      </c>
      <c r="G227" s="13">
        <v>44642</v>
      </c>
      <c r="H227" s="329" t="s">
        <v>625</v>
      </c>
      <c r="I227" s="3" t="s">
        <v>55</v>
      </c>
      <c r="J227" s="3" t="s">
        <v>32</v>
      </c>
      <c r="K227" s="9">
        <v>7066</v>
      </c>
      <c r="L227" s="329" t="s">
        <v>249</v>
      </c>
      <c r="M227" s="3" t="s">
        <v>48</v>
      </c>
      <c r="N227" s="21" t="s">
        <v>45</v>
      </c>
      <c r="O227" s="480" t="s">
        <v>327</v>
      </c>
      <c r="P227" s="21" t="s">
        <v>258</v>
      </c>
      <c r="Q227" s="23" t="s">
        <v>627</v>
      </c>
      <c r="R227" s="11" t="s">
        <v>618</v>
      </c>
      <c r="S227" s="8" t="s">
        <v>27</v>
      </c>
      <c r="T227" s="13"/>
      <c r="U227" s="7" t="s">
        <v>59</v>
      </c>
      <c r="V227" s="7" t="s">
        <v>59</v>
      </c>
      <c r="W227" s="7" t="s">
        <v>59</v>
      </c>
      <c r="X227" s="18" t="s">
        <v>323</v>
      </c>
      <c r="Y227" s="18">
        <v>1</v>
      </c>
      <c r="Z227" s="18" t="s">
        <v>266</v>
      </c>
      <c r="AA227" s="18" t="s">
        <v>404</v>
      </c>
      <c r="AB227" s="18"/>
      <c r="AC227" s="18"/>
      <c r="AD227" s="18"/>
      <c r="AE227" s="18"/>
      <c r="AF227" s="16">
        <v>44643</v>
      </c>
      <c r="AG227" s="16">
        <v>44643</v>
      </c>
      <c r="AH227" s="16"/>
      <c r="AI227" s="10"/>
      <c r="AJ227" s="219"/>
      <c r="AK227" s="219"/>
      <c r="AL227" s="219"/>
      <c r="AM227" s="219"/>
      <c r="AN227" s="219"/>
      <c r="AO227" s="219"/>
      <c r="AP227" s="219"/>
      <c r="AQ227" s="219"/>
      <c r="AR227" s="219"/>
      <c r="AS227" s="219"/>
      <c r="AT227" s="219"/>
      <c r="AU227" s="219"/>
      <c r="AV227" s="220"/>
      <c r="AW227" s="220"/>
      <c r="AX227" s="220"/>
      <c r="AY227" s="220"/>
      <c r="AZ227" s="220"/>
      <c r="BA227" s="220"/>
      <c r="BB227" s="220"/>
      <c r="BC227" s="218"/>
      <c r="BD227" s="218"/>
      <c r="BE227" s="218"/>
      <c r="BF227" s="400">
        <f t="shared" si="339"/>
        <v>2</v>
      </c>
      <c r="BG227" s="10">
        <v>44643</v>
      </c>
      <c r="BH227" s="484"/>
      <c r="BI227" s="219">
        <v>44643</v>
      </c>
      <c r="BJ227" s="484"/>
      <c r="BK227" s="484"/>
      <c r="BL227" s="484"/>
      <c r="BM227" s="484"/>
      <c r="BN227" s="484"/>
      <c r="BO227" s="484"/>
      <c r="BP227" s="484"/>
      <c r="BQ227" s="495"/>
      <c r="BR227" s="495"/>
      <c r="BS227" s="495"/>
      <c r="BT227" s="495"/>
      <c r="BU227" s="495"/>
      <c r="BV227" s="495"/>
      <c r="BW227" s="495"/>
      <c r="BX227" s="495"/>
      <c r="BY227" s="495"/>
      <c r="BZ227" s="495"/>
      <c r="CA227" s="495"/>
      <c r="CB227" s="399">
        <f t="shared" si="346"/>
        <v>2</v>
      </c>
      <c r="CC227" s="397">
        <f t="shared" si="315"/>
        <v>0</v>
      </c>
      <c r="CD227" s="13">
        <v>44644</v>
      </c>
      <c r="CE227" s="396">
        <f t="shared" si="343"/>
        <v>44650</v>
      </c>
      <c r="CF227" s="220">
        <v>44644</v>
      </c>
      <c r="CG227" s="220"/>
      <c r="CH227" s="220"/>
      <c r="CI227" s="7" t="s">
        <v>626</v>
      </c>
      <c r="CJ227" s="7"/>
      <c r="CK227" s="1"/>
      <c r="CL227" s="1"/>
    </row>
    <row r="228" spans="1:90" s="2" customFormat="1" ht="26.4" customHeight="1">
      <c r="A228" s="362"/>
      <c r="B228" s="4">
        <v>1137</v>
      </c>
      <c r="C228" s="216" t="str">
        <f t="shared" ca="1" si="344"/>
        <v>Too Over Due</v>
      </c>
      <c r="D228" s="216" t="str">
        <f t="shared" ref="D228:D236" ca="1" si="347">IF(C228="Closed","Done","Under Test")</f>
        <v>Under Test</v>
      </c>
      <c r="E228" s="363">
        <v>44621</v>
      </c>
      <c r="F228" s="13">
        <v>44644</v>
      </c>
      <c r="G228" s="13">
        <v>44630</v>
      </c>
      <c r="H228" s="329" t="s">
        <v>629</v>
      </c>
      <c r="I228" s="3" t="s">
        <v>710</v>
      </c>
      <c r="J228" s="3" t="s">
        <v>46</v>
      </c>
      <c r="K228" s="9">
        <v>3020</v>
      </c>
      <c r="L228" s="506" t="s">
        <v>709</v>
      </c>
      <c r="M228" s="3" t="s">
        <v>42</v>
      </c>
      <c r="N228" s="21" t="s">
        <v>150</v>
      </c>
      <c r="O228" s="480" t="s">
        <v>327</v>
      </c>
      <c r="P228" s="21" t="s">
        <v>260</v>
      </c>
      <c r="Q228" s="377" t="s">
        <v>630</v>
      </c>
      <c r="R228" s="11" t="s">
        <v>618</v>
      </c>
      <c r="S228" s="8" t="s">
        <v>27</v>
      </c>
      <c r="T228" s="13"/>
      <c r="U228" s="14" t="s">
        <v>350</v>
      </c>
      <c r="V228" s="381" t="s">
        <v>315</v>
      </c>
      <c r="W228" s="18">
        <v>75</v>
      </c>
      <c r="X228" s="18" t="s">
        <v>324</v>
      </c>
      <c r="Y228" s="18">
        <v>3</v>
      </c>
      <c r="Z228" s="507" t="s">
        <v>30</v>
      </c>
      <c r="AA228" s="507"/>
      <c r="AB228" s="507"/>
      <c r="AC228" s="507"/>
      <c r="AD228" s="507"/>
      <c r="AE228" s="507">
        <v>500</v>
      </c>
      <c r="AF228" s="16">
        <v>44660</v>
      </c>
      <c r="AG228" s="16">
        <v>44661</v>
      </c>
      <c r="AH228" s="16"/>
      <c r="AI228" s="10"/>
      <c r="AJ228" s="219"/>
      <c r="AK228" s="219"/>
      <c r="AL228" s="219"/>
      <c r="AM228" s="219"/>
      <c r="AN228" s="219"/>
      <c r="AO228" s="219"/>
      <c r="AP228" s="219"/>
      <c r="AQ228" s="218"/>
      <c r="AR228" s="218"/>
      <c r="AS228" s="218"/>
      <c r="AT228" s="218"/>
      <c r="AU228" s="218"/>
      <c r="AV228" s="220"/>
      <c r="AW228" s="220">
        <v>44671</v>
      </c>
      <c r="AX228" s="220"/>
      <c r="AY228" s="220">
        <v>44684</v>
      </c>
      <c r="AZ228" s="220"/>
      <c r="BA228" s="220"/>
      <c r="BB228" s="220"/>
      <c r="BC228" s="218"/>
      <c r="BD228" s="218"/>
      <c r="BE228" s="218"/>
      <c r="BF228" s="400">
        <f t="shared" ref="BF228:BF236" si="348">COUNTA(AF228:BE228)</f>
        <v>4</v>
      </c>
      <c r="BG228" s="10">
        <v>44661</v>
      </c>
      <c r="BH228" s="219"/>
      <c r="BI228" s="219"/>
      <c r="BJ228" s="219"/>
      <c r="BK228" s="219"/>
      <c r="BL228" s="219"/>
      <c r="BM228" s="219"/>
      <c r="BN228" s="219"/>
      <c r="BO228" s="219"/>
      <c r="BP228" s="219"/>
      <c r="BQ228" s="220"/>
      <c r="BR228" s="220">
        <v>44671</v>
      </c>
      <c r="BS228" s="220"/>
      <c r="BT228" s="220"/>
      <c r="BU228" s="220">
        <v>44684</v>
      </c>
      <c r="BV228" s="220"/>
      <c r="BW228" s="220"/>
      <c r="BX228" s="220"/>
      <c r="BY228" s="220"/>
      <c r="BZ228" s="220"/>
      <c r="CA228" s="220"/>
      <c r="CB228" s="399">
        <f t="shared" si="346"/>
        <v>3</v>
      </c>
      <c r="CC228" s="397">
        <f t="shared" si="315"/>
        <v>1</v>
      </c>
      <c r="CD228" s="13">
        <v>44688</v>
      </c>
      <c r="CE228" s="396">
        <f t="shared" si="343"/>
        <v>44694</v>
      </c>
      <c r="CF228" s="13"/>
      <c r="CG228" s="220"/>
      <c r="CH228" s="220"/>
      <c r="CI228" s="7"/>
      <c r="CJ228" s="15"/>
      <c r="CK228" s="1"/>
      <c r="CL228" s="1"/>
    </row>
    <row r="229" spans="1:90" s="2" customFormat="1" ht="26.4" customHeight="1">
      <c r="A229" s="362"/>
      <c r="B229" s="4">
        <v>1138</v>
      </c>
      <c r="C229" s="216" t="str">
        <f t="shared" ca="1" si="344"/>
        <v>Too Over Due</v>
      </c>
      <c r="D229" s="216" t="str">
        <f t="shared" ca="1" si="347"/>
        <v>Under Test</v>
      </c>
      <c r="E229" s="363">
        <v>44621</v>
      </c>
      <c r="F229" s="13">
        <v>44644</v>
      </c>
      <c r="G229" s="13">
        <v>44630</v>
      </c>
      <c r="H229" s="329" t="s">
        <v>629</v>
      </c>
      <c r="I229" s="3" t="s">
        <v>710</v>
      </c>
      <c r="J229" s="3" t="s">
        <v>46</v>
      </c>
      <c r="K229" s="9">
        <v>3020</v>
      </c>
      <c r="L229" s="506" t="s">
        <v>709</v>
      </c>
      <c r="M229" s="3" t="s">
        <v>42</v>
      </c>
      <c r="N229" s="21" t="s">
        <v>150</v>
      </c>
      <c r="O229" s="480" t="s">
        <v>327</v>
      </c>
      <c r="P229" s="21" t="s">
        <v>260</v>
      </c>
      <c r="Q229" s="377" t="s">
        <v>630</v>
      </c>
      <c r="R229" s="11" t="s">
        <v>618</v>
      </c>
      <c r="S229" s="8" t="s">
        <v>27</v>
      </c>
      <c r="T229" s="13"/>
      <c r="U229" s="14" t="s">
        <v>316</v>
      </c>
      <c r="V229" s="384" t="s">
        <v>316</v>
      </c>
      <c r="W229" s="18">
        <v>-30</v>
      </c>
      <c r="X229" s="18" t="s">
        <v>324</v>
      </c>
      <c r="Y229" s="18">
        <v>3</v>
      </c>
      <c r="Z229" s="507" t="s">
        <v>20</v>
      </c>
      <c r="AA229" s="507"/>
      <c r="AB229" s="507"/>
      <c r="AC229" s="507"/>
      <c r="AD229" s="507"/>
      <c r="AE229" s="507">
        <v>500</v>
      </c>
      <c r="AF229" s="16">
        <v>44660</v>
      </c>
      <c r="AG229" s="16">
        <v>44661</v>
      </c>
      <c r="AH229" s="16"/>
      <c r="AI229" s="10"/>
      <c r="AJ229" s="219"/>
      <c r="AK229" s="219"/>
      <c r="AL229" s="219"/>
      <c r="AM229" s="219"/>
      <c r="AN229" s="219"/>
      <c r="AO229" s="219"/>
      <c r="AP229" s="219"/>
      <c r="AQ229" s="218"/>
      <c r="AR229" s="218"/>
      <c r="AS229" s="218"/>
      <c r="AT229" s="218"/>
      <c r="AU229" s="218"/>
      <c r="AV229" s="220"/>
      <c r="AW229" s="220">
        <v>44671</v>
      </c>
      <c r="AX229" s="220"/>
      <c r="AY229" s="220">
        <v>44684</v>
      </c>
      <c r="AZ229" s="220"/>
      <c r="BA229" s="220"/>
      <c r="BB229" s="220"/>
      <c r="BC229" s="218"/>
      <c r="BD229" s="218"/>
      <c r="BE229" s="218"/>
      <c r="BF229" s="400">
        <f t="shared" si="348"/>
        <v>4</v>
      </c>
      <c r="BG229" s="10">
        <v>44661</v>
      </c>
      <c r="BH229" s="219"/>
      <c r="BI229" s="219"/>
      <c r="BJ229" s="219"/>
      <c r="BK229" s="219"/>
      <c r="BL229" s="219"/>
      <c r="BM229" s="219"/>
      <c r="BN229" s="219"/>
      <c r="BO229" s="219"/>
      <c r="BP229" s="219"/>
      <c r="BQ229" s="220"/>
      <c r="BR229" s="220">
        <v>44671</v>
      </c>
      <c r="BS229" s="220"/>
      <c r="BT229" s="220"/>
      <c r="BU229" s="220">
        <v>44684</v>
      </c>
      <c r="BV229" s="220"/>
      <c r="BW229" s="220"/>
      <c r="BX229" s="220"/>
      <c r="BY229" s="220"/>
      <c r="BZ229" s="220"/>
      <c r="CA229" s="220"/>
      <c r="CB229" s="399">
        <f t="shared" si="346"/>
        <v>3</v>
      </c>
      <c r="CC229" s="397">
        <f t="shared" si="315"/>
        <v>1</v>
      </c>
      <c r="CD229" s="13">
        <v>44688</v>
      </c>
      <c r="CE229" s="396">
        <f t="shared" si="343"/>
        <v>44694</v>
      </c>
      <c r="CF229" s="13"/>
      <c r="CG229" s="220"/>
      <c r="CH229" s="220"/>
      <c r="CI229" s="7"/>
      <c r="CJ229" s="15"/>
      <c r="CK229" s="1"/>
      <c r="CL229" s="1"/>
    </row>
    <row r="230" spans="1:90" s="2" customFormat="1" ht="26.4" customHeight="1">
      <c r="A230" s="362"/>
      <c r="B230" s="4">
        <v>1139</v>
      </c>
      <c r="C230" s="216" t="str">
        <f t="shared" ca="1" si="344"/>
        <v>Too Over Due</v>
      </c>
      <c r="D230" s="216" t="str">
        <f t="shared" ca="1" si="347"/>
        <v>Under Test</v>
      </c>
      <c r="E230" s="363">
        <v>44621</v>
      </c>
      <c r="F230" s="13">
        <v>44644</v>
      </c>
      <c r="G230" s="13">
        <v>44630</v>
      </c>
      <c r="H230" s="329" t="s">
        <v>629</v>
      </c>
      <c r="I230" s="3" t="s">
        <v>710</v>
      </c>
      <c r="J230" s="3" t="s">
        <v>46</v>
      </c>
      <c r="K230" s="9">
        <v>3020</v>
      </c>
      <c r="L230" s="506" t="s">
        <v>709</v>
      </c>
      <c r="M230" s="3" t="s">
        <v>42</v>
      </c>
      <c r="N230" s="21" t="s">
        <v>150</v>
      </c>
      <c r="O230" s="480" t="s">
        <v>327</v>
      </c>
      <c r="P230" s="21" t="s">
        <v>260</v>
      </c>
      <c r="Q230" s="377" t="s">
        <v>630</v>
      </c>
      <c r="R230" s="11" t="s">
        <v>618</v>
      </c>
      <c r="S230" s="8" t="s">
        <v>27</v>
      </c>
      <c r="T230" s="13"/>
      <c r="U230" s="7" t="s">
        <v>349</v>
      </c>
      <c r="V230" s="285" t="s">
        <v>318</v>
      </c>
      <c r="W230" s="18" t="s">
        <v>329</v>
      </c>
      <c r="X230" s="18" t="s">
        <v>324</v>
      </c>
      <c r="Y230" s="18">
        <v>3</v>
      </c>
      <c r="Z230" s="507" t="s">
        <v>43</v>
      </c>
      <c r="AA230" s="507"/>
      <c r="AB230" s="507"/>
      <c r="AC230" s="507"/>
      <c r="AD230" s="507"/>
      <c r="AE230" s="507">
        <v>500</v>
      </c>
      <c r="AF230" s="16">
        <v>44660</v>
      </c>
      <c r="AG230" s="16">
        <v>44661</v>
      </c>
      <c r="AH230" s="16"/>
      <c r="AI230" s="10"/>
      <c r="AJ230" s="219"/>
      <c r="AK230" s="219"/>
      <c r="AL230" s="219"/>
      <c r="AM230" s="219"/>
      <c r="AN230" s="219"/>
      <c r="AO230" s="219"/>
      <c r="AP230" s="219"/>
      <c r="AQ230" s="218"/>
      <c r="AR230" s="218"/>
      <c r="AS230" s="218"/>
      <c r="AT230" s="218"/>
      <c r="AU230" s="218"/>
      <c r="AV230" s="220"/>
      <c r="AW230" s="220">
        <v>44671</v>
      </c>
      <c r="AX230" s="220"/>
      <c r="AY230" s="220">
        <v>44684</v>
      </c>
      <c r="AZ230" s="220"/>
      <c r="BA230" s="220"/>
      <c r="BB230" s="220"/>
      <c r="BC230" s="218"/>
      <c r="BD230" s="218"/>
      <c r="BE230" s="218"/>
      <c r="BF230" s="400">
        <f t="shared" si="348"/>
        <v>4</v>
      </c>
      <c r="BG230" s="10">
        <v>44661</v>
      </c>
      <c r="BH230" s="219"/>
      <c r="BI230" s="219"/>
      <c r="BJ230" s="219"/>
      <c r="BK230" s="219"/>
      <c r="BL230" s="219"/>
      <c r="BM230" s="219"/>
      <c r="BN230" s="219"/>
      <c r="BO230" s="219"/>
      <c r="BP230" s="219"/>
      <c r="BQ230" s="220"/>
      <c r="BR230" s="220">
        <v>44671</v>
      </c>
      <c r="BS230" s="220"/>
      <c r="BT230" s="220"/>
      <c r="BU230" s="220">
        <v>44684</v>
      </c>
      <c r="BV230" s="220"/>
      <c r="BW230" s="220"/>
      <c r="BX230" s="220"/>
      <c r="BY230" s="220"/>
      <c r="BZ230" s="220"/>
      <c r="CA230" s="220"/>
      <c r="CB230" s="399">
        <f t="shared" si="346"/>
        <v>3</v>
      </c>
      <c r="CC230" s="397">
        <f t="shared" si="315"/>
        <v>1</v>
      </c>
      <c r="CD230" s="13">
        <v>44688</v>
      </c>
      <c r="CE230" s="396">
        <f t="shared" si="343"/>
        <v>44694</v>
      </c>
      <c r="CF230" s="13"/>
      <c r="CG230" s="220"/>
      <c r="CH230" s="220"/>
      <c r="CI230" s="7"/>
      <c r="CJ230" s="15"/>
      <c r="CK230" s="1"/>
      <c r="CL230" s="1"/>
    </row>
    <row r="231" spans="1:90" ht="26.4" customHeight="1">
      <c r="B231" s="4">
        <v>1140</v>
      </c>
      <c r="C231" s="216" t="str">
        <f t="shared" ca="1" si="344"/>
        <v>Too Over Due</v>
      </c>
      <c r="D231" s="216" t="str">
        <f t="shared" ca="1" si="347"/>
        <v>Under Test</v>
      </c>
      <c r="E231" s="363">
        <v>44621</v>
      </c>
      <c r="F231" s="13">
        <v>44644</v>
      </c>
      <c r="G231" s="13">
        <v>44630</v>
      </c>
      <c r="H231" s="329" t="s">
        <v>629</v>
      </c>
      <c r="I231" s="3" t="s">
        <v>710</v>
      </c>
      <c r="J231" s="3" t="s">
        <v>46</v>
      </c>
      <c r="K231" s="9">
        <v>3020</v>
      </c>
      <c r="L231" s="506" t="s">
        <v>709</v>
      </c>
      <c r="M231" s="3" t="s">
        <v>42</v>
      </c>
      <c r="N231" s="21" t="s">
        <v>150</v>
      </c>
      <c r="O231" s="480" t="s">
        <v>327</v>
      </c>
      <c r="P231" s="21" t="s">
        <v>260</v>
      </c>
      <c r="Q231" s="377" t="s">
        <v>630</v>
      </c>
      <c r="R231" s="11" t="s">
        <v>618</v>
      </c>
      <c r="S231" s="8" t="s">
        <v>27</v>
      </c>
      <c r="T231" s="13"/>
      <c r="U231" s="381" t="s">
        <v>314</v>
      </c>
      <c r="V231" s="385" t="s">
        <v>314</v>
      </c>
      <c r="W231" s="499" t="s">
        <v>368</v>
      </c>
      <c r="X231" s="18" t="s">
        <v>324</v>
      </c>
      <c r="Y231" s="18">
        <v>3</v>
      </c>
      <c r="Z231" s="507" t="s">
        <v>31</v>
      </c>
      <c r="AA231" s="507"/>
      <c r="AB231" s="507"/>
      <c r="AC231" s="507"/>
      <c r="AD231" s="507"/>
      <c r="AE231" s="507">
        <v>500</v>
      </c>
      <c r="AF231" s="16">
        <v>44660</v>
      </c>
      <c r="AG231" s="16">
        <v>44661</v>
      </c>
      <c r="AH231" s="14"/>
      <c r="AI231" s="14"/>
      <c r="AJ231" s="14"/>
      <c r="AK231" s="14"/>
      <c r="AL231" s="14"/>
      <c r="AM231" s="14"/>
      <c r="AN231" s="14"/>
      <c r="AO231" s="14"/>
      <c r="AP231" s="14"/>
      <c r="AQ231" s="14"/>
      <c r="AR231" s="14"/>
      <c r="AS231" s="14"/>
      <c r="AT231" s="14"/>
      <c r="AU231" s="14"/>
      <c r="AV231" s="220"/>
      <c r="AW231" s="220">
        <v>44671</v>
      </c>
      <c r="AX231" s="14"/>
      <c r="AY231" s="220">
        <v>44684</v>
      </c>
      <c r="AZ231" s="14"/>
      <c r="BA231" s="14"/>
      <c r="BB231" s="220"/>
      <c r="BC231" s="218"/>
      <c r="BD231" s="218"/>
      <c r="BE231" s="14"/>
      <c r="BF231" s="400">
        <f t="shared" si="348"/>
        <v>4</v>
      </c>
      <c r="BG231" s="10">
        <v>44661</v>
      </c>
      <c r="BH231" s="219"/>
      <c r="BI231" s="219"/>
      <c r="BJ231" s="219"/>
      <c r="BK231" s="219"/>
      <c r="BL231" s="219"/>
      <c r="BM231" s="219"/>
      <c r="BN231" s="219"/>
      <c r="BO231" s="219"/>
      <c r="BP231" s="219"/>
      <c r="BQ231" s="220"/>
      <c r="BR231" s="220">
        <v>44671</v>
      </c>
      <c r="BS231" s="220"/>
      <c r="BT231" s="220"/>
      <c r="BU231" s="220">
        <v>44684</v>
      </c>
      <c r="BV231" s="220"/>
      <c r="BW231" s="220"/>
      <c r="BX231" s="220"/>
      <c r="BY231" s="220"/>
      <c r="BZ231" s="220"/>
      <c r="CA231" s="220"/>
      <c r="CB231" s="399">
        <f t="shared" si="346"/>
        <v>3</v>
      </c>
      <c r="CC231" s="397">
        <f t="shared" si="315"/>
        <v>1</v>
      </c>
      <c r="CD231" s="13">
        <v>44688</v>
      </c>
      <c r="CE231" s="396">
        <f t="shared" ref="CE231:CE236" si="349">CD231+6</f>
        <v>44694</v>
      </c>
      <c r="CF231" s="14"/>
      <c r="CG231" s="14"/>
      <c r="CH231" s="14"/>
      <c r="CI231" s="14"/>
      <c r="CJ231" s="14"/>
    </row>
    <row r="232" spans="1:90" s="2" customFormat="1" ht="26.25" customHeight="1">
      <c r="A232" s="362"/>
      <c r="B232" s="4">
        <v>1141</v>
      </c>
      <c r="C232" s="216" t="str">
        <f t="shared" ca="1" si="344"/>
        <v>Closed</v>
      </c>
      <c r="D232" s="216" t="str">
        <f t="shared" ca="1" si="347"/>
        <v>Done</v>
      </c>
      <c r="E232" s="363">
        <v>44621</v>
      </c>
      <c r="F232" s="13">
        <v>44644</v>
      </c>
      <c r="G232" s="13">
        <v>44631</v>
      </c>
      <c r="H232" s="329" t="s">
        <v>631</v>
      </c>
      <c r="I232" s="3" t="s">
        <v>228</v>
      </c>
      <c r="J232" s="3" t="s">
        <v>229</v>
      </c>
      <c r="K232" s="9" t="s">
        <v>142</v>
      </c>
      <c r="L232" s="506" t="s">
        <v>551</v>
      </c>
      <c r="M232" s="3" t="s">
        <v>73</v>
      </c>
      <c r="N232" s="21" t="s">
        <v>157</v>
      </c>
      <c r="O232" s="480" t="s">
        <v>327</v>
      </c>
      <c r="P232" s="21" t="s">
        <v>256</v>
      </c>
      <c r="Q232" s="377" t="s">
        <v>632</v>
      </c>
      <c r="R232" s="11" t="s">
        <v>618</v>
      </c>
      <c r="S232" s="8" t="s">
        <v>27</v>
      </c>
      <c r="T232" s="13"/>
      <c r="U232" s="14" t="s">
        <v>633</v>
      </c>
      <c r="V232" s="18" t="s">
        <v>317</v>
      </c>
      <c r="W232" s="499" t="s">
        <v>368</v>
      </c>
      <c r="X232" s="18" t="s">
        <v>324</v>
      </c>
      <c r="Y232" s="18">
        <v>3</v>
      </c>
      <c r="Z232" s="507" t="s">
        <v>31</v>
      </c>
      <c r="AA232" s="507"/>
      <c r="AB232" s="507"/>
      <c r="AC232" s="507"/>
      <c r="AD232" s="507"/>
      <c r="AE232" s="507"/>
      <c r="AF232" s="16">
        <v>44631</v>
      </c>
      <c r="AG232" s="16">
        <v>44632</v>
      </c>
      <c r="AH232" s="16"/>
      <c r="AI232" s="10"/>
      <c r="AJ232" s="219"/>
      <c r="AK232" s="219"/>
      <c r="AL232" s="219"/>
      <c r="AM232" s="219"/>
      <c r="AN232" s="219"/>
      <c r="AO232" s="219">
        <v>44636</v>
      </c>
      <c r="AP232" s="219"/>
      <c r="AQ232" s="218"/>
      <c r="AR232" s="218"/>
      <c r="AS232" s="218"/>
      <c r="AT232" s="218"/>
      <c r="AU232" s="218"/>
      <c r="AV232" s="220"/>
      <c r="AW232" s="220"/>
      <c r="AX232" s="220"/>
      <c r="AY232" s="220"/>
      <c r="AZ232" s="220"/>
      <c r="BA232" s="220"/>
      <c r="BB232" s="220"/>
      <c r="BC232" s="218"/>
      <c r="BD232" s="218"/>
      <c r="BE232" s="218"/>
      <c r="BF232" s="400">
        <f t="shared" si="348"/>
        <v>3</v>
      </c>
      <c r="BG232" s="10">
        <v>44631</v>
      </c>
      <c r="BH232" s="219"/>
      <c r="BI232" s="219"/>
      <c r="BJ232" s="219"/>
      <c r="BK232" s="219"/>
      <c r="BL232" s="219"/>
      <c r="BM232" s="219"/>
      <c r="BN232" s="219"/>
      <c r="BO232" s="219">
        <v>44636</v>
      </c>
      <c r="BP232" s="219"/>
      <c r="BQ232" s="220"/>
      <c r="BR232" s="220"/>
      <c r="BS232" s="220"/>
      <c r="BT232" s="220"/>
      <c r="BU232" s="220"/>
      <c r="BV232" s="220"/>
      <c r="BW232" s="220"/>
      <c r="BX232" s="220"/>
      <c r="BY232" s="220"/>
      <c r="BZ232" s="220"/>
      <c r="CA232" s="220"/>
      <c r="CB232" s="399">
        <f t="shared" si="346"/>
        <v>2</v>
      </c>
      <c r="CC232" s="397">
        <f t="shared" si="315"/>
        <v>1</v>
      </c>
      <c r="CD232" s="13">
        <v>44639</v>
      </c>
      <c r="CE232" s="396">
        <f t="shared" si="349"/>
        <v>44645</v>
      </c>
      <c r="CF232" s="13">
        <v>44639</v>
      </c>
      <c r="CG232" s="220"/>
      <c r="CH232" s="220"/>
      <c r="CI232" s="7"/>
      <c r="CJ232" s="15"/>
      <c r="CK232" s="1"/>
      <c r="CL232" s="1"/>
    </row>
    <row r="233" spans="1:90" s="2" customFormat="1" ht="26.4" customHeight="1">
      <c r="A233" s="362"/>
      <c r="B233" s="4">
        <v>1142</v>
      </c>
      <c r="C233" s="216" t="str">
        <f t="shared" ca="1" si="344"/>
        <v>Closed</v>
      </c>
      <c r="D233" s="216" t="str">
        <f t="shared" ca="1" si="347"/>
        <v>Done</v>
      </c>
      <c r="E233" s="363">
        <v>44621</v>
      </c>
      <c r="F233" s="13">
        <v>44644</v>
      </c>
      <c r="G233" s="13">
        <v>44631</v>
      </c>
      <c r="H233" s="329" t="s">
        <v>631</v>
      </c>
      <c r="I233" s="3" t="s">
        <v>228</v>
      </c>
      <c r="J233" s="3" t="s">
        <v>229</v>
      </c>
      <c r="K233" s="9" t="s">
        <v>142</v>
      </c>
      <c r="L233" s="506" t="s">
        <v>551</v>
      </c>
      <c r="M233" s="3" t="s">
        <v>73</v>
      </c>
      <c r="N233" s="21" t="s">
        <v>157</v>
      </c>
      <c r="O233" s="480" t="s">
        <v>327</v>
      </c>
      <c r="P233" s="21" t="s">
        <v>256</v>
      </c>
      <c r="Q233" s="377" t="s">
        <v>632</v>
      </c>
      <c r="R233" s="11" t="s">
        <v>618</v>
      </c>
      <c r="S233" s="8" t="s">
        <v>27</v>
      </c>
      <c r="T233" s="13"/>
      <c r="U233" s="14" t="s">
        <v>634</v>
      </c>
      <c r="V233" s="18" t="s">
        <v>317</v>
      </c>
      <c r="W233" s="18"/>
      <c r="X233" s="18" t="s">
        <v>324</v>
      </c>
      <c r="Y233" s="18">
        <v>3</v>
      </c>
      <c r="Z233" s="507" t="s">
        <v>20</v>
      </c>
      <c r="AA233" s="507"/>
      <c r="AB233" s="507"/>
      <c r="AC233" s="507"/>
      <c r="AD233" s="507"/>
      <c r="AE233" s="507"/>
      <c r="AF233" s="16">
        <v>44631</v>
      </c>
      <c r="AG233" s="16">
        <v>44632</v>
      </c>
      <c r="AH233" s="16"/>
      <c r="AI233" s="10"/>
      <c r="AJ233" s="219"/>
      <c r="AK233" s="219"/>
      <c r="AL233" s="219"/>
      <c r="AM233" s="219"/>
      <c r="AN233" s="219"/>
      <c r="AO233" s="219">
        <v>44636</v>
      </c>
      <c r="AP233" s="219"/>
      <c r="AQ233" s="218"/>
      <c r="AR233" s="218"/>
      <c r="AS233" s="218"/>
      <c r="AT233" s="218"/>
      <c r="AU233" s="218"/>
      <c r="AV233" s="220"/>
      <c r="AW233" s="220"/>
      <c r="AX233" s="220"/>
      <c r="AY233" s="220"/>
      <c r="AZ233" s="220"/>
      <c r="BA233" s="220"/>
      <c r="BB233" s="220"/>
      <c r="BC233" s="218"/>
      <c r="BD233" s="218"/>
      <c r="BE233" s="218"/>
      <c r="BF233" s="400">
        <f t="shared" si="348"/>
        <v>3</v>
      </c>
      <c r="BG233" s="10">
        <v>44631</v>
      </c>
      <c r="BH233" s="219"/>
      <c r="BI233" s="219"/>
      <c r="BJ233" s="219"/>
      <c r="BK233" s="219"/>
      <c r="BL233" s="219"/>
      <c r="BM233" s="219"/>
      <c r="BN233" s="219"/>
      <c r="BO233" s="219">
        <v>44636</v>
      </c>
      <c r="BP233" s="219"/>
      <c r="BQ233" s="220"/>
      <c r="BR233" s="220"/>
      <c r="BS233" s="220"/>
      <c r="BT233" s="220"/>
      <c r="BU233" s="220"/>
      <c r="BV233" s="220"/>
      <c r="BW233" s="220"/>
      <c r="BX233" s="220"/>
      <c r="BY233" s="220"/>
      <c r="BZ233" s="220"/>
      <c r="CA233" s="220"/>
      <c r="CB233" s="399">
        <f t="shared" si="346"/>
        <v>2</v>
      </c>
      <c r="CC233" s="397">
        <f t="shared" si="315"/>
        <v>1</v>
      </c>
      <c r="CD233" s="13">
        <v>44639</v>
      </c>
      <c r="CE233" s="396">
        <f t="shared" si="349"/>
        <v>44645</v>
      </c>
      <c r="CF233" s="13">
        <v>44639</v>
      </c>
      <c r="CG233" s="220"/>
      <c r="CH233" s="220"/>
      <c r="CI233" s="7"/>
      <c r="CJ233" s="15"/>
      <c r="CK233" s="1"/>
      <c r="CL233" s="1"/>
    </row>
    <row r="234" spans="1:90" s="2" customFormat="1" ht="26.4" customHeight="1">
      <c r="A234" s="362"/>
      <c r="B234" s="4">
        <v>1143</v>
      </c>
      <c r="C234" s="216" t="str">
        <f t="shared" ca="1" si="344"/>
        <v>Closed</v>
      </c>
      <c r="D234" s="216" t="str">
        <f t="shared" ca="1" si="347"/>
        <v>Done</v>
      </c>
      <c r="E234" s="363">
        <v>44621</v>
      </c>
      <c r="F234" s="13">
        <v>44644</v>
      </c>
      <c r="G234" s="13">
        <v>44631</v>
      </c>
      <c r="H234" s="329" t="s">
        <v>631</v>
      </c>
      <c r="I234" s="3" t="s">
        <v>228</v>
      </c>
      <c r="J234" s="3" t="s">
        <v>229</v>
      </c>
      <c r="K234" s="9" t="s">
        <v>142</v>
      </c>
      <c r="L234" s="506" t="s">
        <v>551</v>
      </c>
      <c r="M234" s="3" t="s">
        <v>73</v>
      </c>
      <c r="N234" s="21" t="s">
        <v>157</v>
      </c>
      <c r="O234" s="480" t="s">
        <v>327</v>
      </c>
      <c r="P234" s="21" t="s">
        <v>256</v>
      </c>
      <c r="Q234" s="377" t="s">
        <v>632</v>
      </c>
      <c r="R234" s="11" t="s">
        <v>618</v>
      </c>
      <c r="S234" s="8" t="s">
        <v>27</v>
      </c>
      <c r="T234" s="13"/>
      <c r="U234" s="14" t="s">
        <v>635</v>
      </c>
      <c r="V234" s="384" t="s">
        <v>316</v>
      </c>
      <c r="W234" s="18">
        <v>-40</v>
      </c>
      <c r="X234" s="18" t="s">
        <v>324</v>
      </c>
      <c r="Y234" s="18">
        <v>3</v>
      </c>
      <c r="Z234" s="507" t="s">
        <v>221</v>
      </c>
      <c r="AA234" s="507"/>
      <c r="AB234" s="507"/>
      <c r="AC234" s="507"/>
      <c r="AD234" s="507"/>
      <c r="AE234" s="507"/>
      <c r="AF234" s="16">
        <v>44631</v>
      </c>
      <c r="AG234" s="16">
        <v>44632</v>
      </c>
      <c r="AH234" s="16"/>
      <c r="AI234" s="10"/>
      <c r="AJ234" s="219"/>
      <c r="AK234" s="219"/>
      <c r="AL234" s="219"/>
      <c r="AM234" s="219"/>
      <c r="AN234" s="219"/>
      <c r="AO234" s="219">
        <v>44636</v>
      </c>
      <c r="AP234" s="219"/>
      <c r="AQ234" s="218"/>
      <c r="AR234" s="218"/>
      <c r="AS234" s="218"/>
      <c r="AT234" s="218"/>
      <c r="AU234" s="218"/>
      <c r="AV234" s="220"/>
      <c r="AW234" s="220"/>
      <c r="AX234" s="220"/>
      <c r="AY234" s="220"/>
      <c r="AZ234" s="220"/>
      <c r="BA234" s="220"/>
      <c r="BB234" s="220"/>
      <c r="BC234" s="218"/>
      <c r="BD234" s="218"/>
      <c r="BE234" s="218"/>
      <c r="BF234" s="400">
        <f t="shared" si="348"/>
        <v>3</v>
      </c>
      <c r="BG234" s="10">
        <v>44631</v>
      </c>
      <c r="BH234" s="219"/>
      <c r="BI234" s="219"/>
      <c r="BJ234" s="219"/>
      <c r="BK234" s="219"/>
      <c r="BL234" s="219"/>
      <c r="BM234" s="219"/>
      <c r="BN234" s="219"/>
      <c r="BO234" s="219">
        <v>44636</v>
      </c>
      <c r="BP234" s="219"/>
      <c r="BQ234" s="220"/>
      <c r="BR234" s="220"/>
      <c r="BS234" s="220"/>
      <c r="BT234" s="220"/>
      <c r="BU234" s="220"/>
      <c r="BV234" s="220"/>
      <c r="BW234" s="220"/>
      <c r="BX234" s="220"/>
      <c r="BY234" s="220"/>
      <c r="BZ234" s="220"/>
      <c r="CA234" s="220"/>
      <c r="CB234" s="399">
        <f t="shared" si="346"/>
        <v>2</v>
      </c>
      <c r="CC234" s="397">
        <f t="shared" si="315"/>
        <v>1</v>
      </c>
      <c r="CD234" s="13">
        <v>44639</v>
      </c>
      <c r="CE234" s="396">
        <f t="shared" si="349"/>
        <v>44645</v>
      </c>
      <c r="CF234" s="13">
        <v>44639</v>
      </c>
      <c r="CG234" s="220"/>
      <c r="CH234" s="220"/>
      <c r="CI234" s="7"/>
      <c r="CJ234" s="15"/>
      <c r="CK234" s="1"/>
      <c r="CL234" s="1"/>
    </row>
    <row r="235" spans="1:90" s="2" customFormat="1" ht="26.4" customHeight="1">
      <c r="A235" s="362"/>
      <c r="B235" s="4">
        <v>1144</v>
      </c>
      <c r="C235" s="216" t="str">
        <f t="shared" ca="1" si="344"/>
        <v>Closed</v>
      </c>
      <c r="D235" s="216" t="str">
        <f t="shared" ca="1" si="347"/>
        <v>Done</v>
      </c>
      <c r="E235" s="363">
        <v>44621</v>
      </c>
      <c r="F235" s="13">
        <v>44644</v>
      </c>
      <c r="G235" s="13">
        <v>44631</v>
      </c>
      <c r="H235" s="329" t="s">
        <v>631</v>
      </c>
      <c r="I235" s="3" t="s">
        <v>228</v>
      </c>
      <c r="J235" s="3" t="s">
        <v>229</v>
      </c>
      <c r="K235" s="9" t="s">
        <v>142</v>
      </c>
      <c r="L235" s="506" t="s">
        <v>551</v>
      </c>
      <c r="M235" s="3" t="s">
        <v>73</v>
      </c>
      <c r="N235" s="21" t="s">
        <v>157</v>
      </c>
      <c r="O235" s="480" t="s">
        <v>327</v>
      </c>
      <c r="P235" s="21" t="s">
        <v>256</v>
      </c>
      <c r="Q235" s="377" t="s">
        <v>632</v>
      </c>
      <c r="R235" s="11" t="s">
        <v>618</v>
      </c>
      <c r="S235" s="8" t="s">
        <v>27</v>
      </c>
      <c r="T235" s="13"/>
      <c r="U235" s="7" t="s">
        <v>636</v>
      </c>
      <c r="V235" s="385" t="s">
        <v>314</v>
      </c>
      <c r="W235" s="499" t="s">
        <v>368</v>
      </c>
      <c r="X235" s="18" t="s">
        <v>324</v>
      </c>
      <c r="Y235" s="18">
        <v>3</v>
      </c>
      <c r="Z235" s="507" t="s">
        <v>31</v>
      </c>
      <c r="AA235" s="507"/>
      <c r="AB235" s="507"/>
      <c r="AC235" s="507"/>
      <c r="AD235" s="507"/>
      <c r="AE235" s="507"/>
      <c r="AF235" s="16">
        <v>44631</v>
      </c>
      <c r="AG235" s="16">
        <v>44632</v>
      </c>
      <c r="AH235" s="16"/>
      <c r="AI235" s="10"/>
      <c r="AJ235" s="219"/>
      <c r="AK235" s="219"/>
      <c r="AL235" s="219"/>
      <c r="AM235" s="219"/>
      <c r="AN235" s="219"/>
      <c r="AO235" s="219">
        <v>44636</v>
      </c>
      <c r="AP235" s="219"/>
      <c r="AQ235" s="218"/>
      <c r="AR235" s="218"/>
      <c r="AS235" s="218"/>
      <c r="AT235" s="218"/>
      <c r="AU235" s="218"/>
      <c r="AV235" s="220"/>
      <c r="AW235" s="220"/>
      <c r="AX235" s="220"/>
      <c r="AY235" s="220"/>
      <c r="AZ235" s="220"/>
      <c r="BA235" s="220"/>
      <c r="BB235" s="220"/>
      <c r="BC235" s="218"/>
      <c r="BD235" s="218"/>
      <c r="BE235" s="218"/>
      <c r="BF235" s="400">
        <f t="shared" si="348"/>
        <v>3</v>
      </c>
      <c r="BG235" s="10">
        <v>44631</v>
      </c>
      <c r="BH235" s="219"/>
      <c r="BI235" s="219"/>
      <c r="BJ235" s="219"/>
      <c r="BK235" s="219"/>
      <c r="BL235" s="219"/>
      <c r="BM235" s="219"/>
      <c r="BN235" s="219"/>
      <c r="BO235" s="219">
        <v>44636</v>
      </c>
      <c r="BP235" s="219"/>
      <c r="BQ235" s="220"/>
      <c r="BR235" s="220"/>
      <c r="BS235" s="220"/>
      <c r="BT235" s="220"/>
      <c r="BU235" s="220"/>
      <c r="BV235" s="220"/>
      <c r="BW235" s="220"/>
      <c r="BX235" s="220"/>
      <c r="BY235" s="220"/>
      <c r="BZ235" s="220"/>
      <c r="CA235" s="220"/>
      <c r="CB235" s="399">
        <f t="shared" si="346"/>
        <v>2</v>
      </c>
      <c r="CC235" s="397">
        <f t="shared" si="315"/>
        <v>1</v>
      </c>
      <c r="CD235" s="13">
        <v>44639</v>
      </c>
      <c r="CE235" s="396">
        <f t="shared" si="349"/>
        <v>44645</v>
      </c>
      <c r="CF235" s="13">
        <v>44639</v>
      </c>
      <c r="CG235" s="220"/>
      <c r="CH235" s="220"/>
      <c r="CI235" s="7"/>
      <c r="CJ235" s="15"/>
      <c r="CK235" s="1"/>
      <c r="CL235" s="1"/>
    </row>
    <row r="236" spans="1:90" s="2" customFormat="1" ht="26.4" customHeight="1">
      <c r="A236" s="362"/>
      <c r="B236" s="4">
        <v>1145</v>
      </c>
      <c r="C236" s="216" t="str">
        <f t="shared" ca="1" si="344"/>
        <v>Closed</v>
      </c>
      <c r="D236" s="216" t="str">
        <f t="shared" ca="1" si="347"/>
        <v>Done</v>
      </c>
      <c r="E236" s="363">
        <v>44621</v>
      </c>
      <c r="F236" s="13">
        <v>44644</v>
      </c>
      <c r="G236" s="13">
        <v>44631</v>
      </c>
      <c r="H236" s="329" t="s">
        <v>631</v>
      </c>
      <c r="I236" s="3" t="s">
        <v>228</v>
      </c>
      <c r="J236" s="3" t="s">
        <v>229</v>
      </c>
      <c r="K236" s="9" t="s">
        <v>142</v>
      </c>
      <c r="L236" s="506" t="s">
        <v>551</v>
      </c>
      <c r="M236" s="3" t="s">
        <v>73</v>
      </c>
      <c r="N236" s="21" t="s">
        <v>157</v>
      </c>
      <c r="O236" s="480" t="s">
        <v>327</v>
      </c>
      <c r="P236" s="21" t="s">
        <v>256</v>
      </c>
      <c r="Q236" s="377" t="s">
        <v>632</v>
      </c>
      <c r="R236" s="11" t="s">
        <v>618</v>
      </c>
      <c r="S236" s="8" t="s">
        <v>27</v>
      </c>
      <c r="T236" s="13"/>
      <c r="U236" s="7" t="s">
        <v>637</v>
      </c>
      <c r="V236" s="285" t="s">
        <v>213</v>
      </c>
      <c r="W236" s="499" t="s">
        <v>368</v>
      </c>
      <c r="X236" s="18" t="s">
        <v>324</v>
      </c>
      <c r="Y236" s="18">
        <v>3</v>
      </c>
      <c r="Z236" s="507" t="s">
        <v>158</v>
      </c>
      <c r="AA236" s="507"/>
      <c r="AB236" s="507"/>
      <c r="AC236" s="507"/>
      <c r="AD236" s="507"/>
      <c r="AE236" s="507"/>
      <c r="AF236" s="16">
        <v>44631</v>
      </c>
      <c r="AG236" s="16">
        <v>44632</v>
      </c>
      <c r="AH236" s="16"/>
      <c r="AI236" s="10"/>
      <c r="AJ236" s="219"/>
      <c r="AK236" s="219"/>
      <c r="AL236" s="219"/>
      <c r="AM236" s="219"/>
      <c r="AN236" s="219"/>
      <c r="AO236" s="219">
        <v>44636</v>
      </c>
      <c r="AP236" s="219"/>
      <c r="AQ236" s="218"/>
      <c r="AR236" s="218"/>
      <c r="AS236" s="218"/>
      <c r="AT236" s="218"/>
      <c r="AU236" s="218"/>
      <c r="AV236" s="220"/>
      <c r="AW236" s="220"/>
      <c r="AX236" s="220"/>
      <c r="AY236" s="220"/>
      <c r="AZ236" s="220"/>
      <c r="BA236" s="220"/>
      <c r="BB236" s="220"/>
      <c r="BC236" s="218"/>
      <c r="BD236" s="218"/>
      <c r="BE236" s="218"/>
      <c r="BF236" s="400">
        <f t="shared" si="348"/>
        <v>3</v>
      </c>
      <c r="BG236" s="10">
        <v>44631</v>
      </c>
      <c r="BH236" s="219"/>
      <c r="BI236" s="219"/>
      <c r="BJ236" s="219"/>
      <c r="BK236" s="219"/>
      <c r="BL236" s="219"/>
      <c r="BM236" s="219"/>
      <c r="BN236" s="219"/>
      <c r="BO236" s="219">
        <v>44636</v>
      </c>
      <c r="BP236" s="219"/>
      <c r="BQ236" s="220"/>
      <c r="BR236" s="220"/>
      <c r="BS236" s="220"/>
      <c r="BT236" s="220"/>
      <c r="BU236" s="220"/>
      <c r="BV236" s="220"/>
      <c r="BW236" s="220"/>
      <c r="BX236" s="220"/>
      <c r="BY236" s="220"/>
      <c r="BZ236" s="220"/>
      <c r="CA236" s="220"/>
      <c r="CB236" s="399">
        <f t="shared" si="346"/>
        <v>2</v>
      </c>
      <c r="CC236" s="397">
        <f t="shared" si="315"/>
        <v>1</v>
      </c>
      <c r="CD236" s="13">
        <v>44639</v>
      </c>
      <c r="CE236" s="396">
        <f t="shared" si="349"/>
        <v>44645</v>
      </c>
      <c r="CF236" s="13">
        <v>44639</v>
      </c>
      <c r="CG236" s="220"/>
      <c r="CH236" s="220"/>
      <c r="CI236" s="7"/>
      <c r="CJ236" s="15"/>
      <c r="CK236" s="1"/>
      <c r="CL236" s="1"/>
    </row>
    <row r="237" spans="1:90" ht="26.4" customHeight="1">
      <c r="B237" s="4">
        <v>1146</v>
      </c>
      <c r="C237" s="216" t="str">
        <f t="shared" ca="1" si="344"/>
        <v>Too Over Due</v>
      </c>
      <c r="D237" s="216" t="str">
        <f t="shared" ca="1" si="338"/>
        <v>Under Test</v>
      </c>
      <c r="E237" s="363">
        <v>44621</v>
      </c>
      <c r="F237" s="13">
        <v>44644</v>
      </c>
      <c r="G237" s="13">
        <v>44631</v>
      </c>
      <c r="H237" s="329" t="s">
        <v>631</v>
      </c>
      <c r="I237" s="3" t="s">
        <v>228</v>
      </c>
      <c r="J237" s="3" t="s">
        <v>229</v>
      </c>
      <c r="K237" s="9" t="s">
        <v>142</v>
      </c>
      <c r="L237" s="506" t="s">
        <v>551</v>
      </c>
      <c r="M237" s="3" t="s">
        <v>73</v>
      </c>
      <c r="N237" s="21" t="s">
        <v>157</v>
      </c>
      <c r="O237" s="480" t="s">
        <v>327</v>
      </c>
      <c r="P237" s="21" t="s">
        <v>256</v>
      </c>
      <c r="Q237" s="377" t="s">
        <v>632</v>
      </c>
      <c r="R237" s="11" t="s">
        <v>618</v>
      </c>
      <c r="S237" s="8" t="s">
        <v>27</v>
      </c>
      <c r="T237" s="13"/>
      <c r="U237" s="14" t="s">
        <v>638</v>
      </c>
      <c r="V237" s="285" t="s">
        <v>318</v>
      </c>
      <c r="W237" s="18" t="s">
        <v>333</v>
      </c>
      <c r="X237" s="14" t="s">
        <v>323</v>
      </c>
      <c r="Y237" s="14">
        <v>3</v>
      </c>
      <c r="Z237" s="14" t="s">
        <v>43</v>
      </c>
      <c r="AA237" s="14" t="s">
        <v>403</v>
      </c>
      <c r="AB237" s="14" t="s">
        <v>708</v>
      </c>
      <c r="AC237" s="14"/>
      <c r="AD237" s="14"/>
      <c r="AE237" s="14">
        <v>1593</v>
      </c>
      <c r="AF237" s="16">
        <v>44631</v>
      </c>
      <c r="AG237" s="16">
        <v>44632</v>
      </c>
      <c r="AH237" s="14"/>
      <c r="AI237" s="14"/>
      <c r="AJ237" s="14"/>
      <c r="AK237" s="14"/>
      <c r="AL237" s="14"/>
      <c r="AM237" s="14"/>
      <c r="AN237" s="14"/>
      <c r="AO237" s="219">
        <v>44636</v>
      </c>
      <c r="AP237" s="14"/>
      <c r="AQ237" s="14"/>
      <c r="AR237" s="14"/>
      <c r="AS237" s="14"/>
      <c r="AT237" s="14"/>
      <c r="AU237" s="14"/>
      <c r="AV237" s="14"/>
      <c r="AW237" s="14"/>
      <c r="AX237" s="14"/>
      <c r="AY237" s="14"/>
      <c r="AZ237" s="14"/>
      <c r="BA237" s="14"/>
      <c r="BB237" s="14"/>
      <c r="BC237" s="14"/>
      <c r="BD237" s="14"/>
      <c r="BE237" s="14"/>
      <c r="BF237" s="400">
        <f t="shared" ref="BF237:BF744" si="350">COUNTA(AF237:BE237)</f>
        <v>3</v>
      </c>
      <c r="BG237" s="10">
        <v>44631</v>
      </c>
      <c r="BH237" s="219"/>
      <c r="BI237" s="219"/>
      <c r="BJ237" s="219"/>
      <c r="BK237" s="219"/>
      <c r="BL237" s="219"/>
      <c r="BM237" s="219"/>
      <c r="BN237" s="219"/>
      <c r="BO237" s="219">
        <v>44636</v>
      </c>
      <c r="BP237" s="219"/>
      <c r="BQ237" s="220"/>
      <c r="BR237" s="220"/>
      <c r="BS237" s="220"/>
      <c r="BT237" s="220"/>
      <c r="BU237" s="220"/>
      <c r="BV237" s="220"/>
      <c r="BW237" s="220">
        <v>44663</v>
      </c>
      <c r="BX237" s="220">
        <v>44674</v>
      </c>
      <c r="BY237" s="220">
        <v>44704</v>
      </c>
      <c r="BZ237" s="220"/>
      <c r="CA237" s="220"/>
      <c r="CB237" s="399">
        <f t="shared" ref="CB237:CB744" si="351">COUNTA(BG237:CA237)</f>
        <v>5</v>
      </c>
      <c r="CC237" s="397">
        <f t="shared" si="315"/>
        <v>-2</v>
      </c>
      <c r="CD237" s="13">
        <v>44704</v>
      </c>
      <c r="CE237" s="396">
        <f t="shared" si="343"/>
        <v>44710</v>
      </c>
      <c r="CF237" s="14"/>
      <c r="CG237" s="14"/>
      <c r="CH237" s="14"/>
      <c r="CI237" s="14"/>
      <c r="CJ237" s="14"/>
    </row>
    <row r="238" spans="1:90" s="2" customFormat="1" ht="26.4" customHeight="1">
      <c r="A238" s="362"/>
      <c r="B238" s="4">
        <v>1147</v>
      </c>
      <c r="C238" s="216" t="str">
        <f ca="1">IF(CD238="","",(IF(CF238&lt;&gt;"","Closed",(IF(CD238=TODAY()+1,"Near Due",(IF(CD238=TODAY(),"Today is due date",(IF(CD238&gt;TODAY(),"On Due",(IF(E1910&lt;TODAY()-7,"Too Over Due",(IF(CD238&lt;TODAY(),"Over due")))))))))))))</f>
        <v>Closed</v>
      </c>
      <c r="D238" s="216" t="str">
        <f t="shared" ca="1" si="338"/>
        <v>Done</v>
      </c>
      <c r="E238" s="363">
        <v>44621</v>
      </c>
      <c r="F238" s="13">
        <v>44644</v>
      </c>
      <c r="G238" s="13">
        <v>44634</v>
      </c>
      <c r="H238" s="328" t="s">
        <v>639</v>
      </c>
      <c r="I238" s="3" t="s">
        <v>284</v>
      </c>
      <c r="J238" s="3" t="s">
        <v>61</v>
      </c>
      <c r="K238" s="215">
        <v>3061</v>
      </c>
      <c r="L238" s="328" t="s">
        <v>25</v>
      </c>
      <c r="M238" s="9" t="s">
        <v>26</v>
      </c>
      <c r="N238" s="21" t="s">
        <v>18</v>
      </c>
      <c r="O238" s="480" t="s">
        <v>327</v>
      </c>
      <c r="P238" s="21" t="s">
        <v>256</v>
      </c>
      <c r="Q238" s="23" t="s">
        <v>640</v>
      </c>
      <c r="R238" s="8" t="s">
        <v>62</v>
      </c>
      <c r="S238" s="8" t="s">
        <v>27</v>
      </c>
      <c r="T238" s="13"/>
      <c r="U238" s="14" t="s">
        <v>350</v>
      </c>
      <c r="V238" s="381" t="s">
        <v>315</v>
      </c>
      <c r="W238" s="18">
        <v>75</v>
      </c>
      <c r="X238" s="18" t="s">
        <v>324</v>
      </c>
      <c r="Y238" s="18">
        <v>5</v>
      </c>
      <c r="Z238" s="401" t="s">
        <v>19</v>
      </c>
      <c r="AA238" s="401"/>
      <c r="AB238" s="401"/>
      <c r="AC238" s="401"/>
      <c r="AD238" s="401"/>
      <c r="AE238" s="401">
        <v>100</v>
      </c>
      <c r="AF238" s="16">
        <v>44634</v>
      </c>
      <c r="AG238" s="16"/>
      <c r="AH238" s="16"/>
      <c r="AI238" s="10"/>
      <c r="AJ238" s="219"/>
      <c r="AK238" s="219"/>
      <c r="AL238" s="219"/>
      <c r="AM238" s="219"/>
      <c r="AN238" s="219"/>
      <c r="AO238" s="219"/>
      <c r="AP238" s="219">
        <v>44638</v>
      </c>
      <c r="AQ238" s="219"/>
      <c r="AR238" s="219"/>
      <c r="AS238" s="219"/>
      <c r="AT238" s="219"/>
      <c r="AU238" s="219"/>
      <c r="AV238" s="220"/>
      <c r="AW238" s="220"/>
      <c r="AX238" s="220"/>
      <c r="AY238" s="220"/>
      <c r="AZ238" s="220"/>
      <c r="BA238" s="220"/>
      <c r="BB238" s="220"/>
      <c r="BC238" s="218"/>
      <c r="BD238" s="218"/>
      <c r="BE238" s="218"/>
      <c r="BF238" s="400">
        <f t="shared" si="350"/>
        <v>2</v>
      </c>
      <c r="BG238" s="10">
        <v>44634</v>
      </c>
      <c r="BH238" s="219"/>
      <c r="BI238" s="219"/>
      <c r="BJ238" s="219"/>
      <c r="BK238" s="219"/>
      <c r="BL238" s="219"/>
      <c r="BM238" s="219"/>
      <c r="BN238" s="219"/>
      <c r="BO238" s="219"/>
      <c r="BP238" s="219">
        <v>44638</v>
      </c>
      <c r="BQ238" s="220"/>
      <c r="BR238" s="220"/>
      <c r="BS238" s="220"/>
      <c r="BT238" s="220"/>
      <c r="BU238" s="220"/>
      <c r="BV238" s="220"/>
      <c r="BW238" s="220"/>
      <c r="BX238" s="220"/>
      <c r="BY238" s="220"/>
      <c r="BZ238" s="220"/>
      <c r="CA238" s="220"/>
      <c r="CB238" s="399">
        <f t="shared" si="351"/>
        <v>2</v>
      </c>
      <c r="CC238" s="397">
        <f t="shared" si="315"/>
        <v>0</v>
      </c>
      <c r="CD238" s="13">
        <v>44642</v>
      </c>
      <c r="CE238" s="396">
        <f t="shared" si="343"/>
        <v>44648</v>
      </c>
      <c r="CF238" s="219">
        <v>44642</v>
      </c>
      <c r="CG238" s="13"/>
      <c r="CH238" s="13"/>
      <c r="CI238" s="7"/>
      <c r="CJ238" s="7"/>
      <c r="CK238" s="1"/>
      <c r="CL238" s="1"/>
    </row>
    <row r="239" spans="1:90" s="2" customFormat="1" ht="26.4" customHeight="1">
      <c r="A239" s="362"/>
      <c r="B239" s="4">
        <v>1148</v>
      </c>
      <c r="C239" s="216" t="str">
        <f ca="1">IF(CD239="","",(IF(CF239&lt;&gt;"","Closed",(IF(CD239=TODAY()+1,"Near Due",(IF(CD239=TODAY(),"Today is due date",(IF(CD239&gt;TODAY(),"On Due",(IF(E1911&lt;TODAY()-7,"Too Over Due",(IF(CD239&lt;TODAY(),"Over due")))))))))))))</f>
        <v>Closed</v>
      </c>
      <c r="D239" s="216" t="str">
        <f t="shared" ca="1" si="338"/>
        <v>Done</v>
      </c>
      <c r="E239" s="363">
        <v>44621</v>
      </c>
      <c r="F239" s="13">
        <v>44644</v>
      </c>
      <c r="G239" s="13">
        <v>44634</v>
      </c>
      <c r="H239" s="328" t="s">
        <v>639</v>
      </c>
      <c r="I239" s="3" t="s">
        <v>284</v>
      </c>
      <c r="J239" s="3" t="s">
        <v>61</v>
      </c>
      <c r="K239" s="215">
        <v>3061</v>
      </c>
      <c r="L239" s="328" t="s">
        <v>25</v>
      </c>
      <c r="M239" s="9" t="s">
        <v>26</v>
      </c>
      <c r="N239" s="21" t="s">
        <v>18</v>
      </c>
      <c r="O239" s="480" t="s">
        <v>327</v>
      </c>
      <c r="P239" s="21" t="s">
        <v>256</v>
      </c>
      <c r="Q239" s="23" t="s">
        <v>640</v>
      </c>
      <c r="R239" s="8" t="s">
        <v>62</v>
      </c>
      <c r="S239" s="8" t="s">
        <v>27</v>
      </c>
      <c r="T239" s="13"/>
      <c r="U239" s="14" t="s">
        <v>316</v>
      </c>
      <c r="V239" s="384" t="s">
        <v>316</v>
      </c>
      <c r="W239" s="18">
        <v>-20</v>
      </c>
      <c r="X239" s="18" t="s">
        <v>324</v>
      </c>
      <c r="Y239" s="18">
        <v>5</v>
      </c>
      <c r="Z239" s="401" t="s">
        <v>57</v>
      </c>
      <c r="AA239" s="401"/>
      <c r="AB239" s="401"/>
      <c r="AC239" s="401"/>
      <c r="AD239" s="401"/>
      <c r="AE239" s="401">
        <v>100</v>
      </c>
      <c r="AF239" s="16">
        <v>44634</v>
      </c>
      <c r="AG239" s="16"/>
      <c r="AH239" s="16"/>
      <c r="AI239" s="10"/>
      <c r="AJ239" s="219"/>
      <c r="AK239" s="219"/>
      <c r="AL239" s="219"/>
      <c r="AM239" s="219"/>
      <c r="AN239" s="219"/>
      <c r="AO239" s="219"/>
      <c r="AP239" s="219">
        <v>44638</v>
      </c>
      <c r="AQ239" s="219"/>
      <c r="AR239" s="219"/>
      <c r="AS239" s="219"/>
      <c r="AT239" s="219"/>
      <c r="AU239" s="219"/>
      <c r="AV239" s="220"/>
      <c r="AW239" s="220"/>
      <c r="AX239" s="220"/>
      <c r="AY239" s="220"/>
      <c r="AZ239" s="220"/>
      <c r="BA239" s="220"/>
      <c r="BB239" s="220"/>
      <c r="BC239" s="218"/>
      <c r="BD239" s="218"/>
      <c r="BE239" s="218"/>
      <c r="BF239" s="400">
        <f t="shared" si="350"/>
        <v>2</v>
      </c>
      <c r="BG239" s="10">
        <v>44634</v>
      </c>
      <c r="BH239" s="219"/>
      <c r="BI239" s="219"/>
      <c r="BJ239" s="219"/>
      <c r="BK239" s="219"/>
      <c r="BL239" s="219"/>
      <c r="BM239" s="219"/>
      <c r="BN239" s="219"/>
      <c r="BO239" s="219"/>
      <c r="BP239" s="219">
        <v>44638</v>
      </c>
      <c r="BQ239" s="220"/>
      <c r="BR239" s="220"/>
      <c r="BS239" s="220"/>
      <c r="BT239" s="220"/>
      <c r="BU239" s="220"/>
      <c r="BV239" s="220"/>
      <c r="BW239" s="220"/>
      <c r="BX239" s="220"/>
      <c r="BY239" s="220"/>
      <c r="BZ239" s="220"/>
      <c r="CA239" s="220"/>
      <c r="CB239" s="399">
        <f t="shared" si="351"/>
        <v>2</v>
      </c>
      <c r="CC239" s="397">
        <f t="shared" si="315"/>
        <v>0</v>
      </c>
      <c r="CD239" s="13">
        <v>44642</v>
      </c>
      <c r="CE239" s="396">
        <f t="shared" si="343"/>
        <v>44648</v>
      </c>
      <c r="CF239" s="219">
        <v>44642</v>
      </c>
      <c r="CG239" s="13"/>
      <c r="CH239" s="13"/>
      <c r="CI239" s="7"/>
      <c r="CJ239" s="7"/>
      <c r="CK239" s="1"/>
      <c r="CL239" s="1"/>
    </row>
    <row r="240" spans="1:90" s="2" customFormat="1" ht="26.4" customHeight="1">
      <c r="A240" s="362"/>
      <c r="B240" s="4">
        <v>1149</v>
      </c>
      <c r="C240" s="216" t="str">
        <f ca="1">IF(CD240="","",(IF(CF240&lt;&gt;"","Closed",(IF(CD240=TODAY()+1,"Near Due",(IF(CD240=TODAY(),"Today is due date",(IF(CD240&gt;TODAY(),"On Due",(IF(E1912&lt;TODAY()-7,"Too Over Due",(IF(CD240&lt;TODAY(),"Over due")))))))))))))</f>
        <v>Closed</v>
      </c>
      <c r="D240" s="216" t="str">
        <f t="shared" ca="1" si="338"/>
        <v>Done</v>
      </c>
      <c r="E240" s="363">
        <v>44621</v>
      </c>
      <c r="F240" s="13">
        <v>44644</v>
      </c>
      <c r="G240" s="13">
        <v>44634</v>
      </c>
      <c r="H240" s="328" t="s">
        <v>639</v>
      </c>
      <c r="I240" s="3" t="s">
        <v>284</v>
      </c>
      <c r="J240" s="3" t="s">
        <v>61</v>
      </c>
      <c r="K240" s="215">
        <v>3061</v>
      </c>
      <c r="L240" s="328" t="s">
        <v>25</v>
      </c>
      <c r="M240" s="9" t="s">
        <v>26</v>
      </c>
      <c r="N240" s="21" t="s">
        <v>18</v>
      </c>
      <c r="O240" s="480" t="s">
        <v>327</v>
      </c>
      <c r="P240" s="21" t="s">
        <v>256</v>
      </c>
      <c r="Q240" s="23" t="s">
        <v>640</v>
      </c>
      <c r="R240" s="8" t="s">
        <v>62</v>
      </c>
      <c r="S240" s="8" t="s">
        <v>27</v>
      </c>
      <c r="T240" s="13"/>
      <c r="U240" s="381" t="s">
        <v>314</v>
      </c>
      <c r="V240" s="385" t="s">
        <v>314</v>
      </c>
      <c r="W240" s="380" t="s">
        <v>365</v>
      </c>
      <c r="X240" s="18" t="s">
        <v>324</v>
      </c>
      <c r="Y240" s="18">
        <v>5</v>
      </c>
      <c r="Z240" s="401" t="s">
        <v>44</v>
      </c>
      <c r="AA240" s="401"/>
      <c r="AB240" s="401"/>
      <c r="AC240" s="401"/>
      <c r="AD240" s="401"/>
      <c r="AE240" s="401">
        <v>100</v>
      </c>
      <c r="AF240" s="16">
        <v>44634</v>
      </c>
      <c r="AG240" s="16"/>
      <c r="AH240" s="16"/>
      <c r="AI240" s="10"/>
      <c r="AJ240" s="219"/>
      <c r="AK240" s="219"/>
      <c r="AL240" s="219"/>
      <c r="AM240" s="219"/>
      <c r="AN240" s="219"/>
      <c r="AO240" s="219"/>
      <c r="AP240" s="219">
        <v>44638</v>
      </c>
      <c r="AQ240" s="219"/>
      <c r="AR240" s="219"/>
      <c r="AS240" s="219"/>
      <c r="AT240" s="219"/>
      <c r="AU240" s="219"/>
      <c r="AV240" s="220"/>
      <c r="AW240" s="220"/>
      <c r="AX240" s="220"/>
      <c r="AY240" s="220"/>
      <c r="AZ240" s="220"/>
      <c r="BA240" s="220"/>
      <c r="BB240" s="220"/>
      <c r="BC240" s="218"/>
      <c r="BD240" s="218"/>
      <c r="BE240" s="218"/>
      <c r="BF240" s="400">
        <f t="shared" si="350"/>
        <v>2</v>
      </c>
      <c r="BG240" s="10">
        <v>44634</v>
      </c>
      <c r="BH240" s="219"/>
      <c r="BI240" s="219"/>
      <c r="BJ240" s="219"/>
      <c r="BK240" s="219"/>
      <c r="BL240" s="219"/>
      <c r="BM240" s="219"/>
      <c r="BN240" s="219"/>
      <c r="BO240" s="219"/>
      <c r="BP240" s="219">
        <v>44638</v>
      </c>
      <c r="BQ240" s="220"/>
      <c r="BR240" s="220"/>
      <c r="BS240" s="220"/>
      <c r="BT240" s="220"/>
      <c r="BU240" s="220"/>
      <c r="BV240" s="220"/>
      <c r="BW240" s="220"/>
      <c r="BX240" s="220"/>
      <c r="BY240" s="220"/>
      <c r="BZ240" s="220"/>
      <c r="CA240" s="220"/>
      <c r="CB240" s="399">
        <f t="shared" si="351"/>
        <v>2</v>
      </c>
      <c r="CC240" s="397">
        <f t="shared" si="315"/>
        <v>0</v>
      </c>
      <c r="CD240" s="13">
        <v>44642</v>
      </c>
      <c r="CE240" s="396">
        <f t="shared" si="343"/>
        <v>44648</v>
      </c>
      <c r="CF240" s="219">
        <v>44642</v>
      </c>
      <c r="CG240" s="13"/>
      <c r="CH240" s="13"/>
      <c r="CI240" s="7"/>
      <c r="CJ240" s="7"/>
      <c r="CK240" s="1"/>
      <c r="CL240" s="1"/>
    </row>
    <row r="241" spans="1:90" s="2" customFormat="1" ht="26.4" customHeight="1">
      <c r="A241" s="362"/>
      <c r="B241" s="4">
        <v>1150</v>
      </c>
      <c r="C241" s="216" t="str">
        <f ca="1">IF(CD241="","",(IF(CF241&lt;&gt;"","Closed",(IF(CD241=TODAY()+1,"Near Due",(IF(CD241=TODAY(),"Today is due date",(IF(CD241&gt;TODAY(),"On Due",(IF(E1913&lt;TODAY()-7,"Too Over Due",(IF(CD241&lt;TODAY(),"Over due")))))))))))))</f>
        <v>Closed</v>
      </c>
      <c r="D241" s="216" t="str">
        <f t="shared" ca="1" si="338"/>
        <v>Done</v>
      </c>
      <c r="E241" s="363">
        <v>44621</v>
      </c>
      <c r="F241" s="13">
        <v>44644</v>
      </c>
      <c r="G241" s="13">
        <v>44634</v>
      </c>
      <c r="H241" s="328" t="s">
        <v>639</v>
      </c>
      <c r="I241" s="3" t="s">
        <v>284</v>
      </c>
      <c r="J241" s="3" t="s">
        <v>61</v>
      </c>
      <c r="K241" s="215">
        <v>3061</v>
      </c>
      <c r="L241" s="328" t="s">
        <v>25</v>
      </c>
      <c r="M241" s="9" t="s">
        <v>26</v>
      </c>
      <c r="N241" s="21" t="s">
        <v>18</v>
      </c>
      <c r="O241" s="480" t="s">
        <v>327</v>
      </c>
      <c r="P241" s="21" t="s">
        <v>256</v>
      </c>
      <c r="Q241" s="23" t="s">
        <v>640</v>
      </c>
      <c r="R241" s="8" t="s">
        <v>62</v>
      </c>
      <c r="S241" s="8" t="s">
        <v>27</v>
      </c>
      <c r="T241" s="13"/>
      <c r="U241" s="7" t="s">
        <v>349</v>
      </c>
      <c r="V241" s="285" t="s">
        <v>318</v>
      </c>
      <c r="W241" s="18" t="s">
        <v>329</v>
      </c>
      <c r="X241" s="18" t="s">
        <v>324</v>
      </c>
      <c r="Y241" s="18">
        <v>5</v>
      </c>
      <c r="Z241" s="401" t="s">
        <v>43</v>
      </c>
      <c r="AA241" s="401"/>
      <c r="AB241" s="401"/>
      <c r="AC241" s="401"/>
      <c r="AD241" s="401"/>
      <c r="AE241" s="401">
        <v>100</v>
      </c>
      <c r="AF241" s="16">
        <v>44634</v>
      </c>
      <c r="AG241" s="16"/>
      <c r="AH241" s="16"/>
      <c r="AI241" s="10"/>
      <c r="AJ241" s="219"/>
      <c r="AK241" s="219"/>
      <c r="AL241" s="219"/>
      <c r="AM241" s="219"/>
      <c r="AN241" s="219"/>
      <c r="AO241" s="219"/>
      <c r="AP241" s="219">
        <v>44638</v>
      </c>
      <c r="AQ241" s="219"/>
      <c r="AR241" s="219"/>
      <c r="AS241" s="219"/>
      <c r="AT241" s="219"/>
      <c r="AU241" s="219"/>
      <c r="AV241" s="220"/>
      <c r="AW241" s="220"/>
      <c r="AX241" s="220"/>
      <c r="AY241" s="220"/>
      <c r="AZ241" s="220"/>
      <c r="BA241" s="220"/>
      <c r="BB241" s="220"/>
      <c r="BC241" s="218"/>
      <c r="BD241" s="218"/>
      <c r="BE241" s="218"/>
      <c r="BF241" s="400">
        <f t="shared" si="350"/>
        <v>2</v>
      </c>
      <c r="BG241" s="10">
        <v>44634</v>
      </c>
      <c r="BH241" s="219"/>
      <c r="BI241" s="219"/>
      <c r="BJ241" s="219"/>
      <c r="BK241" s="219"/>
      <c r="BL241" s="219"/>
      <c r="BM241" s="219"/>
      <c r="BN241" s="219"/>
      <c r="BO241" s="219"/>
      <c r="BP241" s="219">
        <v>44638</v>
      </c>
      <c r="BQ241" s="220"/>
      <c r="BR241" s="220"/>
      <c r="BS241" s="220"/>
      <c r="BT241" s="220"/>
      <c r="BU241" s="220"/>
      <c r="BV241" s="220"/>
      <c r="BW241" s="220"/>
      <c r="BX241" s="220"/>
      <c r="BY241" s="220"/>
      <c r="BZ241" s="220"/>
      <c r="CA241" s="220"/>
      <c r="CB241" s="399">
        <f t="shared" si="351"/>
        <v>2</v>
      </c>
      <c r="CC241" s="397">
        <f t="shared" si="315"/>
        <v>0</v>
      </c>
      <c r="CD241" s="13">
        <v>44642</v>
      </c>
      <c r="CE241" s="396">
        <f t="shared" si="343"/>
        <v>44648</v>
      </c>
      <c r="CF241" s="219">
        <v>44642</v>
      </c>
      <c r="CG241" s="13"/>
      <c r="CH241" s="13"/>
      <c r="CI241" s="7"/>
      <c r="CJ241" s="7"/>
      <c r="CK241" s="1"/>
      <c r="CL241" s="1"/>
    </row>
    <row r="242" spans="1:90" s="2" customFormat="1" ht="27.75" customHeight="1">
      <c r="A242" s="362"/>
      <c r="B242" s="4">
        <v>1151</v>
      </c>
      <c r="C242" s="216" t="str">
        <f ca="1">IF(CD242="","",(IF(CF242&lt;&gt;"","Closed",(IF(CD242=TODAY()+1,"Near Due",(IF(CD242=TODAY(),"Today is due date",(IF(CD242&gt;TODAY(),"On Due",(IF(E1937&lt;TODAY()-7,"Too Over Due",(IF(CD242&lt;TODAY(),"Over due")))))))))))))</f>
        <v>Closed</v>
      </c>
      <c r="D242" s="216" t="str">
        <f t="shared" ref="D242:D248" ca="1" si="352">IF(C242="Closed","Done","Under Test")</f>
        <v>Done</v>
      </c>
      <c r="E242" s="363">
        <f t="shared" ref="E242:E244" si="353">F242</f>
        <v>44644</v>
      </c>
      <c r="F242" s="13">
        <v>44644</v>
      </c>
      <c r="G242" s="13">
        <v>44642</v>
      </c>
      <c r="H242" s="329" t="s">
        <v>641</v>
      </c>
      <c r="I242" s="3" t="s">
        <v>360</v>
      </c>
      <c r="J242" s="3" t="s">
        <v>32</v>
      </c>
      <c r="K242" s="9">
        <v>3014</v>
      </c>
      <c r="L242" s="329" t="s">
        <v>145</v>
      </c>
      <c r="M242" s="9" t="s">
        <v>26</v>
      </c>
      <c r="N242" s="21" t="s">
        <v>23</v>
      </c>
      <c r="O242" s="480" t="s">
        <v>327</v>
      </c>
      <c r="P242" s="21" t="s">
        <v>258</v>
      </c>
      <c r="Q242" s="23" t="s">
        <v>642</v>
      </c>
      <c r="R242" s="11" t="s">
        <v>313</v>
      </c>
      <c r="S242" s="8" t="s">
        <v>27</v>
      </c>
      <c r="T242" s="13"/>
      <c r="U242" s="14" t="s">
        <v>350</v>
      </c>
      <c r="V242" s="381" t="s">
        <v>315</v>
      </c>
      <c r="W242" s="19">
        <v>85</v>
      </c>
      <c r="X242" s="18" t="s">
        <v>323</v>
      </c>
      <c r="Y242" s="18">
        <v>1</v>
      </c>
      <c r="Z242" s="18" t="s">
        <v>57</v>
      </c>
      <c r="AA242" s="18" t="s">
        <v>596</v>
      </c>
      <c r="AB242" s="18" t="s">
        <v>170</v>
      </c>
      <c r="AC242" s="18"/>
      <c r="AD242" s="18"/>
      <c r="AE242" s="18">
        <v>2</v>
      </c>
      <c r="AF242" s="16">
        <v>44645</v>
      </c>
      <c r="AG242" s="16"/>
      <c r="AH242" s="16"/>
      <c r="AI242" s="10">
        <v>44645</v>
      </c>
      <c r="AJ242" s="219"/>
      <c r="AK242" s="219"/>
      <c r="AL242" s="219"/>
      <c r="AM242" s="219"/>
      <c r="AN242" s="219"/>
      <c r="AO242" s="219"/>
      <c r="AP242" s="219"/>
      <c r="AQ242" s="219"/>
      <c r="AR242" s="219"/>
      <c r="AS242" s="219"/>
      <c r="AT242" s="219"/>
      <c r="AU242" s="219"/>
      <c r="AV242" s="220"/>
      <c r="AW242" s="220"/>
      <c r="AX242" s="220"/>
      <c r="AY242" s="220"/>
      <c r="AZ242" s="220"/>
      <c r="BA242" s="220"/>
      <c r="BB242" s="220"/>
      <c r="BC242" s="218"/>
      <c r="BD242" s="218"/>
      <c r="BE242" s="218"/>
      <c r="BF242" s="400">
        <f t="shared" si="350"/>
        <v>2</v>
      </c>
      <c r="BG242" s="10">
        <v>44645</v>
      </c>
      <c r="BH242" s="484"/>
      <c r="BI242" s="219">
        <v>44645</v>
      </c>
      <c r="BJ242" s="484"/>
      <c r="BK242" s="484"/>
      <c r="BL242" s="484"/>
      <c r="BM242" s="484"/>
      <c r="BN242" s="484"/>
      <c r="BO242" s="484"/>
      <c r="BP242" s="484"/>
      <c r="BQ242" s="495"/>
      <c r="BR242" s="495"/>
      <c r="BS242" s="495"/>
      <c r="BT242" s="495"/>
      <c r="BU242" s="495"/>
      <c r="BV242" s="495"/>
      <c r="BW242" s="495"/>
      <c r="BX242" s="495"/>
      <c r="BY242" s="495"/>
      <c r="BZ242" s="495"/>
      <c r="CA242" s="495"/>
      <c r="CB242" s="399">
        <f t="shared" si="351"/>
        <v>2</v>
      </c>
      <c r="CC242" s="397">
        <f t="shared" si="315"/>
        <v>0</v>
      </c>
      <c r="CD242" s="13">
        <v>44648</v>
      </c>
      <c r="CE242" s="396">
        <f t="shared" ref="CE242:CE244" si="354">CD242+6</f>
        <v>44654</v>
      </c>
      <c r="CF242" s="220">
        <v>44646</v>
      </c>
      <c r="CG242" s="220"/>
      <c r="CH242" s="220"/>
      <c r="CI242" s="7"/>
      <c r="CJ242" s="7"/>
      <c r="CK242" s="1"/>
      <c r="CL242" s="1"/>
    </row>
    <row r="243" spans="1:90" s="2" customFormat="1" ht="26.4" customHeight="1">
      <c r="A243" s="362"/>
      <c r="B243" s="4">
        <v>1152</v>
      </c>
      <c r="C243" s="216" t="str">
        <f ca="1">IF(CD243="","",(IF(CF243&lt;&gt;"","Closed",(IF(CD243=TODAY()+1,"Near Due",(IF(CD243=TODAY(),"Today is due date",(IF(CD243&gt;TODAY(),"On Due",(IF(E1938&lt;TODAY()-7,"Too Over Due",(IF(CD243&lt;TODAY(),"Over due")))))))))))))</f>
        <v>Closed</v>
      </c>
      <c r="D243" s="216" t="str">
        <f t="shared" ca="1" si="352"/>
        <v>Done</v>
      </c>
      <c r="E243" s="363">
        <f t="shared" si="353"/>
        <v>44644</v>
      </c>
      <c r="F243" s="13">
        <v>44644</v>
      </c>
      <c r="G243" s="13">
        <v>44642</v>
      </c>
      <c r="H243" s="329" t="s">
        <v>641</v>
      </c>
      <c r="I243" s="3" t="s">
        <v>279</v>
      </c>
      <c r="J243" s="3" t="s">
        <v>32</v>
      </c>
      <c r="K243" s="9">
        <v>3014</v>
      </c>
      <c r="L243" s="329" t="s">
        <v>145</v>
      </c>
      <c r="M243" s="9" t="s">
        <v>26</v>
      </c>
      <c r="N243" s="21" t="s">
        <v>23</v>
      </c>
      <c r="O243" s="480" t="s">
        <v>327</v>
      </c>
      <c r="P243" s="21" t="s">
        <v>258</v>
      </c>
      <c r="Q243" s="23" t="s">
        <v>642</v>
      </c>
      <c r="R243" s="11" t="s">
        <v>313</v>
      </c>
      <c r="S243" s="8" t="s">
        <v>27</v>
      </c>
      <c r="T243" s="13"/>
      <c r="U243" s="14" t="s">
        <v>316</v>
      </c>
      <c r="V243" s="384" t="s">
        <v>316</v>
      </c>
      <c r="W243" s="18">
        <v>-30</v>
      </c>
      <c r="X243" s="18" t="s">
        <v>323</v>
      </c>
      <c r="Y243" s="18">
        <v>1</v>
      </c>
      <c r="Z243" s="18" t="s">
        <v>57</v>
      </c>
      <c r="AA243" s="18" t="s">
        <v>596</v>
      </c>
      <c r="AB243" s="18" t="s">
        <v>170</v>
      </c>
      <c r="AC243" s="18"/>
      <c r="AD243" s="18"/>
      <c r="AE243" s="18">
        <v>2</v>
      </c>
      <c r="AF243" s="16">
        <v>44645</v>
      </c>
      <c r="AG243" s="16"/>
      <c r="AH243" s="16"/>
      <c r="AI243" s="10">
        <v>44645</v>
      </c>
      <c r="AJ243" s="219"/>
      <c r="AK243" s="219"/>
      <c r="AL243" s="219"/>
      <c r="AM243" s="219"/>
      <c r="AN243" s="219"/>
      <c r="AO243" s="219"/>
      <c r="AP243" s="219"/>
      <c r="AQ243" s="219"/>
      <c r="AR243" s="219"/>
      <c r="AS243" s="219"/>
      <c r="AT243" s="219"/>
      <c r="AU243" s="219"/>
      <c r="AV243" s="220"/>
      <c r="AW243" s="220"/>
      <c r="AX243" s="220"/>
      <c r="AY243" s="220"/>
      <c r="AZ243" s="220"/>
      <c r="BA243" s="220"/>
      <c r="BB243" s="220"/>
      <c r="BC243" s="218"/>
      <c r="BD243" s="218"/>
      <c r="BE243" s="218"/>
      <c r="BF243" s="400">
        <f t="shared" si="350"/>
        <v>2</v>
      </c>
      <c r="BG243" s="10">
        <v>44645</v>
      </c>
      <c r="BH243" s="484"/>
      <c r="BI243" s="219">
        <v>44645</v>
      </c>
      <c r="BJ243" s="484"/>
      <c r="BK243" s="484"/>
      <c r="BL243" s="484"/>
      <c r="BM243" s="484"/>
      <c r="BN243" s="484"/>
      <c r="BO243" s="484"/>
      <c r="BP243" s="484"/>
      <c r="BQ243" s="495"/>
      <c r="BR243" s="495"/>
      <c r="BS243" s="495"/>
      <c r="BT243" s="495"/>
      <c r="BU243" s="495"/>
      <c r="BV243" s="495"/>
      <c r="BW243" s="495"/>
      <c r="BX243" s="495"/>
      <c r="BY243" s="495"/>
      <c r="BZ243" s="495"/>
      <c r="CA243" s="495"/>
      <c r="CB243" s="399">
        <f t="shared" si="351"/>
        <v>2</v>
      </c>
      <c r="CC243" s="397">
        <f t="shared" si="315"/>
        <v>0</v>
      </c>
      <c r="CD243" s="13">
        <v>44648</v>
      </c>
      <c r="CE243" s="396">
        <f t="shared" si="354"/>
        <v>44654</v>
      </c>
      <c r="CF243" s="220">
        <v>44646</v>
      </c>
      <c r="CG243" s="220"/>
      <c r="CH243" s="220"/>
      <c r="CI243" s="7"/>
      <c r="CJ243" s="7"/>
      <c r="CK243" s="1"/>
      <c r="CL243" s="1"/>
    </row>
    <row r="244" spans="1:90" s="2" customFormat="1" ht="26.4" customHeight="1">
      <c r="A244" s="362"/>
      <c r="B244" s="4">
        <v>1153</v>
      </c>
      <c r="C244" s="216" t="str">
        <f ca="1">IF(CD244="","",(IF(CF244&lt;&gt;"","Closed",(IF(CD244=TODAY()+1,"Near Due",(IF(CD244=TODAY(),"Today is due date",(IF(CD244&gt;TODAY(),"On Due",(IF(E1939&lt;TODAY()-7,"Too Over Due",(IF(CD244&lt;TODAY(),"Over due")))))))))))))</f>
        <v>Closed</v>
      </c>
      <c r="D244" s="216" t="str">
        <f t="shared" ca="1" si="352"/>
        <v>Done</v>
      </c>
      <c r="E244" s="363">
        <f t="shared" si="353"/>
        <v>44644</v>
      </c>
      <c r="F244" s="13">
        <v>44644</v>
      </c>
      <c r="G244" s="13">
        <v>44642</v>
      </c>
      <c r="H244" s="329" t="s">
        <v>641</v>
      </c>
      <c r="I244" s="3" t="s">
        <v>360</v>
      </c>
      <c r="J244" s="3" t="s">
        <v>32</v>
      </c>
      <c r="K244" s="9">
        <v>3014</v>
      </c>
      <c r="L244" s="329" t="s">
        <v>145</v>
      </c>
      <c r="M244" s="9" t="s">
        <v>26</v>
      </c>
      <c r="N244" s="21" t="s">
        <v>23</v>
      </c>
      <c r="O244" s="480" t="s">
        <v>327</v>
      </c>
      <c r="P244" s="21" t="s">
        <v>258</v>
      </c>
      <c r="Q244" s="23" t="s">
        <v>642</v>
      </c>
      <c r="R244" s="11" t="s">
        <v>313</v>
      </c>
      <c r="S244" s="8" t="s">
        <v>27</v>
      </c>
      <c r="T244" s="13"/>
      <c r="U244" s="7" t="s">
        <v>56</v>
      </c>
      <c r="V244" s="7" t="s">
        <v>711</v>
      </c>
      <c r="W244" s="7" t="s">
        <v>338</v>
      </c>
      <c r="X244" s="18" t="s">
        <v>323</v>
      </c>
      <c r="Y244" s="18">
        <v>1</v>
      </c>
      <c r="Z244" s="18"/>
      <c r="AA244" s="18" t="s">
        <v>596</v>
      </c>
      <c r="AB244" s="18" t="s">
        <v>643</v>
      </c>
      <c r="AC244" s="18"/>
      <c r="AD244" s="18"/>
      <c r="AE244" s="18">
        <v>4</v>
      </c>
      <c r="AF244" s="16">
        <v>44645</v>
      </c>
      <c r="AG244" s="16">
        <v>44646</v>
      </c>
      <c r="AH244" s="16"/>
      <c r="AI244" s="10"/>
      <c r="AJ244" s="219"/>
      <c r="AK244" s="219"/>
      <c r="AL244" s="219"/>
      <c r="AM244" s="219"/>
      <c r="AN244" s="219"/>
      <c r="AO244" s="219"/>
      <c r="AP244" s="219"/>
      <c r="AQ244" s="219"/>
      <c r="AR244" s="219"/>
      <c r="AS244" s="219"/>
      <c r="AT244" s="219"/>
      <c r="AU244" s="219"/>
      <c r="AV244" s="220"/>
      <c r="AW244" s="220"/>
      <c r="AX244" s="220"/>
      <c r="AY244" s="220"/>
      <c r="AZ244" s="220"/>
      <c r="BA244" s="220"/>
      <c r="BB244" s="220"/>
      <c r="BC244" s="218"/>
      <c r="BD244" s="218"/>
      <c r="BE244" s="218"/>
      <c r="BF244" s="400">
        <f t="shared" si="350"/>
        <v>2</v>
      </c>
      <c r="BG244" s="10">
        <v>44646</v>
      </c>
      <c r="BH244" s="484"/>
      <c r="BI244" s="219">
        <v>44646</v>
      </c>
      <c r="BJ244" s="484"/>
      <c r="BK244" s="484"/>
      <c r="BL244" s="484"/>
      <c r="BM244" s="484"/>
      <c r="BN244" s="484"/>
      <c r="BO244" s="484"/>
      <c r="BP244" s="484"/>
      <c r="BQ244" s="495"/>
      <c r="BR244" s="495"/>
      <c r="BS244" s="495"/>
      <c r="BT244" s="495"/>
      <c r="BU244" s="495"/>
      <c r="BV244" s="495"/>
      <c r="BW244" s="495"/>
      <c r="BX244" s="495"/>
      <c r="BY244" s="495"/>
      <c r="BZ244" s="495"/>
      <c r="CA244" s="495"/>
      <c r="CB244" s="399">
        <f t="shared" si="351"/>
        <v>2</v>
      </c>
      <c r="CC244" s="397">
        <f t="shared" si="315"/>
        <v>0</v>
      </c>
      <c r="CD244" s="13">
        <v>44648</v>
      </c>
      <c r="CE244" s="396">
        <f t="shared" si="354"/>
        <v>44654</v>
      </c>
      <c r="CF244" s="220">
        <v>44646</v>
      </c>
      <c r="CG244" s="220"/>
      <c r="CH244" s="220"/>
      <c r="CI244" s="7"/>
      <c r="CJ244" s="7"/>
      <c r="CK244" s="1"/>
      <c r="CL244" s="1"/>
    </row>
    <row r="245" spans="1:90" s="2" customFormat="1" ht="26.4" customHeight="1">
      <c r="A245" s="362"/>
      <c r="B245" s="4">
        <v>1154</v>
      </c>
      <c r="C245" s="216" t="str">
        <f t="shared" ref="C245:C256" ca="1" si="355">IF(CD245="","",(IF(CF245&lt;&gt;"","Closed",(IF(CD245=TODAY()+1,"Near Due",(IF(CD245=TODAY(),"Today is due date",(IF(CD245&gt;TODAY(),"On Due",(IF(E1921&lt;TODAY()-7,"Too Over Due",(IF(CD245&lt;TODAY(),"Over due")))))))))))))</f>
        <v/>
      </c>
      <c r="D245" s="216" t="str">
        <f t="shared" ca="1" si="352"/>
        <v>Under Test</v>
      </c>
      <c r="E245" s="363">
        <f t="shared" ref="E245:E248" si="356">F245</f>
        <v>44644</v>
      </c>
      <c r="F245" s="13">
        <v>44644</v>
      </c>
      <c r="G245" s="13">
        <v>44643</v>
      </c>
      <c r="H245" s="328" t="s">
        <v>644</v>
      </c>
      <c r="I245" s="3" t="s">
        <v>40</v>
      </c>
      <c r="J245" s="9" t="s">
        <v>46</v>
      </c>
      <c r="K245" s="9">
        <v>7125</v>
      </c>
      <c r="L245" s="6" t="s">
        <v>38</v>
      </c>
      <c r="M245" s="9" t="s">
        <v>39</v>
      </c>
      <c r="N245" s="21" t="s">
        <v>37</v>
      </c>
      <c r="O245" s="480" t="s">
        <v>327</v>
      </c>
      <c r="P245" s="21" t="s">
        <v>260</v>
      </c>
      <c r="Q245" s="23" t="s">
        <v>645</v>
      </c>
      <c r="R245" s="11" t="s">
        <v>68</v>
      </c>
      <c r="S245" s="8" t="s">
        <v>27</v>
      </c>
      <c r="T245" s="13"/>
      <c r="U245" s="14" t="s">
        <v>350</v>
      </c>
      <c r="V245" s="381" t="s">
        <v>315</v>
      </c>
      <c r="W245" s="18">
        <v>85</v>
      </c>
      <c r="X245" s="18" t="s">
        <v>323</v>
      </c>
      <c r="Y245" s="18">
        <v>3</v>
      </c>
      <c r="Z245" s="401" t="s">
        <v>272</v>
      </c>
      <c r="AA245" s="401" t="s">
        <v>520</v>
      </c>
      <c r="AB245" s="401"/>
      <c r="AC245" s="401"/>
      <c r="AD245" s="401"/>
      <c r="AE245" s="401">
        <v>1000</v>
      </c>
      <c r="AF245" s="16">
        <v>44651</v>
      </c>
      <c r="AG245" s="16"/>
      <c r="AH245" s="16"/>
      <c r="AI245" s="10"/>
      <c r="AJ245" s="219"/>
      <c r="AK245" s="219"/>
      <c r="AL245" s="219"/>
      <c r="AM245" s="219"/>
      <c r="AN245" s="219"/>
      <c r="AO245" s="219"/>
      <c r="AP245" s="219"/>
      <c r="AQ245" s="219"/>
      <c r="AR245" s="219"/>
      <c r="AS245" s="219"/>
      <c r="AT245" s="219"/>
      <c r="AU245" s="219"/>
      <c r="AV245" s="220">
        <v>44680</v>
      </c>
      <c r="AW245" s="220"/>
      <c r="AX245" s="220"/>
      <c r="AY245" s="220">
        <v>44693</v>
      </c>
      <c r="AZ245" s="220"/>
      <c r="BA245" s="220"/>
      <c r="BB245" s="220">
        <v>44718</v>
      </c>
      <c r="BC245" s="218"/>
      <c r="BD245" s="218"/>
      <c r="BE245" s="218"/>
      <c r="BF245" s="400">
        <f t="shared" si="350"/>
        <v>4</v>
      </c>
      <c r="BG245" s="10">
        <v>44669</v>
      </c>
      <c r="BH245" s="484"/>
      <c r="BI245" s="484"/>
      <c r="BJ245" s="484"/>
      <c r="BK245" s="484"/>
      <c r="BL245" s="484"/>
      <c r="BM245" s="484"/>
      <c r="BN245" s="484"/>
      <c r="BO245" s="484"/>
      <c r="BP245" s="484"/>
      <c r="BQ245" s="495"/>
      <c r="BR245" s="220"/>
      <c r="BS245" s="495"/>
      <c r="BT245" s="495"/>
      <c r="BU245" s="220"/>
      <c r="BV245" s="495"/>
      <c r="BW245" s="495"/>
      <c r="BX245" s="495"/>
      <c r="BY245" s="495"/>
      <c r="BZ245" s="495"/>
      <c r="CA245" s="495"/>
      <c r="CB245" s="399">
        <f t="shared" si="351"/>
        <v>1</v>
      </c>
      <c r="CC245" s="397">
        <f t="shared" si="315"/>
        <v>3</v>
      </c>
      <c r="CD245" s="13"/>
      <c r="CE245" s="396">
        <f>CD245+6</f>
        <v>6</v>
      </c>
      <c r="CF245" s="220"/>
      <c r="CG245" s="220"/>
      <c r="CH245" s="220"/>
      <c r="CI245" s="7"/>
      <c r="CJ245" s="15"/>
      <c r="CK245" s="1"/>
      <c r="CL245" s="1"/>
    </row>
    <row r="246" spans="1:90" s="2" customFormat="1" ht="26.4" customHeight="1">
      <c r="A246" s="362"/>
      <c r="B246" s="4">
        <v>1155</v>
      </c>
      <c r="C246" s="216" t="str">
        <f t="shared" ca="1" si="355"/>
        <v/>
      </c>
      <c r="D246" s="216" t="str">
        <f t="shared" ca="1" si="352"/>
        <v>Under Test</v>
      </c>
      <c r="E246" s="363">
        <f t="shared" si="356"/>
        <v>44644</v>
      </c>
      <c r="F246" s="13">
        <v>44644</v>
      </c>
      <c r="G246" s="13">
        <v>44643</v>
      </c>
      <c r="H246" s="328" t="s">
        <v>644</v>
      </c>
      <c r="I246" s="3" t="s">
        <v>40</v>
      </c>
      <c r="J246" s="9" t="s">
        <v>46</v>
      </c>
      <c r="K246" s="9">
        <v>7125</v>
      </c>
      <c r="L246" s="6" t="s">
        <v>38</v>
      </c>
      <c r="M246" s="9" t="s">
        <v>39</v>
      </c>
      <c r="N246" s="21" t="s">
        <v>37</v>
      </c>
      <c r="O246" s="480" t="s">
        <v>327</v>
      </c>
      <c r="P246" s="21" t="s">
        <v>260</v>
      </c>
      <c r="Q246" s="23" t="s">
        <v>645</v>
      </c>
      <c r="R246" s="11" t="s">
        <v>68</v>
      </c>
      <c r="S246" s="8" t="s">
        <v>27</v>
      </c>
      <c r="T246" s="13"/>
      <c r="U246" s="14" t="s">
        <v>316</v>
      </c>
      <c r="V246" s="384" t="s">
        <v>316</v>
      </c>
      <c r="W246" s="18">
        <v>-40</v>
      </c>
      <c r="X246" s="18" t="s">
        <v>323</v>
      </c>
      <c r="Y246" s="18">
        <v>3</v>
      </c>
      <c r="Z246" s="401"/>
      <c r="AA246" s="401"/>
      <c r="AB246" s="401"/>
      <c r="AC246" s="401"/>
      <c r="AD246" s="401"/>
      <c r="AE246" s="401">
        <v>1000</v>
      </c>
      <c r="AF246" s="16">
        <v>44651</v>
      </c>
      <c r="AG246" s="16"/>
      <c r="AH246" s="16"/>
      <c r="AI246" s="10"/>
      <c r="AJ246" s="219"/>
      <c r="AK246" s="219"/>
      <c r="AL246" s="219"/>
      <c r="AM246" s="219"/>
      <c r="AN246" s="219"/>
      <c r="AO246" s="219"/>
      <c r="AP246" s="219"/>
      <c r="AQ246" s="219"/>
      <c r="AR246" s="219"/>
      <c r="AS246" s="219"/>
      <c r="AT246" s="219"/>
      <c r="AU246" s="219"/>
      <c r="AV246" s="220"/>
      <c r="AW246" s="220"/>
      <c r="AX246" s="220"/>
      <c r="AY246" s="220"/>
      <c r="AZ246" s="220"/>
      <c r="BA246" s="220"/>
      <c r="BB246" s="220"/>
      <c r="BC246" s="218"/>
      <c r="BD246" s="218"/>
      <c r="BE246" s="218"/>
      <c r="BF246" s="400">
        <f t="shared" si="350"/>
        <v>1</v>
      </c>
      <c r="BG246" s="10"/>
      <c r="BH246" s="484"/>
      <c r="BI246" s="484"/>
      <c r="BJ246" s="484"/>
      <c r="BK246" s="484"/>
      <c r="BL246" s="484"/>
      <c r="BM246" s="484"/>
      <c r="BN246" s="484"/>
      <c r="BO246" s="484"/>
      <c r="BP246" s="484"/>
      <c r="BQ246" s="495"/>
      <c r="BR246" s="220"/>
      <c r="BS246" s="495"/>
      <c r="BT246" s="495"/>
      <c r="BU246" s="220"/>
      <c r="BV246" s="495"/>
      <c r="BW246" s="495"/>
      <c r="BX246" s="495"/>
      <c r="BY246" s="495"/>
      <c r="BZ246" s="495"/>
      <c r="CA246" s="495"/>
      <c r="CB246" s="399">
        <f t="shared" si="351"/>
        <v>0</v>
      </c>
      <c r="CC246" s="397">
        <f t="shared" si="315"/>
        <v>1</v>
      </c>
      <c r="CD246" s="13"/>
      <c r="CE246" s="396">
        <f t="shared" ref="CE246:CE248" si="357">CD246+6</f>
        <v>6</v>
      </c>
      <c r="CF246" s="220"/>
      <c r="CG246" s="220"/>
      <c r="CH246" s="220"/>
      <c r="CI246" s="7"/>
      <c r="CJ246" s="15"/>
      <c r="CK246" s="1"/>
      <c r="CL246" s="1"/>
    </row>
    <row r="247" spans="1:90" s="2" customFormat="1" ht="26.4" customHeight="1">
      <c r="A247" s="362"/>
      <c r="B247" s="4">
        <v>1156</v>
      </c>
      <c r="C247" s="216" t="str">
        <f t="shared" ca="1" si="355"/>
        <v/>
      </c>
      <c r="D247" s="216" t="str">
        <f t="shared" ca="1" si="352"/>
        <v>Under Test</v>
      </c>
      <c r="E247" s="363">
        <f t="shared" si="356"/>
        <v>44644</v>
      </c>
      <c r="F247" s="13">
        <v>44644</v>
      </c>
      <c r="G247" s="13">
        <v>44643</v>
      </c>
      <c r="H247" s="328" t="s">
        <v>644</v>
      </c>
      <c r="I247" s="3" t="s">
        <v>40</v>
      </c>
      <c r="J247" s="9" t="s">
        <v>46</v>
      </c>
      <c r="K247" s="9">
        <v>7125</v>
      </c>
      <c r="L247" s="6" t="s">
        <v>38</v>
      </c>
      <c r="M247" s="9" t="s">
        <v>39</v>
      </c>
      <c r="N247" s="21" t="s">
        <v>37</v>
      </c>
      <c r="O247" s="480" t="s">
        <v>327</v>
      </c>
      <c r="P247" s="21" t="s">
        <v>260</v>
      </c>
      <c r="Q247" s="23" t="s">
        <v>645</v>
      </c>
      <c r="R247" s="11" t="s">
        <v>68</v>
      </c>
      <c r="S247" s="8" t="s">
        <v>27</v>
      </c>
      <c r="T247" s="13"/>
      <c r="U247" s="7" t="s">
        <v>349</v>
      </c>
      <c r="V247" s="285" t="s">
        <v>318</v>
      </c>
      <c r="W247" s="18" t="s">
        <v>329</v>
      </c>
      <c r="X247" s="18" t="s">
        <v>323</v>
      </c>
      <c r="Y247" s="18">
        <v>3</v>
      </c>
      <c r="Z247" s="401" t="s">
        <v>43</v>
      </c>
      <c r="AA247" s="401" t="s">
        <v>693</v>
      </c>
      <c r="AB247" s="401"/>
      <c r="AC247" s="401"/>
      <c r="AD247" s="401"/>
      <c r="AE247" s="401">
        <v>1000</v>
      </c>
      <c r="AF247" s="16">
        <v>44651</v>
      </c>
      <c r="AG247" s="16"/>
      <c r="AH247" s="16"/>
      <c r="AI247" s="10"/>
      <c r="AJ247" s="219"/>
      <c r="AK247" s="219"/>
      <c r="AL247" s="219"/>
      <c r="AM247" s="219"/>
      <c r="AN247" s="219"/>
      <c r="AO247" s="219"/>
      <c r="AP247" s="219"/>
      <c r="AQ247" s="219"/>
      <c r="AR247" s="219"/>
      <c r="AS247" s="219"/>
      <c r="AT247" s="219"/>
      <c r="AU247" s="219"/>
      <c r="AV247" s="220">
        <v>44680</v>
      </c>
      <c r="AW247" s="220"/>
      <c r="AX247" s="220"/>
      <c r="AY247" s="220">
        <v>44693</v>
      </c>
      <c r="AZ247" s="220"/>
      <c r="BA247" s="220"/>
      <c r="BB247" s="220">
        <v>44718</v>
      </c>
      <c r="BC247" s="218"/>
      <c r="BD247" s="218"/>
      <c r="BE247" s="218"/>
      <c r="BF247" s="400">
        <f t="shared" si="350"/>
        <v>4</v>
      </c>
      <c r="BG247" s="10">
        <v>44669</v>
      </c>
      <c r="BH247" s="484"/>
      <c r="BI247" s="484"/>
      <c r="BJ247" s="484"/>
      <c r="BK247" s="484"/>
      <c r="BL247" s="484"/>
      <c r="BM247" s="484"/>
      <c r="BN247" s="484"/>
      <c r="BO247" s="484"/>
      <c r="BP247" s="484"/>
      <c r="BQ247" s="495"/>
      <c r="BR247" s="220"/>
      <c r="BS247" s="495"/>
      <c r="BT247" s="495"/>
      <c r="BU247" s="220"/>
      <c r="BV247" s="495"/>
      <c r="BW247" s="495"/>
      <c r="BX247" s="495"/>
      <c r="BY247" s="495"/>
      <c r="BZ247" s="495"/>
      <c r="CA247" s="495"/>
      <c r="CB247" s="399">
        <f t="shared" si="351"/>
        <v>1</v>
      </c>
      <c r="CC247" s="397">
        <f t="shared" si="315"/>
        <v>3</v>
      </c>
      <c r="CD247" s="13"/>
      <c r="CE247" s="396">
        <f t="shared" si="357"/>
        <v>6</v>
      </c>
      <c r="CF247" s="220"/>
      <c r="CG247" s="220"/>
      <c r="CH247" s="220"/>
      <c r="CI247" s="7"/>
      <c r="CJ247" s="15"/>
      <c r="CK247" s="1"/>
      <c r="CL247" s="1"/>
    </row>
    <row r="248" spans="1:90" s="2" customFormat="1" ht="26.4" customHeight="1">
      <c r="A248" s="362"/>
      <c r="B248" s="4">
        <v>1157</v>
      </c>
      <c r="C248" s="216" t="str">
        <f t="shared" ca="1" si="355"/>
        <v/>
      </c>
      <c r="D248" s="216" t="str">
        <f t="shared" ca="1" si="352"/>
        <v>Under Test</v>
      </c>
      <c r="E248" s="363">
        <f t="shared" si="356"/>
        <v>44644</v>
      </c>
      <c r="F248" s="13">
        <v>44644</v>
      </c>
      <c r="G248" s="13">
        <v>44643</v>
      </c>
      <c r="H248" s="328" t="s">
        <v>644</v>
      </c>
      <c r="I248" s="3" t="s">
        <v>40</v>
      </c>
      <c r="J248" s="9" t="s">
        <v>46</v>
      </c>
      <c r="K248" s="9">
        <v>7125</v>
      </c>
      <c r="L248" s="6" t="s">
        <v>38</v>
      </c>
      <c r="M248" s="9" t="s">
        <v>39</v>
      </c>
      <c r="N248" s="21" t="s">
        <v>37</v>
      </c>
      <c r="O248" s="480" t="s">
        <v>327</v>
      </c>
      <c r="P248" s="21" t="s">
        <v>260</v>
      </c>
      <c r="Q248" s="23" t="s">
        <v>645</v>
      </c>
      <c r="R248" s="11" t="s">
        <v>68</v>
      </c>
      <c r="S248" s="8" t="s">
        <v>27</v>
      </c>
      <c r="T248" s="13"/>
      <c r="U248" s="381" t="s">
        <v>314</v>
      </c>
      <c r="V248" s="385" t="s">
        <v>314</v>
      </c>
      <c r="W248" s="499" t="s">
        <v>368</v>
      </c>
      <c r="X248" s="18" t="s">
        <v>324</v>
      </c>
      <c r="Y248" s="18">
        <v>3</v>
      </c>
      <c r="Z248" s="401" t="s">
        <v>31</v>
      </c>
      <c r="AA248" s="401"/>
      <c r="AB248" s="401"/>
      <c r="AC248" s="401"/>
      <c r="AD248" s="401"/>
      <c r="AE248" s="401">
        <v>1000</v>
      </c>
      <c r="AF248" s="16">
        <v>44651</v>
      </c>
      <c r="AG248" s="16"/>
      <c r="AH248" s="16"/>
      <c r="AI248" s="10"/>
      <c r="AJ248" s="219"/>
      <c r="AK248" s="219"/>
      <c r="AL248" s="219"/>
      <c r="AM248" s="219"/>
      <c r="AN248" s="219"/>
      <c r="AO248" s="219"/>
      <c r="AP248" s="219"/>
      <c r="AQ248" s="219"/>
      <c r="AR248" s="219"/>
      <c r="AS248" s="219"/>
      <c r="AT248" s="219"/>
      <c r="AU248" s="219"/>
      <c r="AV248" s="220">
        <v>44680</v>
      </c>
      <c r="AW248" s="220"/>
      <c r="AX248" s="220"/>
      <c r="AY248" s="220">
        <v>44693</v>
      </c>
      <c r="AZ248" s="220"/>
      <c r="BA248" s="220"/>
      <c r="BB248" s="220">
        <v>44718</v>
      </c>
      <c r="BC248" s="218"/>
      <c r="BD248" s="218"/>
      <c r="BE248" s="218"/>
      <c r="BF248" s="400">
        <f t="shared" si="350"/>
        <v>4</v>
      </c>
      <c r="BG248" s="10">
        <v>44669</v>
      </c>
      <c r="BH248" s="484"/>
      <c r="BI248" s="484"/>
      <c r="BJ248" s="484"/>
      <c r="BK248" s="484"/>
      <c r="BL248" s="484"/>
      <c r="BM248" s="484"/>
      <c r="BN248" s="484"/>
      <c r="BO248" s="484"/>
      <c r="BP248" s="484"/>
      <c r="BQ248" s="495"/>
      <c r="BR248" s="220"/>
      <c r="BS248" s="495"/>
      <c r="BT248" s="495"/>
      <c r="BU248" s="220"/>
      <c r="BV248" s="495"/>
      <c r="BW248" s="495"/>
      <c r="BX248" s="495"/>
      <c r="BY248" s="495"/>
      <c r="BZ248" s="495"/>
      <c r="CA248" s="495"/>
      <c r="CB248" s="399">
        <f t="shared" si="351"/>
        <v>1</v>
      </c>
      <c r="CC248" s="397">
        <f t="shared" si="315"/>
        <v>3</v>
      </c>
      <c r="CD248" s="13"/>
      <c r="CE248" s="396">
        <f t="shared" si="357"/>
        <v>6</v>
      </c>
      <c r="CF248" s="220"/>
      <c r="CG248" s="220"/>
      <c r="CH248" s="220"/>
      <c r="CI248" s="7"/>
      <c r="CJ248" s="15"/>
      <c r="CK248" s="1"/>
      <c r="CL248" s="1"/>
    </row>
    <row r="249" spans="1:90" s="2" customFormat="1" ht="26.4" customHeight="1">
      <c r="A249" s="362"/>
      <c r="B249" s="4">
        <v>1158</v>
      </c>
      <c r="C249" s="216" t="str">
        <f t="shared" ca="1" si="355"/>
        <v/>
      </c>
      <c r="D249" s="216" t="s">
        <v>364</v>
      </c>
      <c r="E249" s="363">
        <f t="shared" ref="E249:E252" si="358">F249</f>
        <v>44644</v>
      </c>
      <c r="F249" s="13">
        <v>44644</v>
      </c>
      <c r="G249" s="13">
        <v>44643</v>
      </c>
      <c r="H249" s="328" t="s">
        <v>646</v>
      </c>
      <c r="I249" s="3" t="s">
        <v>40</v>
      </c>
      <c r="J249" s="9" t="s">
        <v>46</v>
      </c>
      <c r="K249" s="9">
        <v>3032</v>
      </c>
      <c r="L249" s="6" t="s">
        <v>649</v>
      </c>
      <c r="M249" s="9" t="s">
        <v>48</v>
      </c>
      <c r="N249" s="21" t="s">
        <v>51</v>
      </c>
      <c r="O249" s="480" t="s">
        <v>327</v>
      </c>
      <c r="P249" s="21" t="s">
        <v>260</v>
      </c>
      <c r="Q249" s="23" t="s">
        <v>647</v>
      </c>
      <c r="R249" s="11" t="s">
        <v>68</v>
      </c>
      <c r="S249" s="8" t="s">
        <v>27</v>
      </c>
      <c r="T249" s="13"/>
      <c r="U249" s="14" t="s">
        <v>350</v>
      </c>
      <c r="V249" s="381" t="s">
        <v>315</v>
      </c>
      <c r="W249" s="18">
        <v>75</v>
      </c>
      <c r="X249" s="18" t="s">
        <v>323</v>
      </c>
      <c r="Y249" s="18">
        <v>3</v>
      </c>
      <c r="Z249" s="401"/>
      <c r="AA249" s="401"/>
      <c r="AB249" s="401"/>
      <c r="AC249" s="401"/>
      <c r="AD249" s="401"/>
      <c r="AE249" s="401">
        <v>500</v>
      </c>
      <c r="AF249" s="16"/>
      <c r="AG249" s="16"/>
      <c r="AH249" s="16"/>
      <c r="AI249" s="10"/>
      <c r="AJ249" s="219"/>
      <c r="AK249" s="219"/>
      <c r="AL249" s="219"/>
      <c r="AM249" s="219"/>
      <c r="AN249" s="219"/>
      <c r="AO249" s="219"/>
      <c r="AP249" s="219"/>
      <c r="AQ249" s="219"/>
      <c r="AR249" s="219"/>
      <c r="AS249" s="219"/>
      <c r="AT249" s="219"/>
      <c r="AU249" s="219"/>
      <c r="AV249" s="220"/>
      <c r="AW249" s="220"/>
      <c r="AX249" s="220"/>
      <c r="AY249" s="220"/>
      <c r="AZ249" s="220"/>
      <c r="BA249" s="220"/>
      <c r="BB249" s="220"/>
      <c r="BC249" s="218"/>
      <c r="BD249" s="218"/>
      <c r="BE249" s="218"/>
      <c r="BF249" s="400">
        <f t="shared" ref="BF249:BF252" si="359">COUNTA(AF249:BE249)</f>
        <v>0</v>
      </c>
      <c r="BG249" s="10"/>
      <c r="BH249" s="484"/>
      <c r="BI249" s="484"/>
      <c r="BJ249" s="484"/>
      <c r="BK249" s="484"/>
      <c r="BL249" s="484"/>
      <c r="BM249" s="484"/>
      <c r="BN249" s="484"/>
      <c r="BO249" s="484"/>
      <c r="BP249" s="484"/>
      <c r="BQ249" s="495"/>
      <c r="BR249" s="220"/>
      <c r="BS249" s="495"/>
      <c r="BT249" s="495"/>
      <c r="BU249" s="220"/>
      <c r="BV249" s="495"/>
      <c r="BW249" s="495"/>
      <c r="BX249" s="495"/>
      <c r="BY249" s="495"/>
      <c r="BZ249" s="495"/>
      <c r="CA249" s="495"/>
      <c r="CB249" s="399">
        <f t="shared" ref="CB249:CB252" si="360">COUNTA(BG249:CA249)</f>
        <v>0</v>
      </c>
      <c r="CC249" s="397">
        <f t="shared" si="315"/>
        <v>0</v>
      </c>
      <c r="CD249" s="13"/>
      <c r="CE249" s="396">
        <f>CD249+6</f>
        <v>6</v>
      </c>
      <c r="CF249" s="220"/>
      <c r="CG249" s="220"/>
      <c r="CH249" s="220"/>
      <c r="CI249" s="7"/>
      <c r="CJ249" s="15"/>
      <c r="CK249" s="1"/>
      <c r="CL249" s="1"/>
    </row>
    <row r="250" spans="1:90" s="2" customFormat="1" ht="26.4" customHeight="1">
      <c r="A250" s="362"/>
      <c r="B250" s="4">
        <v>1159</v>
      </c>
      <c r="C250" s="216" t="str">
        <f t="shared" ca="1" si="355"/>
        <v/>
      </c>
      <c r="D250" s="216" t="s">
        <v>364</v>
      </c>
      <c r="E250" s="363">
        <f t="shared" si="358"/>
        <v>44644</v>
      </c>
      <c r="F250" s="13">
        <v>44644</v>
      </c>
      <c r="G250" s="13">
        <v>44643</v>
      </c>
      <c r="H250" s="328" t="s">
        <v>646</v>
      </c>
      <c r="I250" s="3" t="s">
        <v>40</v>
      </c>
      <c r="J250" s="9" t="s">
        <v>46</v>
      </c>
      <c r="K250" s="9">
        <v>3032</v>
      </c>
      <c r="L250" s="6" t="s">
        <v>649</v>
      </c>
      <c r="M250" s="9" t="s">
        <v>48</v>
      </c>
      <c r="N250" s="21" t="s">
        <v>51</v>
      </c>
      <c r="O250" s="480" t="s">
        <v>327</v>
      </c>
      <c r="P250" s="21" t="s">
        <v>260</v>
      </c>
      <c r="Q250" s="23" t="s">
        <v>647</v>
      </c>
      <c r="R250" s="11" t="s">
        <v>68</v>
      </c>
      <c r="S250" s="8" t="s">
        <v>27</v>
      </c>
      <c r="T250" s="13"/>
      <c r="U250" s="14" t="s">
        <v>316</v>
      </c>
      <c r="V250" s="384" t="s">
        <v>316</v>
      </c>
      <c r="W250" s="18">
        <v>-25</v>
      </c>
      <c r="X250" s="18" t="s">
        <v>323</v>
      </c>
      <c r="Y250" s="18">
        <v>3</v>
      </c>
      <c r="Z250" s="401"/>
      <c r="AA250" s="401"/>
      <c r="AB250" s="401"/>
      <c r="AC250" s="401"/>
      <c r="AD250" s="401"/>
      <c r="AE250" s="401">
        <v>500</v>
      </c>
      <c r="AF250" s="16"/>
      <c r="AG250" s="16"/>
      <c r="AH250" s="16"/>
      <c r="AI250" s="10"/>
      <c r="AJ250" s="219"/>
      <c r="AK250" s="219"/>
      <c r="AL250" s="219"/>
      <c r="AM250" s="219"/>
      <c r="AN250" s="219"/>
      <c r="AO250" s="219"/>
      <c r="AP250" s="219"/>
      <c r="AQ250" s="219"/>
      <c r="AR250" s="219"/>
      <c r="AS250" s="219"/>
      <c r="AT250" s="219"/>
      <c r="AU250" s="219"/>
      <c r="AV250" s="220"/>
      <c r="AW250" s="220"/>
      <c r="AX250" s="220"/>
      <c r="AY250" s="220"/>
      <c r="AZ250" s="220"/>
      <c r="BA250" s="220"/>
      <c r="BB250" s="220"/>
      <c r="BC250" s="218"/>
      <c r="BD250" s="218"/>
      <c r="BE250" s="218"/>
      <c r="BF250" s="400">
        <f t="shared" si="359"/>
        <v>0</v>
      </c>
      <c r="BG250" s="10"/>
      <c r="BH250" s="484"/>
      <c r="BI250" s="484"/>
      <c r="BJ250" s="484"/>
      <c r="BK250" s="484"/>
      <c r="BL250" s="484"/>
      <c r="BM250" s="484"/>
      <c r="BN250" s="484"/>
      <c r="BO250" s="484"/>
      <c r="BP250" s="484"/>
      <c r="BQ250" s="495"/>
      <c r="BR250" s="220"/>
      <c r="BS250" s="495"/>
      <c r="BT250" s="495"/>
      <c r="BU250" s="220"/>
      <c r="BV250" s="495"/>
      <c r="BW250" s="495"/>
      <c r="BX250" s="495"/>
      <c r="BY250" s="495"/>
      <c r="BZ250" s="495"/>
      <c r="CA250" s="495"/>
      <c r="CB250" s="399">
        <f t="shared" si="360"/>
        <v>0</v>
      </c>
      <c r="CC250" s="397">
        <f t="shared" si="315"/>
        <v>0</v>
      </c>
      <c r="CD250" s="13"/>
      <c r="CE250" s="396">
        <f t="shared" ref="CE250:CE252" si="361">CD250+6</f>
        <v>6</v>
      </c>
      <c r="CF250" s="220"/>
      <c r="CG250" s="220"/>
      <c r="CH250" s="220"/>
      <c r="CI250" s="7"/>
      <c r="CJ250" s="15"/>
      <c r="CK250" s="1"/>
      <c r="CL250" s="1"/>
    </row>
    <row r="251" spans="1:90" s="2" customFormat="1" ht="26.4" customHeight="1">
      <c r="A251" s="362"/>
      <c r="B251" s="4">
        <v>1160</v>
      </c>
      <c r="C251" s="216" t="str">
        <f t="shared" ca="1" si="355"/>
        <v/>
      </c>
      <c r="D251" s="216" t="s">
        <v>364</v>
      </c>
      <c r="E251" s="363">
        <f t="shared" si="358"/>
        <v>44644</v>
      </c>
      <c r="F251" s="13">
        <v>44644</v>
      </c>
      <c r="G251" s="13">
        <v>44643</v>
      </c>
      <c r="H251" s="328" t="s">
        <v>646</v>
      </c>
      <c r="I251" s="3" t="s">
        <v>40</v>
      </c>
      <c r="J251" s="9" t="s">
        <v>46</v>
      </c>
      <c r="K251" s="9">
        <v>3032</v>
      </c>
      <c r="L251" s="6" t="s">
        <v>649</v>
      </c>
      <c r="M251" s="9" t="s">
        <v>48</v>
      </c>
      <c r="N251" s="21" t="s">
        <v>51</v>
      </c>
      <c r="O251" s="480" t="s">
        <v>327</v>
      </c>
      <c r="P251" s="21" t="s">
        <v>260</v>
      </c>
      <c r="Q251" s="23" t="s">
        <v>647</v>
      </c>
      <c r="R251" s="11" t="s">
        <v>68</v>
      </c>
      <c r="S251" s="8" t="s">
        <v>27</v>
      </c>
      <c r="T251" s="13"/>
      <c r="U251" s="7" t="s">
        <v>349</v>
      </c>
      <c r="V251" s="285" t="s">
        <v>318</v>
      </c>
      <c r="W251" s="18" t="s">
        <v>648</v>
      </c>
      <c r="X251" s="18" t="s">
        <v>323</v>
      </c>
      <c r="Y251" s="18">
        <v>3</v>
      </c>
      <c r="Z251" s="401"/>
      <c r="AA251" s="401"/>
      <c r="AB251" s="401"/>
      <c r="AC251" s="401"/>
      <c r="AD251" s="401"/>
      <c r="AE251" s="401">
        <v>500</v>
      </c>
      <c r="AF251" s="16"/>
      <c r="AG251" s="16"/>
      <c r="AH251" s="16"/>
      <c r="AI251" s="10"/>
      <c r="AJ251" s="219"/>
      <c r="AK251" s="219"/>
      <c r="AL251" s="219"/>
      <c r="AM251" s="219"/>
      <c r="AN251" s="219"/>
      <c r="AO251" s="219"/>
      <c r="AP251" s="219"/>
      <c r="AQ251" s="219"/>
      <c r="AR251" s="219"/>
      <c r="AS251" s="219"/>
      <c r="AT251" s="219"/>
      <c r="AU251" s="219"/>
      <c r="AV251" s="220"/>
      <c r="AW251" s="220"/>
      <c r="AX251" s="220"/>
      <c r="AY251" s="220"/>
      <c r="AZ251" s="220"/>
      <c r="BA251" s="220"/>
      <c r="BB251" s="220"/>
      <c r="BC251" s="218"/>
      <c r="BD251" s="218"/>
      <c r="BE251" s="218"/>
      <c r="BF251" s="400">
        <f t="shared" si="359"/>
        <v>0</v>
      </c>
      <c r="BG251" s="10"/>
      <c r="BH251" s="484"/>
      <c r="BI251" s="484"/>
      <c r="BJ251" s="484"/>
      <c r="BK251" s="484"/>
      <c r="BL251" s="484"/>
      <c r="BM251" s="484"/>
      <c r="BN251" s="484"/>
      <c r="BO251" s="484"/>
      <c r="BP251" s="484"/>
      <c r="BQ251" s="495"/>
      <c r="BR251" s="220"/>
      <c r="BS251" s="495"/>
      <c r="BT251" s="495"/>
      <c r="BU251" s="220"/>
      <c r="BV251" s="495"/>
      <c r="BW251" s="495"/>
      <c r="BX251" s="495"/>
      <c r="BY251" s="495"/>
      <c r="BZ251" s="495"/>
      <c r="CA251" s="495"/>
      <c r="CB251" s="399">
        <f t="shared" si="360"/>
        <v>0</v>
      </c>
      <c r="CC251" s="397">
        <f t="shared" si="315"/>
        <v>0</v>
      </c>
      <c r="CD251" s="13"/>
      <c r="CE251" s="396">
        <f t="shared" si="361"/>
        <v>6</v>
      </c>
      <c r="CF251" s="220"/>
      <c r="CG251" s="220"/>
      <c r="CH251" s="220"/>
      <c r="CI251" s="7"/>
      <c r="CJ251" s="15"/>
      <c r="CK251" s="1"/>
      <c r="CL251" s="1"/>
    </row>
    <row r="252" spans="1:90" s="2" customFormat="1" ht="26.4" customHeight="1">
      <c r="A252" s="362"/>
      <c r="B252" s="4">
        <v>1161</v>
      </c>
      <c r="C252" s="216" t="str">
        <f t="shared" ca="1" si="355"/>
        <v/>
      </c>
      <c r="D252" s="216" t="s">
        <v>364</v>
      </c>
      <c r="E252" s="363">
        <f t="shared" si="358"/>
        <v>44644</v>
      </c>
      <c r="F252" s="13">
        <v>44644</v>
      </c>
      <c r="G252" s="13">
        <v>44643</v>
      </c>
      <c r="H252" s="328" t="s">
        <v>646</v>
      </c>
      <c r="I252" s="3" t="s">
        <v>40</v>
      </c>
      <c r="J252" s="9" t="s">
        <v>46</v>
      </c>
      <c r="K252" s="9">
        <v>3032</v>
      </c>
      <c r="L252" s="6" t="s">
        <v>649</v>
      </c>
      <c r="M252" s="9" t="s">
        <v>48</v>
      </c>
      <c r="N252" s="21" t="s">
        <v>51</v>
      </c>
      <c r="O252" s="480" t="s">
        <v>327</v>
      </c>
      <c r="P252" s="21" t="s">
        <v>260</v>
      </c>
      <c r="Q252" s="23" t="s">
        <v>647</v>
      </c>
      <c r="R252" s="11" t="s">
        <v>68</v>
      </c>
      <c r="S252" s="8" t="s">
        <v>27</v>
      </c>
      <c r="T252" s="13"/>
      <c r="U252" s="381" t="s">
        <v>314</v>
      </c>
      <c r="V252" s="385" t="s">
        <v>314</v>
      </c>
      <c r="W252" s="499" t="s">
        <v>368</v>
      </c>
      <c r="X252" s="18" t="s">
        <v>324</v>
      </c>
      <c r="Y252" s="18">
        <v>3</v>
      </c>
      <c r="Z252" s="401"/>
      <c r="AA252" s="401"/>
      <c r="AB252" s="401"/>
      <c r="AC252" s="401"/>
      <c r="AD252" s="401"/>
      <c r="AE252" s="401">
        <v>500</v>
      </c>
      <c r="AF252" s="16"/>
      <c r="AG252" s="16"/>
      <c r="AH252" s="16"/>
      <c r="AI252" s="10"/>
      <c r="AJ252" s="219"/>
      <c r="AK252" s="219"/>
      <c r="AL252" s="219"/>
      <c r="AM252" s="219"/>
      <c r="AN252" s="219"/>
      <c r="AO252" s="219"/>
      <c r="AP252" s="219"/>
      <c r="AQ252" s="219"/>
      <c r="AR252" s="219"/>
      <c r="AS252" s="219"/>
      <c r="AT252" s="219"/>
      <c r="AU252" s="219"/>
      <c r="AV252" s="220"/>
      <c r="AW252" s="220"/>
      <c r="AX252" s="220"/>
      <c r="AY252" s="220"/>
      <c r="AZ252" s="220"/>
      <c r="BA252" s="220"/>
      <c r="BB252" s="220"/>
      <c r="BC252" s="218"/>
      <c r="BD252" s="218"/>
      <c r="BE252" s="218"/>
      <c r="BF252" s="400">
        <f t="shared" si="359"/>
        <v>0</v>
      </c>
      <c r="BG252" s="10"/>
      <c r="BH252" s="484"/>
      <c r="BI252" s="484"/>
      <c r="BJ252" s="484"/>
      <c r="BK252" s="484"/>
      <c r="BL252" s="484"/>
      <c r="BM252" s="484"/>
      <c r="BN252" s="484"/>
      <c r="BO252" s="484"/>
      <c r="BP252" s="484"/>
      <c r="BQ252" s="495"/>
      <c r="BR252" s="220"/>
      <c r="BS252" s="495"/>
      <c r="BT252" s="495"/>
      <c r="BU252" s="220"/>
      <c r="BV252" s="495"/>
      <c r="BW252" s="495"/>
      <c r="BX252" s="495"/>
      <c r="BY252" s="495"/>
      <c r="BZ252" s="495"/>
      <c r="CA252" s="495"/>
      <c r="CB252" s="399">
        <f t="shared" si="360"/>
        <v>0</v>
      </c>
      <c r="CC252" s="397">
        <f t="shared" si="315"/>
        <v>0</v>
      </c>
      <c r="CD252" s="13"/>
      <c r="CE252" s="396">
        <f t="shared" si="361"/>
        <v>6</v>
      </c>
      <c r="CF252" s="220"/>
      <c r="CG252" s="220"/>
      <c r="CH252" s="220"/>
      <c r="CI252" s="7"/>
      <c r="CJ252" s="15"/>
      <c r="CK252" s="1"/>
      <c r="CL252" s="1"/>
    </row>
    <row r="253" spans="1:90" s="2" customFormat="1" ht="26.4" customHeight="1">
      <c r="A253" s="362"/>
      <c r="B253" s="4">
        <v>1162</v>
      </c>
      <c r="C253" s="216" t="str">
        <f t="shared" ca="1" si="355"/>
        <v>Too Over Due</v>
      </c>
      <c r="D253" s="216" t="str">
        <f t="shared" ref="D253:D262" ca="1" si="362">IF(C253="Closed","Done","Under Test")</f>
        <v>Under Test</v>
      </c>
      <c r="E253" s="363">
        <f t="shared" ref="E253:E256" si="363">F253</f>
        <v>44644</v>
      </c>
      <c r="F253" s="13">
        <v>44644</v>
      </c>
      <c r="G253" s="13">
        <v>44643</v>
      </c>
      <c r="H253" s="328" t="s">
        <v>650</v>
      </c>
      <c r="I253" s="3" t="s">
        <v>40</v>
      </c>
      <c r="J253" s="9" t="s">
        <v>46</v>
      </c>
      <c r="K253" s="9">
        <v>3026</v>
      </c>
      <c r="L253" s="6" t="s">
        <v>50</v>
      </c>
      <c r="M253" s="9" t="s">
        <v>48</v>
      </c>
      <c r="N253" s="21" t="s">
        <v>51</v>
      </c>
      <c r="O253" s="480" t="s">
        <v>327</v>
      </c>
      <c r="P253" s="21" t="s">
        <v>260</v>
      </c>
      <c r="Q253" s="23" t="s">
        <v>651</v>
      </c>
      <c r="R253" s="11" t="s">
        <v>68</v>
      </c>
      <c r="S253" s="8" t="s">
        <v>27</v>
      </c>
      <c r="T253" s="13"/>
      <c r="U253" s="14" t="s">
        <v>350</v>
      </c>
      <c r="V253" s="381" t="s">
        <v>315</v>
      </c>
      <c r="W253" s="18">
        <v>75</v>
      </c>
      <c r="X253" s="18" t="s">
        <v>323</v>
      </c>
      <c r="Y253" s="18">
        <v>3</v>
      </c>
      <c r="Z253" s="401" t="s">
        <v>30</v>
      </c>
      <c r="AA253" s="401" t="s">
        <v>404</v>
      </c>
      <c r="AB253" s="401" t="s">
        <v>170</v>
      </c>
      <c r="AC253" s="401"/>
      <c r="AD253" s="401"/>
      <c r="AE253" s="401">
        <v>500</v>
      </c>
      <c r="AF253" s="16">
        <v>44652</v>
      </c>
      <c r="AG253" s="16">
        <v>44664</v>
      </c>
      <c r="AH253" s="16"/>
      <c r="AI253" s="10"/>
      <c r="AJ253" s="219"/>
      <c r="AK253" s="219"/>
      <c r="AL253" s="219"/>
      <c r="AM253" s="219"/>
      <c r="AN253" s="219"/>
      <c r="AO253" s="219"/>
      <c r="AP253" s="219"/>
      <c r="AQ253" s="219"/>
      <c r="AR253" s="219"/>
      <c r="AS253" s="219"/>
      <c r="AT253" s="219"/>
      <c r="AU253" s="219"/>
      <c r="AV253" s="220">
        <v>44674</v>
      </c>
      <c r="AW253" s="220"/>
      <c r="AX253" s="220"/>
      <c r="AY253" s="220">
        <v>44686</v>
      </c>
      <c r="AZ253" s="220"/>
      <c r="BA253" s="220"/>
      <c r="BB253" s="220"/>
      <c r="BC253" s="218"/>
      <c r="BD253" s="218"/>
      <c r="BE253" s="218"/>
      <c r="BF253" s="400">
        <f t="shared" ref="BF253:BF262" si="364">COUNTA(AF253:BE253)</f>
        <v>4</v>
      </c>
      <c r="BG253" s="10">
        <v>44664</v>
      </c>
      <c r="BH253" s="484"/>
      <c r="BI253" s="484"/>
      <c r="BJ253" s="484"/>
      <c r="BK253" s="484"/>
      <c r="BL253" s="484"/>
      <c r="BM253" s="484"/>
      <c r="BN253" s="484"/>
      <c r="BO253" s="484"/>
      <c r="BP253" s="484"/>
      <c r="BQ253" s="495"/>
      <c r="BR253" s="220">
        <v>44674</v>
      </c>
      <c r="BS253" s="495"/>
      <c r="BT253" s="495"/>
      <c r="BU253" s="220">
        <v>44686</v>
      </c>
      <c r="BV253" s="495"/>
      <c r="BW253" s="495"/>
      <c r="BX253" s="495"/>
      <c r="BY253" s="495"/>
      <c r="BZ253" s="495"/>
      <c r="CA253" s="495"/>
      <c r="CB253" s="399">
        <f t="shared" ref="CB253:CB262" si="365">COUNTA(BG253:CA253)</f>
        <v>3</v>
      </c>
      <c r="CC253" s="397">
        <f t="shared" si="315"/>
        <v>1</v>
      </c>
      <c r="CD253" s="13">
        <v>44687</v>
      </c>
      <c r="CE253" s="396">
        <f>CD253+6</f>
        <v>44693</v>
      </c>
      <c r="CF253" s="220"/>
      <c r="CG253" s="220"/>
      <c r="CH253" s="220"/>
      <c r="CI253" s="7"/>
      <c r="CJ253" s="15"/>
      <c r="CK253" s="1"/>
      <c r="CL253" s="1"/>
    </row>
    <row r="254" spans="1:90" s="2" customFormat="1" ht="26.4" customHeight="1">
      <c r="A254" s="362"/>
      <c r="B254" s="4">
        <v>1163</v>
      </c>
      <c r="C254" s="216" t="str">
        <f t="shared" ca="1" si="355"/>
        <v>Too Over Due</v>
      </c>
      <c r="D254" s="216" t="str">
        <f t="shared" ca="1" si="362"/>
        <v>Under Test</v>
      </c>
      <c r="E254" s="363">
        <f t="shared" si="363"/>
        <v>44644</v>
      </c>
      <c r="F254" s="13">
        <v>44644</v>
      </c>
      <c r="G254" s="13">
        <v>44643</v>
      </c>
      <c r="H254" s="328" t="s">
        <v>650</v>
      </c>
      <c r="I254" s="3" t="s">
        <v>40</v>
      </c>
      <c r="J254" s="9" t="s">
        <v>46</v>
      </c>
      <c r="K254" s="9">
        <v>3026</v>
      </c>
      <c r="L254" s="6" t="s">
        <v>50</v>
      </c>
      <c r="M254" s="9" t="s">
        <v>48</v>
      </c>
      <c r="N254" s="21" t="s">
        <v>51</v>
      </c>
      <c r="O254" s="480" t="s">
        <v>327</v>
      </c>
      <c r="P254" s="21" t="s">
        <v>260</v>
      </c>
      <c r="Q254" s="23" t="s">
        <v>651</v>
      </c>
      <c r="R254" s="11" t="s">
        <v>68</v>
      </c>
      <c r="S254" s="8" t="s">
        <v>27</v>
      </c>
      <c r="T254" s="13"/>
      <c r="U254" s="14" t="s">
        <v>316</v>
      </c>
      <c r="V254" s="384" t="s">
        <v>316</v>
      </c>
      <c r="W254" s="18">
        <v>-25</v>
      </c>
      <c r="X254" s="18" t="s">
        <v>323</v>
      </c>
      <c r="Y254" s="18">
        <v>3</v>
      </c>
      <c r="Z254" s="401" t="s">
        <v>20</v>
      </c>
      <c r="AA254" s="401" t="s">
        <v>404</v>
      </c>
      <c r="AB254" s="401" t="s">
        <v>170</v>
      </c>
      <c r="AC254" s="401"/>
      <c r="AD254" s="401"/>
      <c r="AE254" s="401">
        <v>500</v>
      </c>
      <c r="AF254" s="16">
        <v>44652</v>
      </c>
      <c r="AG254" s="16">
        <v>44664</v>
      </c>
      <c r="AH254" s="16"/>
      <c r="AI254" s="10"/>
      <c r="AJ254" s="219"/>
      <c r="AK254" s="219"/>
      <c r="AL254" s="219"/>
      <c r="AM254" s="219"/>
      <c r="AN254" s="219"/>
      <c r="AO254" s="219"/>
      <c r="AP254" s="219"/>
      <c r="AQ254" s="219"/>
      <c r="AR254" s="219"/>
      <c r="AS254" s="219"/>
      <c r="AT254" s="219"/>
      <c r="AU254" s="219"/>
      <c r="AV254" s="220">
        <v>44674</v>
      </c>
      <c r="AW254" s="220"/>
      <c r="AX254" s="220"/>
      <c r="AY254" s="220">
        <v>44686</v>
      </c>
      <c r="AZ254" s="220"/>
      <c r="BA254" s="220"/>
      <c r="BB254" s="220"/>
      <c r="BC254" s="218"/>
      <c r="BD254" s="218"/>
      <c r="BE254" s="218"/>
      <c r="BF254" s="400">
        <f t="shared" si="364"/>
        <v>4</v>
      </c>
      <c r="BG254" s="10">
        <v>44664</v>
      </c>
      <c r="BH254" s="484"/>
      <c r="BI254" s="484"/>
      <c r="BJ254" s="484"/>
      <c r="BK254" s="484"/>
      <c r="BL254" s="484"/>
      <c r="BM254" s="484"/>
      <c r="BN254" s="484"/>
      <c r="BO254" s="484"/>
      <c r="BP254" s="484"/>
      <c r="BQ254" s="495"/>
      <c r="BR254" s="220">
        <v>44674</v>
      </c>
      <c r="BS254" s="495"/>
      <c r="BT254" s="495"/>
      <c r="BU254" s="220">
        <v>44686</v>
      </c>
      <c r="BV254" s="495"/>
      <c r="BW254" s="495"/>
      <c r="BX254" s="495"/>
      <c r="BY254" s="495"/>
      <c r="BZ254" s="495"/>
      <c r="CA254" s="495"/>
      <c r="CB254" s="399">
        <f t="shared" si="365"/>
        <v>3</v>
      </c>
      <c r="CC254" s="397">
        <f t="shared" si="315"/>
        <v>1</v>
      </c>
      <c r="CD254" s="13">
        <v>44687</v>
      </c>
      <c r="CE254" s="396">
        <f t="shared" ref="CE254:CE262" si="366">CD254+6</f>
        <v>44693</v>
      </c>
      <c r="CF254" s="220"/>
      <c r="CG254" s="220"/>
      <c r="CH254" s="220"/>
      <c r="CI254" s="7"/>
      <c r="CJ254" s="15"/>
      <c r="CK254" s="1"/>
      <c r="CL254" s="1"/>
    </row>
    <row r="255" spans="1:90" s="2" customFormat="1" ht="26.4" customHeight="1">
      <c r="A255" s="362"/>
      <c r="B255" s="4">
        <v>1164</v>
      </c>
      <c r="C255" s="216" t="str">
        <f t="shared" ca="1" si="355"/>
        <v>Too Over Due</v>
      </c>
      <c r="D255" s="216" t="str">
        <f t="shared" ca="1" si="362"/>
        <v>Under Test</v>
      </c>
      <c r="E255" s="363">
        <f t="shared" si="363"/>
        <v>44644</v>
      </c>
      <c r="F255" s="13">
        <v>44644</v>
      </c>
      <c r="G255" s="13">
        <v>44643</v>
      </c>
      <c r="H255" s="328" t="s">
        <v>650</v>
      </c>
      <c r="I255" s="3" t="s">
        <v>40</v>
      </c>
      <c r="J255" s="9" t="s">
        <v>46</v>
      </c>
      <c r="K255" s="9">
        <v>3026</v>
      </c>
      <c r="L255" s="6" t="s">
        <v>50</v>
      </c>
      <c r="M255" s="9" t="s">
        <v>48</v>
      </c>
      <c r="N255" s="21" t="s">
        <v>51</v>
      </c>
      <c r="O255" s="480" t="s">
        <v>327</v>
      </c>
      <c r="P255" s="21" t="s">
        <v>260</v>
      </c>
      <c r="Q255" s="23" t="s">
        <v>651</v>
      </c>
      <c r="R255" s="11" t="s">
        <v>68</v>
      </c>
      <c r="S255" s="8" t="s">
        <v>27</v>
      </c>
      <c r="T255" s="13"/>
      <c r="U255" s="7" t="s">
        <v>349</v>
      </c>
      <c r="V255" s="285" t="s">
        <v>318</v>
      </c>
      <c r="W255" s="18" t="s">
        <v>648</v>
      </c>
      <c r="X255" s="18" t="s">
        <v>323</v>
      </c>
      <c r="Y255" s="18">
        <v>3</v>
      </c>
      <c r="Z255" s="401" t="s">
        <v>241</v>
      </c>
      <c r="AA255" s="401" t="s">
        <v>404</v>
      </c>
      <c r="AB255" s="401" t="s">
        <v>170</v>
      </c>
      <c r="AC255" s="401"/>
      <c r="AD255" s="401"/>
      <c r="AE255" s="401">
        <v>500</v>
      </c>
      <c r="AF255" s="16">
        <v>44652</v>
      </c>
      <c r="AG255" s="16">
        <v>44675</v>
      </c>
      <c r="AH255" s="16"/>
      <c r="AI255" s="10"/>
      <c r="AJ255" s="219"/>
      <c r="AK255" s="219"/>
      <c r="AL255" s="219"/>
      <c r="AM255" s="219"/>
      <c r="AN255" s="219"/>
      <c r="AO255" s="219"/>
      <c r="AP255" s="219"/>
      <c r="AQ255" s="219"/>
      <c r="AR255" s="219"/>
      <c r="AS255" s="219"/>
      <c r="AT255" s="219"/>
      <c r="AU255" s="219"/>
      <c r="AV255" s="220">
        <v>44687</v>
      </c>
      <c r="AW255" s="220"/>
      <c r="AX255" s="220"/>
      <c r="AY255" s="220">
        <v>44699</v>
      </c>
      <c r="AZ255" s="220"/>
      <c r="BA255" s="220"/>
      <c r="BB255" s="220"/>
      <c r="BC255" s="218"/>
      <c r="BD255" s="218"/>
      <c r="BE255" s="218"/>
      <c r="BF255" s="400">
        <f t="shared" si="364"/>
        <v>4</v>
      </c>
      <c r="BG255" s="10">
        <v>44675</v>
      </c>
      <c r="BH255" s="484"/>
      <c r="BI255" s="484"/>
      <c r="BJ255" s="484"/>
      <c r="BK255" s="484"/>
      <c r="BL255" s="484"/>
      <c r="BM255" s="484"/>
      <c r="BN255" s="484"/>
      <c r="BO255" s="484"/>
      <c r="BP255" s="484"/>
      <c r="BQ255" s="495"/>
      <c r="BR255" s="220"/>
      <c r="BS255" s="495"/>
      <c r="BT255" s="495"/>
      <c r="BU255" s="220"/>
      <c r="BV255" s="495"/>
      <c r="BW255" s="495"/>
      <c r="BX255" s="495"/>
      <c r="BY255" s="495"/>
      <c r="BZ255" s="495"/>
      <c r="CA255" s="495"/>
      <c r="CB255" s="399">
        <f t="shared" si="365"/>
        <v>1</v>
      </c>
      <c r="CC255" s="397">
        <f t="shared" si="315"/>
        <v>3</v>
      </c>
      <c r="CD255" s="13">
        <v>44687</v>
      </c>
      <c r="CE255" s="396">
        <f t="shared" si="366"/>
        <v>44693</v>
      </c>
      <c r="CF255" s="220"/>
      <c r="CG255" s="220"/>
      <c r="CH255" s="220"/>
      <c r="CI255" s="7"/>
      <c r="CJ255" s="15"/>
      <c r="CK255" s="1"/>
      <c r="CL255" s="1"/>
    </row>
    <row r="256" spans="1:90" s="2" customFormat="1" ht="26.4" customHeight="1">
      <c r="A256" s="362"/>
      <c r="B256" s="4">
        <v>1165</v>
      </c>
      <c r="C256" s="216" t="str">
        <f t="shared" ca="1" si="355"/>
        <v>Too Over Due</v>
      </c>
      <c r="D256" s="216" t="str">
        <f t="shared" ca="1" si="362"/>
        <v>Under Test</v>
      </c>
      <c r="E256" s="363">
        <f t="shared" si="363"/>
        <v>44644</v>
      </c>
      <c r="F256" s="13">
        <v>44644</v>
      </c>
      <c r="G256" s="13">
        <v>44643</v>
      </c>
      <c r="H256" s="328" t="s">
        <v>650</v>
      </c>
      <c r="I256" s="3" t="s">
        <v>40</v>
      </c>
      <c r="J256" s="9" t="s">
        <v>46</v>
      </c>
      <c r="K256" s="9">
        <v>3026</v>
      </c>
      <c r="L256" s="6" t="s">
        <v>50</v>
      </c>
      <c r="M256" s="9" t="s">
        <v>48</v>
      </c>
      <c r="N256" s="21" t="s">
        <v>51</v>
      </c>
      <c r="O256" s="480" t="s">
        <v>327</v>
      </c>
      <c r="P256" s="21" t="s">
        <v>260</v>
      </c>
      <c r="Q256" s="23" t="s">
        <v>651</v>
      </c>
      <c r="R256" s="11" t="s">
        <v>68</v>
      </c>
      <c r="S256" s="8" t="s">
        <v>27</v>
      </c>
      <c r="T256" s="13"/>
      <c r="U256" s="381" t="s">
        <v>314</v>
      </c>
      <c r="V256" s="385" t="s">
        <v>314</v>
      </c>
      <c r="W256" s="499" t="s">
        <v>368</v>
      </c>
      <c r="X256" s="18" t="s">
        <v>324</v>
      </c>
      <c r="Y256" s="18">
        <v>3</v>
      </c>
      <c r="Z256" s="401" t="s">
        <v>31</v>
      </c>
      <c r="AA256" s="401"/>
      <c r="AB256" s="401"/>
      <c r="AC256" s="401"/>
      <c r="AD256" s="401"/>
      <c r="AE256" s="401">
        <v>500</v>
      </c>
      <c r="AF256" s="16">
        <v>44652</v>
      </c>
      <c r="AG256" s="16">
        <v>44664</v>
      </c>
      <c r="AH256" s="16"/>
      <c r="AI256" s="10"/>
      <c r="AJ256" s="219"/>
      <c r="AK256" s="219"/>
      <c r="AL256" s="219"/>
      <c r="AM256" s="219"/>
      <c r="AN256" s="219"/>
      <c r="AO256" s="219"/>
      <c r="AP256" s="219"/>
      <c r="AQ256" s="219"/>
      <c r="AR256" s="219"/>
      <c r="AS256" s="219"/>
      <c r="AT256" s="219"/>
      <c r="AU256" s="219"/>
      <c r="AV256" s="220">
        <v>44674</v>
      </c>
      <c r="AW256" s="220"/>
      <c r="AX256" s="220"/>
      <c r="AY256" s="220">
        <v>44686</v>
      </c>
      <c r="AZ256" s="220"/>
      <c r="BA256" s="220"/>
      <c r="BB256" s="220"/>
      <c r="BC256" s="218"/>
      <c r="BD256" s="218"/>
      <c r="BE256" s="218"/>
      <c r="BF256" s="400">
        <f t="shared" si="364"/>
        <v>4</v>
      </c>
      <c r="BG256" s="10">
        <v>44664</v>
      </c>
      <c r="BH256" s="484"/>
      <c r="BI256" s="484"/>
      <c r="BJ256" s="484"/>
      <c r="BK256" s="484"/>
      <c r="BL256" s="484"/>
      <c r="BM256" s="484"/>
      <c r="BN256" s="484"/>
      <c r="BO256" s="484"/>
      <c r="BP256" s="484"/>
      <c r="BQ256" s="495"/>
      <c r="BR256" s="220">
        <v>44674</v>
      </c>
      <c r="BS256" s="495"/>
      <c r="BT256" s="495"/>
      <c r="BU256" s="220">
        <v>44686</v>
      </c>
      <c r="BV256" s="495"/>
      <c r="BW256" s="495"/>
      <c r="BX256" s="495"/>
      <c r="BY256" s="495"/>
      <c r="BZ256" s="495"/>
      <c r="CA256" s="495"/>
      <c r="CB256" s="399">
        <f t="shared" si="365"/>
        <v>3</v>
      </c>
      <c r="CC256" s="397">
        <f t="shared" si="315"/>
        <v>1</v>
      </c>
      <c r="CD256" s="13">
        <v>44687</v>
      </c>
      <c r="CE256" s="396">
        <f t="shared" si="366"/>
        <v>44693</v>
      </c>
      <c r="CF256" s="220"/>
      <c r="CG256" s="220"/>
      <c r="CH256" s="220"/>
      <c r="CI256" s="7"/>
      <c r="CJ256" s="15"/>
      <c r="CK256" s="1"/>
      <c r="CL256" s="1"/>
    </row>
    <row r="257" spans="1:90" s="2" customFormat="1" ht="26.4" customHeight="1">
      <c r="A257" s="362"/>
      <c r="B257" s="4">
        <v>1166</v>
      </c>
      <c r="C257" s="216" t="str">
        <f ca="1">IF(CD257="","",(IF(CF257&lt;&gt;"","Closed",(IF(CD257=TODAY()+1,"Near Due",(IF(CD257=TODAY(),"Today is due date",(IF(CD257&gt;TODAY(),"On Due",(IF(E1934&lt;TODAY()-7,"Too Over Due",(IF(CD257&lt;TODAY(),"Over due")))))))))))))</f>
        <v>Closed</v>
      </c>
      <c r="D257" s="216" t="str">
        <f t="shared" ca="1" si="362"/>
        <v>Done</v>
      </c>
      <c r="E257" s="363">
        <f t="shared" ref="E257" si="367">F257</f>
        <v>44645</v>
      </c>
      <c r="F257" s="13">
        <v>44645</v>
      </c>
      <c r="G257" s="13">
        <v>44645</v>
      </c>
      <c r="H257" s="329" t="s">
        <v>652</v>
      </c>
      <c r="I257" s="3" t="s">
        <v>228</v>
      </c>
      <c r="J257" s="3" t="s">
        <v>229</v>
      </c>
      <c r="K257" s="376" t="s">
        <v>144</v>
      </c>
      <c r="L257" s="375" t="s">
        <v>232</v>
      </c>
      <c r="M257" s="9" t="s">
        <v>73</v>
      </c>
      <c r="N257" s="21" t="s">
        <v>157</v>
      </c>
      <c r="O257" s="480" t="s">
        <v>327</v>
      </c>
      <c r="P257" s="21" t="s">
        <v>262</v>
      </c>
      <c r="Q257" s="23" t="s">
        <v>653</v>
      </c>
      <c r="R257" s="11" t="s">
        <v>68</v>
      </c>
      <c r="S257" s="8" t="s">
        <v>27</v>
      </c>
      <c r="T257" s="13"/>
      <c r="U257" s="14" t="s">
        <v>350</v>
      </c>
      <c r="V257" s="381" t="s">
        <v>315</v>
      </c>
      <c r="W257" s="18">
        <v>65</v>
      </c>
      <c r="X257" s="18" t="s">
        <v>323</v>
      </c>
      <c r="Y257" s="18">
        <v>2</v>
      </c>
      <c r="Z257" s="18" t="s">
        <v>57</v>
      </c>
      <c r="AA257" s="18" t="s">
        <v>403</v>
      </c>
      <c r="AB257" s="18" t="s">
        <v>458</v>
      </c>
      <c r="AC257" s="18"/>
      <c r="AD257" s="18"/>
      <c r="AE257" s="18">
        <v>2</v>
      </c>
      <c r="AF257" s="16">
        <v>44648</v>
      </c>
      <c r="AG257" s="16"/>
      <c r="AH257" s="16"/>
      <c r="AI257" s="16">
        <v>44648</v>
      </c>
      <c r="AJ257" s="219"/>
      <c r="AK257" s="219"/>
      <c r="AL257" s="219"/>
      <c r="AM257" s="219"/>
      <c r="AN257" s="219"/>
      <c r="AO257" s="219"/>
      <c r="AP257" s="219"/>
      <c r="AQ257" s="219"/>
      <c r="AR257" s="219"/>
      <c r="AS257" s="219"/>
      <c r="AT257" s="219"/>
      <c r="AU257" s="219"/>
      <c r="AV257" s="220"/>
      <c r="AW257" s="220"/>
      <c r="AX257" s="220"/>
      <c r="AY257" s="220"/>
      <c r="AZ257" s="220"/>
      <c r="BA257" s="220"/>
      <c r="BB257" s="220"/>
      <c r="BC257" s="218"/>
      <c r="BD257" s="218"/>
      <c r="BE257" s="218"/>
      <c r="BF257" s="400">
        <f t="shared" si="364"/>
        <v>2</v>
      </c>
      <c r="BG257" s="10">
        <v>44648</v>
      </c>
      <c r="BH257" s="484"/>
      <c r="BI257" s="10">
        <v>44648</v>
      </c>
      <c r="BJ257" s="484"/>
      <c r="BK257" s="484"/>
      <c r="BL257" s="484"/>
      <c r="BM257" s="484"/>
      <c r="BN257" s="484"/>
      <c r="BO257" s="484"/>
      <c r="BP257" s="484"/>
      <c r="BQ257" s="495"/>
      <c r="BR257" s="495"/>
      <c r="BS257" s="495"/>
      <c r="BT257" s="495"/>
      <c r="BU257" s="495"/>
      <c r="BV257" s="495"/>
      <c r="BW257" s="495"/>
      <c r="BX257" s="495"/>
      <c r="BY257" s="495"/>
      <c r="BZ257" s="495"/>
      <c r="CA257" s="495"/>
      <c r="CB257" s="399">
        <f t="shared" si="365"/>
        <v>2</v>
      </c>
      <c r="CC257" s="397">
        <f t="shared" si="315"/>
        <v>0</v>
      </c>
      <c r="CD257" s="16">
        <v>44648</v>
      </c>
      <c r="CE257" s="396">
        <f t="shared" si="366"/>
        <v>44654</v>
      </c>
      <c r="CF257" s="13">
        <v>44648</v>
      </c>
      <c r="CG257" s="16"/>
      <c r="CH257" s="220"/>
      <c r="CI257" s="7"/>
      <c r="CJ257" s="7"/>
      <c r="CK257" s="1"/>
      <c r="CL257" s="1"/>
    </row>
    <row r="258" spans="1:90" s="2" customFormat="1" ht="26.4" customHeight="1">
      <c r="A258" s="362"/>
      <c r="B258" s="4">
        <v>1167</v>
      </c>
      <c r="C258" s="216" t="str">
        <f ca="1">IF(CD258="","",(IF(CF258&lt;&gt;"","Closed",(IF(CD258=TODAY()+1,"Near Due",(IF(CD258=TODAY(),"Today is due date",(IF(CD258&gt;TODAY(),"On Due",(IF(E1935&lt;TODAY()-7,"Too Over Due",(IF(CD258&lt;TODAY(),"Over due")))))))))))))</f>
        <v>Closed</v>
      </c>
      <c r="D258" s="216" t="str">
        <f t="shared" ca="1" si="362"/>
        <v>Done</v>
      </c>
      <c r="E258" s="363">
        <f t="shared" ref="E258" si="368">F258</f>
        <v>44645</v>
      </c>
      <c r="F258" s="13">
        <v>44645</v>
      </c>
      <c r="G258" s="13">
        <v>44645</v>
      </c>
      <c r="H258" s="329" t="s">
        <v>652</v>
      </c>
      <c r="I258" s="3" t="s">
        <v>228</v>
      </c>
      <c r="J258" s="3" t="s">
        <v>229</v>
      </c>
      <c r="K258" s="376" t="s">
        <v>144</v>
      </c>
      <c r="L258" s="375" t="s">
        <v>232</v>
      </c>
      <c r="M258" s="9" t="s">
        <v>73</v>
      </c>
      <c r="N258" s="21" t="s">
        <v>157</v>
      </c>
      <c r="O258" s="480" t="s">
        <v>327</v>
      </c>
      <c r="P258" s="21" t="s">
        <v>262</v>
      </c>
      <c r="Q258" s="23" t="s">
        <v>653</v>
      </c>
      <c r="R258" s="11" t="s">
        <v>68</v>
      </c>
      <c r="S258" s="8" t="s">
        <v>27</v>
      </c>
      <c r="T258" s="13"/>
      <c r="U258" s="7" t="s">
        <v>230</v>
      </c>
      <c r="V258" s="406" t="s">
        <v>336</v>
      </c>
      <c r="W258" s="18">
        <v>25</v>
      </c>
      <c r="X258" s="18" t="s">
        <v>323</v>
      </c>
      <c r="Y258" s="18">
        <v>2</v>
      </c>
      <c r="Z258" s="18" t="s">
        <v>173</v>
      </c>
      <c r="AA258" s="18" t="s">
        <v>403</v>
      </c>
      <c r="AB258" s="18" t="s">
        <v>458</v>
      </c>
      <c r="AC258" s="18"/>
      <c r="AD258" s="18"/>
      <c r="AE258" s="18">
        <v>2</v>
      </c>
      <c r="AF258" s="16">
        <v>44648</v>
      </c>
      <c r="AG258" s="16"/>
      <c r="AH258" s="16"/>
      <c r="AI258" s="16">
        <v>44648</v>
      </c>
      <c r="AJ258" s="219"/>
      <c r="AK258" s="219"/>
      <c r="AL258" s="219"/>
      <c r="AM258" s="219"/>
      <c r="AN258" s="219"/>
      <c r="AO258" s="219"/>
      <c r="AP258" s="219"/>
      <c r="AQ258" s="219"/>
      <c r="AR258" s="219"/>
      <c r="AS258" s="219"/>
      <c r="AT258" s="219"/>
      <c r="AU258" s="219"/>
      <c r="AV258" s="220"/>
      <c r="AW258" s="220"/>
      <c r="AX258" s="220"/>
      <c r="AY258" s="220"/>
      <c r="AZ258" s="220"/>
      <c r="BA258" s="220"/>
      <c r="BB258" s="220"/>
      <c r="BC258" s="218"/>
      <c r="BD258" s="218"/>
      <c r="BE258" s="218"/>
      <c r="BF258" s="400">
        <f t="shared" si="364"/>
        <v>2</v>
      </c>
      <c r="BG258" s="10">
        <v>44648</v>
      </c>
      <c r="BH258" s="484"/>
      <c r="BI258" s="10">
        <v>44648</v>
      </c>
      <c r="BJ258" s="484"/>
      <c r="BK258" s="484"/>
      <c r="BL258" s="484"/>
      <c r="BM258" s="484"/>
      <c r="BN258" s="484"/>
      <c r="BO258" s="484"/>
      <c r="BP258" s="484"/>
      <c r="BQ258" s="495"/>
      <c r="BR258" s="495"/>
      <c r="BS258" s="495"/>
      <c r="BT258" s="495"/>
      <c r="BU258" s="495"/>
      <c r="BV258" s="495"/>
      <c r="BW258" s="495"/>
      <c r="BX258" s="495"/>
      <c r="BY258" s="495"/>
      <c r="BZ258" s="495"/>
      <c r="CA258" s="495"/>
      <c r="CB258" s="399">
        <f t="shared" si="365"/>
        <v>2</v>
      </c>
      <c r="CC258" s="397">
        <f t="shared" si="315"/>
        <v>0</v>
      </c>
      <c r="CD258" s="16">
        <v>44648</v>
      </c>
      <c r="CE258" s="396">
        <f t="shared" si="366"/>
        <v>44654</v>
      </c>
      <c r="CF258" s="13">
        <v>44648</v>
      </c>
      <c r="CG258" s="16"/>
      <c r="CH258" s="220"/>
      <c r="CI258" s="7"/>
      <c r="CJ258" s="7"/>
      <c r="CK258" s="1"/>
      <c r="CL258" s="1"/>
    </row>
    <row r="259" spans="1:90" s="2" customFormat="1" ht="26.4" customHeight="1">
      <c r="A259" s="362"/>
      <c r="B259" s="4">
        <v>1168</v>
      </c>
      <c r="C259" s="216" t="str">
        <f ca="1">IF(CD259="","",(IF(CF259&lt;&gt;"","Closed",(IF(CD259=TODAY()+1,"Near Due",(IF(CD259=TODAY(),"Today is due date",(IF(CD259&gt;TODAY(),"On Due",(IF(E1935&lt;TODAY()-7,"Too Over Due",(IF(CD259&lt;TODAY(),"Over due")))))))))))))</f>
        <v/>
      </c>
      <c r="D259" s="216" t="str">
        <f t="shared" ca="1" si="362"/>
        <v>Under Test</v>
      </c>
      <c r="E259" s="363">
        <f t="shared" ref="E259:E262" si="369">F259</f>
        <v>44645</v>
      </c>
      <c r="F259" s="13">
        <v>44645</v>
      </c>
      <c r="G259" s="13">
        <v>44650</v>
      </c>
      <c r="H259" s="329" t="s">
        <v>654</v>
      </c>
      <c r="I259" s="3" t="s">
        <v>155</v>
      </c>
      <c r="J259" s="9" t="s">
        <v>32</v>
      </c>
      <c r="K259" s="9" t="s">
        <v>655</v>
      </c>
      <c r="L259" s="375" t="s">
        <v>665</v>
      </c>
      <c r="M259" s="3" t="s">
        <v>73</v>
      </c>
      <c r="N259" s="21" t="s">
        <v>157</v>
      </c>
      <c r="O259" s="480" t="s">
        <v>327</v>
      </c>
      <c r="P259" s="21" t="s">
        <v>258</v>
      </c>
      <c r="Q259" s="23" t="s">
        <v>656</v>
      </c>
      <c r="R259" s="22" t="s">
        <v>300</v>
      </c>
      <c r="S259" s="8" t="s">
        <v>27</v>
      </c>
      <c r="T259" s="13"/>
      <c r="U259" s="19" t="s">
        <v>294</v>
      </c>
      <c r="V259" s="18" t="s">
        <v>317</v>
      </c>
      <c r="W259" s="18" t="s">
        <v>337</v>
      </c>
      <c r="X259" s="18" t="s">
        <v>324</v>
      </c>
      <c r="Y259" s="18">
        <v>1</v>
      </c>
      <c r="Z259" s="18" t="s">
        <v>241</v>
      </c>
      <c r="AA259" s="18"/>
      <c r="AB259" s="18"/>
      <c r="AC259" s="18"/>
      <c r="AD259" s="18"/>
      <c r="AE259" s="18">
        <v>6</v>
      </c>
      <c r="AF259" s="16"/>
      <c r="AG259" s="16"/>
      <c r="AH259" s="16"/>
      <c r="AI259" s="10"/>
      <c r="AJ259" s="219"/>
      <c r="AK259" s="219"/>
      <c r="AL259" s="219"/>
      <c r="AM259" s="219"/>
      <c r="AN259" s="219"/>
      <c r="AO259" s="219"/>
      <c r="AP259" s="219"/>
      <c r="AQ259" s="219"/>
      <c r="AR259" s="219"/>
      <c r="AS259" s="219"/>
      <c r="AT259" s="219"/>
      <c r="AU259" s="219"/>
      <c r="AV259" s="220"/>
      <c r="AW259" s="220"/>
      <c r="AX259" s="220"/>
      <c r="AY259" s="220"/>
      <c r="AZ259" s="220"/>
      <c r="BA259" s="220"/>
      <c r="BB259" s="220"/>
      <c r="BC259" s="218"/>
      <c r="BD259" s="218"/>
      <c r="BE259" s="218"/>
      <c r="BF259" s="400">
        <f t="shared" si="364"/>
        <v>0</v>
      </c>
      <c r="BG259" s="10"/>
      <c r="BH259" s="484"/>
      <c r="BI259" s="484"/>
      <c r="BJ259" s="484"/>
      <c r="BK259" s="484"/>
      <c r="BL259" s="484"/>
      <c r="BM259" s="484"/>
      <c r="BN259" s="484"/>
      <c r="BO259" s="484"/>
      <c r="BP259" s="484"/>
      <c r="BQ259" s="495"/>
      <c r="BR259" s="495"/>
      <c r="BS259" s="495"/>
      <c r="BT259" s="495"/>
      <c r="BU259" s="495"/>
      <c r="BV259" s="495"/>
      <c r="BW259" s="495"/>
      <c r="BX259" s="495"/>
      <c r="BY259" s="495"/>
      <c r="BZ259" s="495"/>
      <c r="CA259" s="495"/>
      <c r="CB259" s="399">
        <f t="shared" si="365"/>
        <v>0</v>
      </c>
      <c r="CC259" s="397">
        <f t="shared" si="315"/>
        <v>0</v>
      </c>
      <c r="CD259" s="13"/>
      <c r="CE259" s="396">
        <f t="shared" si="366"/>
        <v>6</v>
      </c>
      <c r="CF259" s="220"/>
      <c r="CG259" s="220"/>
      <c r="CH259" s="218"/>
      <c r="CI259" s="7"/>
      <c r="CJ259" s="7" t="s">
        <v>348</v>
      </c>
      <c r="CK259" s="1"/>
      <c r="CL259" s="1"/>
    </row>
    <row r="260" spans="1:90" s="2" customFormat="1" ht="26.4" customHeight="1">
      <c r="A260" s="362"/>
      <c r="B260" s="4">
        <v>1169</v>
      </c>
      <c r="C260" s="216" t="str">
        <f t="shared" ref="C260:C265" ca="1" si="370">IF(CD260="","",(IF(CF260&lt;&gt;"","Closed",(IF(CD260=TODAY()+1,"Near Due",(IF(CD260=TODAY(),"Today is due date",(IF(CD260&gt;TODAY(),"On Due",(IF(E1955&lt;TODAY()-7,"Too Over Due",(IF(CD260&lt;TODAY(),"Over due")))))))))))))</f>
        <v/>
      </c>
      <c r="D260" s="216" t="str">
        <f t="shared" ca="1" si="362"/>
        <v>Under Test</v>
      </c>
      <c r="E260" s="363">
        <f t="shared" si="369"/>
        <v>44645</v>
      </c>
      <c r="F260" s="13">
        <v>44645</v>
      </c>
      <c r="G260" s="13">
        <v>44645</v>
      </c>
      <c r="H260" s="329" t="s">
        <v>657</v>
      </c>
      <c r="I260" s="3" t="s">
        <v>55</v>
      </c>
      <c r="J260" s="3" t="s">
        <v>32</v>
      </c>
      <c r="K260" s="9">
        <v>7066</v>
      </c>
      <c r="L260" s="329" t="s">
        <v>249</v>
      </c>
      <c r="M260" s="3" t="s">
        <v>48</v>
      </c>
      <c r="N260" s="21" t="s">
        <v>45</v>
      </c>
      <c r="O260" s="480" t="s">
        <v>327</v>
      </c>
      <c r="P260" s="21" t="s">
        <v>258</v>
      </c>
      <c r="Q260" s="23" t="s">
        <v>627</v>
      </c>
      <c r="R260" s="11" t="s">
        <v>618</v>
      </c>
      <c r="S260" s="8" t="s">
        <v>27</v>
      </c>
      <c r="T260" s="13"/>
      <c r="U260" s="7" t="s">
        <v>59</v>
      </c>
      <c r="V260" s="7" t="s">
        <v>59</v>
      </c>
      <c r="W260" s="7" t="s">
        <v>59</v>
      </c>
      <c r="X260" s="18" t="s">
        <v>323</v>
      </c>
      <c r="Y260" s="18">
        <v>2</v>
      </c>
      <c r="Z260" s="18" t="s">
        <v>266</v>
      </c>
      <c r="AA260" s="18" t="s">
        <v>404</v>
      </c>
      <c r="AB260" s="18"/>
      <c r="AC260" s="18"/>
      <c r="AD260" s="18"/>
      <c r="AE260" s="18">
        <v>2</v>
      </c>
      <c r="AF260" s="16"/>
      <c r="AG260" s="16"/>
      <c r="AH260" s="16"/>
      <c r="AI260" s="10"/>
      <c r="AJ260" s="219"/>
      <c r="AK260" s="219"/>
      <c r="AL260" s="219"/>
      <c r="AM260" s="219"/>
      <c r="AN260" s="219"/>
      <c r="AO260" s="219"/>
      <c r="AP260" s="219"/>
      <c r="AQ260" s="219"/>
      <c r="AR260" s="219"/>
      <c r="AS260" s="219"/>
      <c r="AT260" s="219"/>
      <c r="AU260" s="219"/>
      <c r="AV260" s="220"/>
      <c r="AW260" s="220"/>
      <c r="AX260" s="220"/>
      <c r="AY260" s="220"/>
      <c r="AZ260" s="220"/>
      <c r="BA260" s="220"/>
      <c r="BB260" s="220"/>
      <c r="BC260" s="218"/>
      <c r="BD260" s="218"/>
      <c r="BE260" s="218"/>
      <c r="BF260" s="400">
        <f t="shared" si="364"/>
        <v>0</v>
      </c>
      <c r="BG260" s="10"/>
      <c r="BH260" s="484"/>
      <c r="BI260" s="219"/>
      <c r="BJ260" s="484"/>
      <c r="BK260" s="484"/>
      <c r="BL260" s="484"/>
      <c r="BM260" s="484"/>
      <c r="BN260" s="484"/>
      <c r="BO260" s="484"/>
      <c r="BP260" s="484"/>
      <c r="BQ260" s="495"/>
      <c r="BR260" s="495"/>
      <c r="BS260" s="495"/>
      <c r="BT260" s="495"/>
      <c r="BU260" s="495"/>
      <c r="BV260" s="495"/>
      <c r="BW260" s="495"/>
      <c r="BX260" s="495"/>
      <c r="BY260" s="495"/>
      <c r="BZ260" s="495"/>
      <c r="CA260" s="495"/>
      <c r="CB260" s="399">
        <f t="shared" si="365"/>
        <v>0</v>
      </c>
      <c r="CC260" s="397">
        <f t="shared" si="315"/>
        <v>0</v>
      </c>
      <c r="CD260" s="13"/>
      <c r="CE260" s="396">
        <f t="shared" si="366"/>
        <v>6</v>
      </c>
      <c r="CF260" s="220"/>
      <c r="CG260" s="220"/>
      <c r="CH260" s="220"/>
      <c r="CI260" s="7"/>
      <c r="CJ260" s="7"/>
      <c r="CK260" s="1"/>
      <c r="CL260" s="1"/>
    </row>
    <row r="261" spans="1:90" s="2" customFormat="1" ht="26.4" customHeight="1">
      <c r="A261" s="362"/>
      <c r="B261" s="4">
        <v>1170</v>
      </c>
      <c r="C261" s="216" t="str">
        <f t="shared" ca="1" si="370"/>
        <v/>
      </c>
      <c r="D261" s="216" t="str">
        <f t="shared" ca="1" si="362"/>
        <v>Under Test</v>
      </c>
      <c r="E261" s="363">
        <v>44621</v>
      </c>
      <c r="F261" s="13">
        <v>44651</v>
      </c>
      <c r="G261" s="13"/>
      <c r="H261" s="328" t="s">
        <v>660</v>
      </c>
      <c r="I261" s="3" t="s">
        <v>284</v>
      </c>
      <c r="J261" s="3" t="s">
        <v>61</v>
      </c>
      <c r="K261" s="215">
        <v>3061</v>
      </c>
      <c r="L261" s="328" t="s">
        <v>25</v>
      </c>
      <c r="M261" s="9" t="s">
        <v>26</v>
      </c>
      <c r="N261" s="21" t="s">
        <v>18</v>
      </c>
      <c r="O261" s="480" t="s">
        <v>327</v>
      </c>
      <c r="P261" s="21" t="s">
        <v>256</v>
      </c>
      <c r="Q261" s="23" t="s">
        <v>661</v>
      </c>
      <c r="R261" s="8" t="s">
        <v>62</v>
      </c>
      <c r="S261" s="8" t="s">
        <v>27</v>
      </c>
      <c r="T261" s="13"/>
      <c r="U261" s="14" t="s">
        <v>350</v>
      </c>
      <c r="V261" s="381" t="s">
        <v>315</v>
      </c>
      <c r="W261" s="18">
        <v>75</v>
      </c>
      <c r="X261" s="18" t="s">
        <v>324</v>
      </c>
      <c r="Y261" s="18">
        <v>100</v>
      </c>
      <c r="Z261" s="18" t="s">
        <v>30</v>
      </c>
      <c r="AA261" s="18"/>
      <c r="AB261" s="18"/>
      <c r="AC261" s="18"/>
      <c r="AD261" s="18"/>
      <c r="AE261" s="18"/>
      <c r="AF261" s="16"/>
      <c r="AG261" s="16"/>
      <c r="AH261" s="16"/>
      <c r="AI261" s="10"/>
      <c r="AJ261" s="219"/>
      <c r="AK261" s="219"/>
      <c r="AL261" s="219"/>
      <c r="AM261" s="219"/>
      <c r="AN261" s="219"/>
      <c r="AO261" s="219"/>
      <c r="AP261" s="219"/>
      <c r="AQ261" s="219"/>
      <c r="AR261" s="219"/>
      <c r="AS261" s="219"/>
      <c r="AT261" s="219"/>
      <c r="AU261" s="219"/>
      <c r="AV261" s="220"/>
      <c r="AW261" s="220"/>
      <c r="AX261" s="220"/>
      <c r="AY261" s="220"/>
      <c r="AZ261" s="220"/>
      <c r="BA261" s="220"/>
      <c r="BB261" s="220"/>
      <c r="BC261" s="218"/>
      <c r="BD261" s="218"/>
      <c r="BE261" s="218"/>
      <c r="BF261" s="400">
        <f t="shared" si="364"/>
        <v>0</v>
      </c>
      <c r="BG261" s="10"/>
      <c r="BH261" s="484"/>
      <c r="BI261" s="484"/>
      <c r="BJ261" s="484"/>
      <c r="BK261" s="484"/>
      <c r="BL261" s="484"/>
      <c r="BM261" s="484"/>
      <c r="BN261" s="484"/>
      <c r="BO261" s="484"/>
      <c r="BP261" s="484"/>
      <c r="BQ261" s="495"/>
      <c r="BR261" s="495"/>
      <c r="BS261" s="495"/>
      <c r="BT261" s="495"/>
      <c r="BU261" s="495"/>
      <c r="BV261" s="495"/>
      <c r="BW261" s="495"/>
      <c r="BX261" s="495"/>
      <c r="BY261" s="495"/>
      <c r="BZ261" s="495"/>
      <c r="CA261" s="495"/>
      <c r="CB261" s="399">
        <f t="shared" si="365"/>
        <v>0</v>
      </c>
      <c r="CC261" s="397">
        <f t="shared" ref="CC261:CC324" si="371">BF261-CB261</f>
        <v>0</v>
      </c>
      <c r="CD261" s="13"/>
      <c r="CE261" s="396">
        <f t="shared" si="366"/>
        <v>6</v>
      </c>
      <c r="CF261" s="219"/>
      <c r="CG261" s="13"/>
      <c r="CH261" s="13"/>
      <c r="CI261" s="7"/>
      <c r="CJ261" s="7" t="s">
        <v>219</v>
      </c>
      <c r="CK261" s="1"/>
      <c r="CL261" s="1"/>
    </row>
    <row r="262" spans="1:90" s="2" customFormat="1" ht="26.4" customHeight="1">
      <c r="A262" s="362"/>
      <c r="B262" s="4">
        <v>1171</v>
      </c>
      <c r="C262" s="216" t="str">
        <f t="shared" ca="1" si="370"/>
        <v/>
      </c>
      <c r="D262" s="216" t="str">
        <f t="shared" ca="1" si="362"/>
        <v>Under Test</v>
      </c>
      <c r="E262" s="363">
        <f t="shared" si="369"/>
        <v>44651</v>
      </c>
      <c r="F262" s="13">
        <v>44651</v>
      </c>
      <c r="G262" s="13"/>
      <c r="H262" s="328" t="s">
        <v>660</v>
      </c>
      <c r="I262" s="3" t="s">
        <v>284</v>
      </c>
      <c r="J262" s="3" t="s">
        <v>61</v>
      </c>
      <c r="K262" s="215">
        <v>3061</v>
      </c>
      <c r="L262" s="328" t="s">
        <v>25</v>
      </c>
      <c r="M262" s="9" t="s">
        <v>26</v>
      </c>
      <c r="N262" s="21" t="s">
        <v>18</v>
      </c>
      <c r="O262" s="480" t="s">
        <v>327</v>
      </c>
      <c r="P262" s="21" t="s">
        <v>256</v>
      </c>
      <c r="Q262" s="23" t="s">
        <v>661</v>
      </c>
      <c r="R262" s="8" t="s">
        <v>62</v>
      </c>
      <c r="S262" s="8" t="s">
        <v>27</v>
      </c>
      <c r="T262" s="13"/>
      <c r="U262" s="14" t="s">
        <v>316</v>
      </c>
      <c r="V262" s="384" t="s">
        <v>316</v>
      </c>
      <c r="W262" s="18">
        <v>-20</v>
      </c>
      <c r="X262" s="18" t="s">
        <v>324</v>
      </c>
      <c r="Y262" s="18">
        <v>100</v>
      </c>
      <c r="Z262" s="18" t="s">
        <v>242</v>
      </c>
      <c r="AA262" s="18"/>
      <c r="AB262" s="18"/>
      <c r="AC262" s="18"/>
      <c r="AD262" s="18"/>
      <c r="AE262" s="18"/>
      <c r="AF262" s="16"/>
      <c r="AG262" s="16"/>
      <c r="AH262" s="16"/>
      <c r="AI262" s="10"/>
      <c r="AJ262" s="219"/>
      <c r="AK262" s="219"/>
      <c r="AL262" s="219"/>
      <c r="AM262" s="219"/>
      <c r="AN262" s="219"/>
      <c r="AO262" s="219"/>
      <c r="AP262" s="219"/>
      <c r="AQ262" s="219"/>
      <c r="AR262" s="219"/>
      <c r="AS262" s="219"/>
      <c r="AT262" s="219"/>
      <c r="AU262" s="219"/>
      <c r="AV262" s="220"/>
      <c r="AW262" s="220"/>
      <c r="AX262" s="220"/>
      <c r="AY262" s="220"/>
      <c r="AZ262" s="220"/>
      <c r="BA262" s="220"/>
      <c r="BB262" s="220"/>
      <c r="BC262" s="218"/>
      <c r="BD262" s="218"/>
      <c r="BE262" s="218"/>
      <c r="BF262" s="400">
        <f t="shared" si="364"/>
        <v>0</v>
      </c>
      <c r="BG262" s="10"/>
      <c r="BH262" s="484"/>
      <c r="BI262" s="484"/>
      <c r="BJ262" s="484"/>
      <c r="BK262" s="484"/>
      <c r="BL262" s="484"/>
      <c r="BM262" s="484"/>
      <c r="BN262" s="484"/>
      <c r="BO262" s="484"/>
      <c r="BP262" s="484"/>
      <c r="BQ262" s="495"/>
      <c r="BR262" s="495"/>
      <c r="BS262" s="495"/>
      <c r="BT262" s="495"/>
      <c r="BU262" s="495"/>
      <c r="BV262" s="495"/>
      <c r="BW262" s="495"/>
      <c r="BX262" s="495"/>
      <c r="BY262" s="495"/>
      <c r="BZ262" s="495"/>
      <c r="CA262" s="495"/>
      <c r="CB262" s="399">
        <f t="shared" si="365"/>
        <v>0</v>
      </c>
      <c r="CC262" s="397">
        <f t="shared" si="371"/>
        <v>0</v>
      </c>
      <c r="CD262" s="13"/>
      <c r="CE262" s="396">
        <f t="shared" si="366"/>
        <v>6</v>
      </c>
      <c r="CF262" s="219"/>
      <c r="CG262" s="13"/>
      <c r="CH262" s="13"/>
      <c r="CI262" s="7"/>
      <c r="CJ262" s="7"/>
      <c r="CK262" s="1"/>
      <c r="CL262" s="1"/>
    </row>
    <row r="263" spans="1:90" s="2" customFormat="1" ht="26.4" customHeight="1">
      <c r="A263" s="362"/>
      <c r="B263" s="4">
        <v>1172</v>
      </c>
      <c r="C263" s="216" t="str">
        <f t="shared" ca="1" si="370"/>
        <v/>
      </c>
      <c r="D263" s="216" t="str">
        <f t="shared" ref="D263:D264" ca="1" si="372">IF(C263="Closed","Done","Under Test")</f>
        <v>Under Test</v>
      </c>
      <c r="E263" s="363">
        <v>44621</v>
      </c>
      <c r="F263" s="13">
        <v>44651</v>
      </c>
      <c r="G263" s="13"/>
      <c r="H263" s="328" t="s">
        <v>662</v>
      </c>
      <c r="I263" s="3" t="s">
        <v>284</v>
      </c>
      <c r="J263" s="3" t="s">
        <v>61</v>
      </c>
      <c r="K263" s="215">
        <v>3061</v>
      </c>
      <c r="L263" s="328" t="s">
        <v>25</v>
      </c>
      <c r="M263" s="9" t="s">
        <v>26</v>
      </c>
      <c r="N263" s="21" t="s">
        <v>18</v>
      </c>
      <c r="O263" s="480" t="s">
        <v>327</v>
      </c>
      <c r="P263" s="21" t="s">
        <v>256</v>
      </c>
      <c r="Q263" s="23" t="s">
        <v>661</v>
      </c>
      <c r="R263" s="8" t="s">
        <v>62</v>
      </c>
      <c r="S263" s="8" t="s">
        <v>27</v>
      </c>
      <c r="T263" s="13"/>
      <c r="U263" s="14" t="s">
        <v>350</v>
      </c>
      <c r="V263" s="285" t="s">
        <v>318</v>
      </c>
      <c r="W263" s="18" t="s">
        <v>329</v>
      </c>
      <c r="X263" s="18" t="s">
        <v>324</v>
      </c>
      <c r="Y263" s="18">
        <v>100</v>
      </c>
      <c r="Z263" s="18" t="s">
        <v>43</v>
      </c>
      <c r="AA263" s="18"/>
      <c r="AB263" s="18"/>
      <c r="AC263" s="18"/>
      <c r="AD263" s="18"/>
      <c r="AE263" s="18"/>
      <c r="AF263" s="16"/>
      <c r="AG263" s="16"/>
      <c r="AH263" s="16"/>
      <c r="AI263" s="10"/>
      <c r="AJ263" s="219"/>
      <c r="AK263" s="219"/>
      <c r="AL263" s="219"/>
      <c r="AM263" s="219"/>
      <c r="AN263" s="219"/>
      <c r="AO263" s="219"/>
      <c r="AP263" s="219"/>
      <c r="AQ263" s="219"/>
      <c r="AR263" s="219"/>
      <c r="AS263" s="219"/>
      <c r="AT263" s="219"/>
      <c r="AU263" s="219"/>
      <c r="AV263" s="220"/>
      <c r="AW263" s="220"/>
      <c r="AX263" s="220"/>
      <c r="AY263" s="220"/>
      <c r="AZ263" s="220"/>
      <c r="BA263" s="220"/>
      <c r="BB263" s="220"/>
      <c r="BC263" s="218"/>
      <c r="BD263" s="218"/>
      <c r="BE263" s="218"/>
      <c r="BF263" s="400">
        <f t="shared" ref="BF263:BF264" si="373">COUNTA(AF263:BE263)</f>
        <v>0</v>
      </c>
      <c r="BG263" s="10"/>
      <c r="BH263" s="484"/>
      <c r="BI263" s="484"/>
      <c r="BJ263" s="484"/>
      <c r="BK263" s="484"/>
      <c r="BL263" s="484"/>
      <c r="BM263" s="484"/>
      <c r="BN263" s="484"/>
      <c r="BO263" s="484"/>
      <c r="BP263" s="484"/>
      <c r="BQ263" s="495"/>
      <c r="BR263" s="495"/>
      <c r="BS263" s="495"/>
      <c r="BT263" s="495"/>
      <c r="BU263" s="495"/>
      <c r="BV263" s="495"/>
      <c r="BW263" s="495"/>
      <c r="BX263" s="495"/>
      <c r="BY263" s="495"/>
      <c r="BZ263" s="495"/>
      <c r="CA263" s="495"/>
      <c r="CB263" s="399">
        <f t="shared" ref="CB263:CB264" si="374">COUNTA(BG263:CA263)</f>
        <v>0</v>
      </c>
      <c r="CC263" s="397">
        <f t="shared" si="371"/>
        <v>0</v>
      </c>
      <c r="CD263" s="13"/>
      <c r="CE263" s="396">
        <f t="shared" ref="CE263:CE264" si="375">CD263+6</f>
        <v>6</v>
      </c>
      <c r="CF263" s="219"/>
      <c r="CG263" s="13"/>
      <c r="CH263" s="13"/>
      <c r="CI263" s="7"/>
      <c r="CJ263" s="7" t="s">
        <v>219</v>
      </c>
      <c r="CK263" s="1"/>
      <c r="CL263" s="1"/>
    </row>
    <row r="264" spans="1:90" s="2" customFormat="1" ht="26.4" customHeight="1">
      <c r="A264" s="362"/>
      <c r="B264" s="4">
        <v>1173</v>
      </c>
      <c r="C264" s="216" t="str">
        <f t="shared" ca="1" si="370"/>
        <v/>
      </c>
      <c r="D264" s="216" t="str">
        <f t="shared" ca="1" si="372"/>
        <v>Under Test</v>
      </c>
      <c r="E264" s="363">
        <f t="shared" ref="E264" si="376">F264</f>
        <v>44651</v>
      </c>
      <c r="F264" s="13">
        <v>44651</v>
      </c>
      <c r="G264" s="13"/>
      <c r="H264" s="328" t="s">
        <v>662</v>
      </c>
      <c r="I264" s="3" t="s">
        <v>284</v>
      </c>
      <c r="J264" s="3" t="s">
        <v>61</v>
      </c>
      <c r="K264" s="215">
        <v>3061</v>
      </c>
      <c r="L264" s="328" t="s">
        <v>25</v>
      </c>
      <c r="M264" s="9" t="s">
        <v>26</v>
      </c>
      <c r="N264" s="21" t="s">
        <v>18</v>
      </c>
      <c r="O264" s="480" t="s">
        <v>327</v>
      </c>
      <c r="P264" s="21" t="s">
        <v>256</v>
      </c>
      <c r="Q264" s="23" t="s">
        <v>661</v>
      </c>
      <c r="R264" s="8" t="s">
        <v>62</v>
      </c>
      <c r="S264" s="8" t="s">
        <v>27</v>
      </c>
      <c r="T264" s="13"/>
      <c r="U264" s="14" t="s">
        <v>316</v>
      </c>
      <c r="V264" s="385" t="s">
        <v>314</v>
      </c>
      <c r="W264" s="499" t="s">
        <v>365</v>
      </c>
      <c r="X264" s="18" t="s">
        <v>324</v>
      </c>
      <c r="Y264" s="18">
        <v>100</v>
      </c>
      <c r="Z264" s="18" t="s">
        <v>44</v>
      </c>
      <c r="AA264" s="18"/>
      <c r="AB264" s="18"/>
      <c r="AC264" s="18"/>
      <c r="AD264" s="18"/>
      <c r="AE264" s="18"/>
      <c r="AF264" s="16"/>
      <c r="AG264" s="16"/>
      <c r="AH264" s="16"/>
      <c r="AI264" s="10"/>
      <c r="AJ264" s="219"/>
      <c r="AK264" s="219"/>
      <c r="AL264" s="219"/>
      <c r="AM264" s="219"/>
      <c r="AN264" s="219"/>
      <c r="AO264" s="219"/>
      <c r="AP264" s="219"/>
      <c r="AQ264" s="219"/>
      <c r="AR264" s="219"/>
      <c r="AS264" s="219"/>
      <c r="AT264" s="219"/>
      <c r="AU264" s="219"/>
      <c r="AV264" s="220"/>
      <c r="AW264" s="220"/>
      <c r="AX264" s="220"/>
      <c r="AY264" s="220"/>
      <c r="AZ264" s="220"/>
      <c r="BA264" s="220"/>
      <c r="BB264" s="220"/>
      <c r="BC264" s="218"/>
      <c r="BD264" s="218"/>
      <c r="BE264" s="218"/>
      <c r="BF264" s="400">
        <f t="shared" si="373"/>
        <v>0</v>
      </c>
      <c r="BG264" s="10"/>
      <c r="BH264" s="484"/>
      <c r="BI264" s="484"/>
      <c r="BJ264" s="484"/>
      <c r="BK264" s="484"/>
      <c r="BL264" s="484"/>
      <c r="BM264" s="484"/>
      <c r="BN264" s="484"/>
      <c r="BO264" s="484"/>
      <c r="BP264" s="484"/>
      <c r="BQ264" s="495"/>
      <c r="BR264" s="495"/>
      <c r="BS264" s="495"/>
      <c r="BT264" s="495"/>
      <c r="BU264" s="495"/>
      <c r="BV264" s="495"/>
      <c r="BW264" s="495"/>
      <c r="BX264" s="495"/>
      <c r="BY264" s="495"/>
      <c r="BZ264" s="495"/>
      <c r="CA264" s="495"/>
      <c r="CB264" s="399">
        <f t="shared" si="374"/>
        <v>0</v>
      </c>
      <c r="CC264" s="397">
        <f t="shared" si="371"/>
        <v>0</v>
      </c>
      <c r="CD264" s="13"/>
      <c r="CE264" s="396">
        <f t="shared" si="375"/>
        <v>6</v>
      </c>
      <c r="CF264" s="219"/>
      <c r="CG264" s="13"/>
      <c r="CH264" s="13"/>
      <c r="CI264" s="7"/>
      <c r="CJ264" s="7"/>
      <c r="CK264" s="1"/>
      <c r="CL264" s="1"/>
    </row>
    <row r="265" spans="1:90" s="2" customFormat="1" ht="26.4" customHeight="1">
      <c r="A265" s="362"/>
      <c r="B265" s="4">
        <v>1174</v>
      </c>
      <c r="C265" s="216" t="str">
        <f t="shared" ca="1" si="370"/>
        <v/>
      </c>
      <c r="D265" s="216" t="str">
        <f t="shared" ref="D265:D269" ca="1" si="377">IF(C265="Closed","Done","Under Test")</f>
        <v>Under Test</v>
      </c>
      <c r="E265" s="363">
        <f t="shared" ref="E265" si="378">F265</f>
        <v>44651</v>
      </c>
      <c r="F265" s="13">
        <v>44651</v>
      </c>
      <c r="G265" s="13"/>
      <c r="H265" s="328" t="s">
        <v>663</v>
      </c>
      <c r="I265" s="3" t="s">
        <v>284</v>
      </c>
      <c r="J265" s="3" t="s">
        <v>61</v>
      </c>
      <c r="K265" s="215">
        <v>3061</v>
      </c>
      <c r="L265" s="328" t="s">
        <v>25</v>
      </c>
      <c r="M265" s="9" t="s">
        <v>26</v>
      </c>
      <c r="N265" s="21" t="s">
        <v>18</v>
      </c>
      <c r="O265" s="480" t="s">
        <v>327</v>
      </c>
      <c r="P265" s="21" t="s">
        <v>256</v>
      </c>
      <c r="Q265" s="23" t="s">
        <v>664</v>
      </c>
      <c r="R265" s="8" t="s">
        <v>62</v>
      </c>
      <c r="S265" s="8" t="s">
        <v>27</v>
      </c>
      <c r="T265" s="13"/>
      <c r="U265" s="14" t="s">
        <v>419</v>
      </c>
      <c r="V265" s="385" t="s">
        <v>419</v>
      </c>
      <c r="W265" s="499" t="s">
        <v>419</v>
      </c>
      <c r="X265" s="18" t="s">
        <v>324</v>
      </c>
      <c r="Y265" s="18">
        <v>90</v>
      </c>
      <c r="Z265" s="18" t="s">
        <v>252</v>
      </c>
      <c r="AA265" s="18"/>
      <c r="AB265" s="18"/>
      <c r="AC265" s="18"/>
      <c r="AD265" s="18"/>
      <c r="AE265" s="18"/>
      <c r="AF265" s="16"/>
      <c r="AG265" s="16"/>
      <c r="AH265" s="16"/>
      <c r="AI265" s="10"/>
      <c r="AJ265" s="219"/>
      <c r="AK265" s="219"/>
      <c r="AL265" s="219"/>
      <c r="AM265" s="219"/>
      <c r="AN265" s="219"/>
      <c r="AO265" s="219"/>
      <c r="AP265" s="219"/>
      <c r="AQ265" s="219"/>
      <c r="AR265" s="219"/>
      <c r="AS265" s="219"/>
      <c r="AT265" s="219"/>
      <c r="AU265" s="219"/>
      <c r="AV265" s="220"/>
      <c r="AW265" s="220"/>
      <c r="AX265" s="220"/>
      <c r="AY265" s="220"/>
      <c r="AZ265" s="220"/>
      <c r="BA265" s="220"/>
      <c r="BB265" s="220"/>
      <c r="BC265" s="218"/>
      <c r="BD265" s="218"/>
      <c r="BE265" s="218"/>
      <c r="BF265" s="400">
        <f t="shared" ref="BF265:BF278" si="379">COUNTA(AF265:BE265)</f>
        <v>0</v>
      </c>
      <c r="BG265" s="10"/>
      <c r="BH265" s="484"/>
      <c r="BI265" s="484"/>
      <c r="BJ265" s="484"/>
      <c r="BK265" s="484"/>
      <c r="BL265" s="484"/>
      <c r="BM265" s="484"/>
      <c r="BN265" s="484"/>
      <c r="BO265" s="484"/>
      <c r="BP265" s="484"/>
      <c r="BQ265" s="495"/>
      <c r="BR265" s="495"/>
      <c r="BS265" s="495"/>
      <c r="BT265" s="495"/>
      <c r="BU265" s="495"/>
      <c r="BV265" s="495"/>
      <c r="BW265" s="495"/>
      <c r="BX265" s="495"/>
      <c r="BY265" s="495"/>
      <c r="BZ265" s="495"/>
      <c r="CA265" s="495"/>
      <c r="CB265" s="399">
        <f t="shared" ref="CB265:CB278" si="380">COUNTA(BG265:CA265)</f>
        <v>0</v>
      </c>
      <c r="CC265" s="397">
        <f t="shared" si="371"/>
        <v>0</v>
      </c>
      <c r="CD265" s="13"/>
      <c r="CE265" s="396">
        <f t="shared" ref="CE265:CE278" si="381">CD265+6</f>
        <v>6</v>
      </c>
      <c r="CF265" s="219"/>
      <c r="CG265" s="13"/>
      <c r="CH265" s="13"/>
      <c r="CI265" s="7"/>
      <c r="CJ265" s="7"/>
      <c r="CK265" s="1"/>
      <c r="CL265" s="1"/>
    </row>
    <row r="266" spans="1:90" s="2" customFormat="1" ht="26.25" customHeight="1">
      <c r="A266" s="362"/>
      <c r="B266" s="4">
        <v>1175</v>
      </c>
      <c r="C266" s="216" t="str">
        <f ca="1">IF(CD266="","",(IF(CF266&lt;&gt;"","Closed",(IF(CD266=TODAY()+1,"Near Due",(IF(CD266=TODAY(),"Today is due date",(IF(CD266&gt;TODAY(),"On Due",(IF(E1944&lt;TODAY()-7,"Too Over Due",(IF(CD266&lt;TODAY(),"Over due")))))))))))))</f>
        <v>Too Over Due</v>
      </c>
      <c r="D266" s="216" t="str">
        <f t="shared" ca="1" si="377"/>
        <v>Under Test</v>
      </c>
      <c r="E266" s="363">
        <v>44652</v>
      </c>
      <c r="F266" s="13">
        <v>44656</v>
      </c>
      <c r="G266" s="13">
        <v>44652</v>
      </c>
      <c r="H266" s="329" t="s">
        <v>666</v>
      </c>
      <c r="I266" s="3" t="s">
        <v>291</v>
      </c>
      <c r="J266" s="3" t="s">
        <v>63</v>
      </c>
      <c r="K266" s="376">
        <v>3061</v>
      </c>
      <c r="L266" s="375" t="s">
        <v>667</v>
      </c>
      <c r="M266" s="9" t="s">
        <v>26</v>
      </c>
      <c r="N266" s="21" t="s">
        <v>18</v>
      </c>
      <c r="O266" s="480" t="s">
        <v>327</v>
      </c>
      <c r="P266" s="21" t="s">
        <v>261</v>
      </c>
      <c r="Q266" s="23" t="s">
        <v>668</v>
      </c>
      <c r="R266" s="11" t="s">
        <v>301</v>
      </c>
      <c r="S266" s="8" t="s">
        <v>27</v>
      </c>
      <c r="T266" s="13"/>
      <c r="U266" s="14" t="s">
        <v>350</v>
      </c>
      <c r="V266" s="477" t="s">
        <v>315</v>
      </c>
      <c r="W266" s="18">
        <v>105</v>
      </c>
      <c r="X266" s="18" t="s">
        <v>324</v>
      </c>
      <c r="Y266" s="18">
        <v>6</v>
      </c>
      <c r="Z266" s="18" t="s">
        <v>223</v>
      </c>
      <c r="AA266" s="18"/>
      <c r="AB266" s="18"/>
      <c r="AC266" s="18"/>
      <c r="AD266" s="18"/>
      <c r="AE266" s="18">
        <v>1000</v>
      </c>
      <c r="AF266" s="16">
        <v>44673</v>
      </c>
      <c r="AG266" s="16"/>
      <c r="AH266" s="16"/>
      <c r="AI266" s="16"/>
      <c r="AJ266" s="219"/>
      <c r="AK266" s="219"/>
      <c r="AL266" s="219"/>
      <c r="AM266" s="219"/>
      <c r="AN266" s="219"/>
      <c r="AO266" s="219"/>
      <c r="AP266" s="219"/>
      <c r="AQ266" s="219"/>
      <c r="AR266" s="219"/>
      <c r="AS266" s="219"/>
      <c r="AT266" s="219"/>
      <c r="AU266" s="219"/>
      <c r="AV266" s="220">
        <v>44685</v>
      </c>
      <c r="AW266" s="220"/>
      <c r="AX266" s="220"/>
      <c r="AY266" s="220">
        <v>44701</v>
      </c>
      <c r="AZ266" s="220"/>
      <c r="BA266" s="220"/>
      <c r="BB266" s="220">
        <v>44726</v>
      </c>
      <c r="BC266" s="218"/>
      <c r="BD266" s="218"/>
      <c r="BE266" s="218"/>
      <c r="BF266" s="400">
        <f t="shared" si="379"/>
        <v>4</v>
      </c>
      <c r="BG266" s="10">
        <v>44673</v>
      </c>
      <c r="BH266" s="496"/>
      <c r="BI266" s="484"/>
      <c r="BJ266" s="484"/>
      <c r="BK266" s="484"/>
      <c r="BL266" s="484"/>
      <c r="BM266" s="484"/>
      <c r="BN266" s="484"/>
      <c r="BO266" s="484"/>
      <c r="BP266" s="484"/>
      <c r="BQ266" s="495"/>
      <c r="BR266" s="220"/>
      <c r="BS266" s="220"/>
      <c r="BT266" s="220"/>
      <c r="BU266" s="220"/>
      <c r="BV266" s="220"/>
      <c r="BW266" s="220"/>
      <c r="BX266" s="220"/>
      <c r="BY266" s="220"/>
      <c r="BZ266" s="220"/>
      <c r="CA266" s="495"/>
      <c r="CB266" s="399">
        <f t="shared" si="380"/>
        <v>1</v>
      </c>
      <c r="CC266" s="397">
        <f t="shared" si="371"/>
        <v>3</v>
      </c>
      <c r="CD266" s="16">
        <v>44701</v>
      </c>
      <c r="CE266" s="396">
        <f t="shared" si="381"/>
        <v>44707</v>
      </c>
      <c r="CF266" s="16"/>
      <c r="CG266" s="220"/>
      <c r="CH266" s="220"/>
      <c r="CI266" s="7"/>
      <c r="CJ266" s="7"/>
      <c r="CK266" s="1"/>
      <c r="CL266" s="1"/>
    </row>
    <row r="267" spans="1:90" s="2" customFormat="1" ht="26.4" customHeight="1">
      <c r="A267" s="362"/>
      <c r="B267" s="4">
        <v>1176</v>
      </c>
      <c r="C267" s="216" t="str">
        <f ca="1">IF(CD267="","",(IF(CF267&lt;&gt;"","Closed",(IF(CD267=TODAY()+1,"Near Due",(IF(CD267=TODAY(),"Today is due date",(IF(CD267&gt;TODAY(),"On Due",(IF(E1943&lt;TODAY()-7,"Too Over Due",(IF(CD267&lt;TODAY(),"Over due")))))))))))))</f>
        <v>Too Over Due</v>
      </c>
      <c r="D267" s="216" t="str">
        <f t="shared" ca="1" si="377"/>
        <v>Under Test</v>
      </c>
      <c r="E267" s="363">
        <v>44652</v>
      </c>
      <c r="F267" s="13">
        <v>44656</v>
      </c>
      <c r="G267" s="13">
        <v>44652</v>
      </c>
      <c r="H267" s="329" t="s">
        <v>666</v>
      </c>
      <c r="I267" s="3" t="s">
        <v>291</v>
      </c>
      <c r="J267" s="3" t="s">
        <v>63</v>
      </c>
      <c r="K267" s="376">
        <v>3061</v>
      </c>
      <c r="L267" s="375" t="s">
        <v>667</v>
      </c>
      <c r="M267" s="9" t="s">
        <v>26</v>
      </c>
      <c r="N267" s="21" t="s">
        <v>18</v>
      </c>
      <c r="O267" s="480" t="s">
        <v>327</v>
      </c>
      <c r="P267" s="21" t="s">
        <v>261</v>
      </c>
      <c r="Q267" s="23" t="s">
        <v>668</v>
      </c>
      <c r="R267" s="11" t="s">
        <v>301</v>
      </c>
      <c r="S267" s="8" t="s">
        <v>27</v>
      </c>
      <c r="T267" s="13"/>
      <c r="U267" s="14" t="s">
        <v>316</v>
      </c>
      <c r="V267" s="14" t="s">
        <v>316</v>
      </c>
      <c r="W267" s="18">
        <v>-40</v>
      </c>
      <c r="X267" s="18" t="s">
        <v>324</v>
      </c>
      <c r="Y267" s="18">
        <v>6</v>
      </c>
      <c r="Z267" s="401" t="s">
        <v>222</v>
      </c>
      <c r="AA267" s="401"/>
      <c r="AB267" s="401"/>
      <c r="AC267" s="401"/>
      <c r="AD267" s="401"/>
      <c r="AE267" s="401">
        <v>1000</v>
      </c>
      <c r="AF267" s="16">
        <v>44673</v>
      </c>
      <c r="AG267" s="16"/>
      <c r="AH267" s="16"/>
      <c r="AI267" s="10"/>
      <c r="AJ267" s="219"/>
      <c r="AK267" s="219"/>
      <c r="AL267" s="219"/>
      <c r="AM267" s="219"/>
      <c r="AN267" s="219"/>
      <c r="AO267" s="219"/>
      <c r="AP267" s="219"/>
      <c r="AQ267" s="219"/>
      <c r="AR267" s="219"/>
      <c r="AS267" s="219"/>
      <c r="AT267" s="219"/>
      <c r="AU267" s="219"/>
      <c r="AV267" s="220">
        <v>44685</v>
      </c>
      <c r="AW267" s="220"/>
      <c r="AX267" s="220"/>
      <c r="AY267" s="220">
        <v>44701</v>
      </c>
      <c r="AZ267" s="220"/>
      <c r="BA267" s="220"/>
      <c r="BB267" s="220">
        <v>44726</v>
      </c>
      <c r="BC267" s="218"/>
      <c r="BD267" s="218"/>
      <c r="BE267" s="218"/>
      <c r="BF267" s="400">
        <f t="shared" si="379"/>
        <v>4</v>
      </c>
      <c r="BG267" s="10">
        <v>44673</v>
      </c>
      <c r="BH267" s="484"/>
      <c r="BI267" s="484"/>
      <c r="BJ267" s="484"/>
      <c r="BK267" s="484"/>
      <c r="BL267" s="484"/>
      <c r="BM267" s="484"/>
      <c r="BN267" s="484"/>
      <c r="BO267" s="484"/>
      <c r="BP267" s="484"/>
      <c r="BQ267" s="495"/>
      <c r="BR267" s="220"/>
      <c r="BS267" s="220"/>
      <c r="BT267" s="220"/>
      <c r="BU267" s="220"/>
      <c r="BV267" s="220"/>
      <c r="BW267" s="220"/>
      <c r="BX267" s="220"/>
      <c r="BY267" s="220"/>
      <c r="BZ267" s="220"/>
      <c r="CA267" s="495"/>
      <c r="CB267" s="399">
        <f t="shared" si="380"/>
        <v>1</v>
      </c>
      <c r="CC267" s="397">
        <f t="shared" si="371"/>
        <v>3</v>
      </c>
      <c r="CD267" s="16">
        <v>44701</v>
      </c>
      <c r="CE267" s="396">
        <f t="shared" si="381"/>
        <v>44707</v>
      </c>
      <c r="CF267" s="220"/>
      <c r="CG267" s="220"/>
      <c r="CH267" s="220"/>
      <c r="CI267" s="7"/>
      <c r="CJ267" s="15"/>
      <c r="CK267" s="1"/>
      <c r="CL267" s="1"/>
    </row>
    <row r="268" spans="1:90" s="2" customFormat="1" ht="26.4" customHeight="1">
      <c r="A268" s="362"/>
      <c r="B268" s="4">
        <v>1177</v>
      </c>
      <c r="C268" s="216" t="str">
        <f ca="1">IF(CD268="","",(IF(CF268&lt;&gt;"","Closed",(IF(CD268=TODAY()+1,"Near Due",(IF(CD268=TODAY(),"Today is due date",(IF(CD268&gt;TODAY(),"On Due",(IF(E1944&lt;TODAY()-7,"Too Over Due",(IF(CD268&lt;TODAY(),"Over due")))))))))))))</f>
        <v>Too Over Due</v>
      </c>
      <c r="D268" s="216" t="str">
        <f t="shared" ca="1" si="377"/>
        <v>Under Test</v>
      </c>
      <c r="E268" s="363">
        <v>44652</v>
      </c>
      <c r="F268" s="13">
        <v>44656</v>
      </c>
      <c r="G268" s="13">
        <v>44652</v>
      </c>
      <c r="H268" s="329" t="s">
        <v>666</v>
      </c>
      <c r="I268" s="3" t="s">
        <v>291</v>
      </c>
      <c r="J268" s="3" t="s">
        <v>63</v>
      </c>
      <c r="K268" s="376">
        <v>3061</v>
      </c>
      <c r="L268" s="375" t="s">
        <v>667</v>
      </c>
      <c r="M268" s="9" t="s">
        <v>26</v>
      </c>
      <c r="N268" s="21" t="s">
        <v>18</v>
      </c>
      <c r="O268" s="480" t="s">
        <v>327</v>
      </c>
      <c r="P268" s="21" t="s">
        <v>261</v>
      </c>
      <c r="Q268" s="23" t="s">
        <v>668</v>
      </c>
      <c r="R268" s="11" t="s">
        <v>301</v>
      </c>
      <c r="S268" s="8" t="s">
        <v>27</v>
      </c>
      <c r="T268" s="13"/>
      <c r="U268" s="7" t="s">
        <v>349</v>
      </c>
      <c r="V268" s="285" t="s">
        <v>318</v>
      </c>
      <c r="W268" s="18" t="s">
        <v>329</v>
      </c>
      <c r="X268" s="18" t="s">
        <v>324</v>
      </c>
      <c r="Y268" s="18">
        <v>6</v>
      </c>
      <c r="Z268" s="401" t="s">
        <v>43</v>
      </c>
      <c r="AA268" s="401"/>
      <c r="AB268" s="401"/>
      <c r="AC268" s="401"/>
      <c r="AD268" s="401"/>
      <c r="AE268" s="401">
        <v>1000</v>
      </c>
      <c r="AF268" s="16">
        <v>44673</v>
      </c>
      <c r="AG268" s="16"/>
      <c r="AH268" s="16"/>
      <c r="AI268" s="10"/>
      <c r="AJ268" s="219"/>
      <c r="AK268" s="219"/>
      <c r="AL268" s="219"/>
      <c r="AM268" s="219"/>
      <c r="AN268" s="219"/>
      <c r="AO268" s="219"/>
      <c r="AP268" s="219"/>
      <c r="AQ268" s="219"/>
      <c r="AR268" s="219"/>
      <c r="AS268" s="219"/>
      <c r="AT268" s="219"/>
      <c r="AU268" s="219"/>
      <c r="AV268" s="220">
        <v>44685</v>
      </c>
      <c r="AW268" s="220"/>
      <c r="AX268" s="220"/>
      <c r="AY268" s="220">
        <v>44701</v>
      </c>
      <c r="AZ268" s="220"/>
      <c r="BA268" s="220"/>
      <c r="BB268" s="220">
        <v>44726</v>
      </c>
      <c r="BC268" s="218"/>
      <c r="BD268" s="218"/>
      <c r="BE268" s="218"/>
      <c r="BF268" s="400">
        <f t="shared" si="379"/>
        <v>4</v>
      </c>
      <c r="BG268" s="10">
        <v>44673</v>
      </c>
      <c r="BH268" s="484"/>
      <c r="BI268" s="484"/>
      <c r="BJ268" s="484"/>
      <c r="BK268" s="484"/>
      <c r="BL268" s="484"/>
      <c r="BM268" s="484"/>
      <c r="BN268" s="484"/>
      <c r="BO268" s="484"/>
      <c r="BP268" s="484"/>
      <c r="BQ268" s="495"/>
      <c r="BR268" s="220"/>
      <c r="BS268" s="220"/>
      <c r="BT268" s="220"/>
      <c r="BU268" s="220"/>
      <c r="BV268" s="220"/>
      <c r="BW268" s="220"/>
      <c r="BX268" s="220"/>
      <c r="BY268" s="220"/>
      <c r="BZ268" s="220"/>
      <c r="CA268" s="495"/>
      <c r="CB268" s="399">
        <f t="shared" si="380"/>
        <v>1</v>
      </c>
      <c r="CC268" s="397">
        <f t="shared" si="371"/>
        <v>3</v>
      </c>
      <c r="CD268" s="16">
        <v>44701</v>
      </c>
      <c r="CE268" s="396">
        <f t="shared" si="381"/>
        <v>44707</v>
      </c>
      <c r="CF268" s="220"/>
      <c r="CG268" s="220"/>
      <c r="CH268" s="220"/>
      <c r="CI268" s="7"/>
      <c r="CJ268" s="15"/>
      <c r="CK268" s="1"/>
      <c r="CL268" s="1"/>
    </row>
    <row r="269" spans="1:90" s="2" customFormat="1" ht="26.4" customHeight="1">
      <c r="A269" s="362"/>
      <c r="B269" s="4">
        <v>1178</v>
      </c>
      <c r="C269" s="216" t="str">
        <f ca="1">IF(CD269="","",(IF(CF269&lt;&gt;"","Closed",(IF(CD269=TODAY()+1,"Near Due",(IF(CD269=TODAY(),"Today is due date",(IF(CD269&gt;TODAY(),"On Due",(IF(E1945&lt;TODAY()-7,"Too Over Due",(IF(CD269&lt;TODAY(),"Over due")))))))))))))</f>
        <v>Too Over Due</v>
      </c>
      <c r="D269" s="216" t="str">
        <f t="shared" ca="1" si="377"/>
        <v>Under Test</v>
      </c>
      <c r="E269" s="363">
        <v>44652</v>
      </c>
      <c r="F269" s="13">
        <v>44656</v>
      </c>
      <c r="G269" s="13">
        <v>44652</v>
      </c>
      <c r="H269" s="329" t="s">
        <v>666</v>
      </c>
      <c r="I269" s="3" t="s">
        <v>291</v>
      </c>
      <c r="J269" s="3" t="s">
        <v>63</v>
      </c>
      <c r="K269" s="376">
        <v>3061</v>
      </c>
      <c r="L269" s="375" t="s">
        <v>667</v>
      </c>
      <c r="M269" s="9" t="s">
        <v>26</v>
      </c>
      <c r="N269" s="21" t="s">
        <v>18</v>
      </c>
      <c r="O269" s="480" t="s">
        <v>327</v>
      </c>
      <c r="P269" s="21" t="s">
        <v>261</v>
      </c>
      <c r="Q269" s="23" t="s">
        <v>668</v>
      </c>
      <c r="R269" s="11" t="s">
        <v>301</v>
      </c>
      <c r="S269" s="8" t="s">
        <v>27</v>
      </c>
      <c r="T269" s="13"/>
      <c r="U269" s="14" t="s">
        <v>314</v>
      </c>
      <c r="V269" s="385" t="s">
        <v>314</v>
      </c>
      <c r="W269" s="380" t="s">
        <v>359</v>
      </c>
      <c r="X269" s="18" t="s">
        <v>324</v>
      </c>
      <c r="Y269" s="18">
        <v>6</v>
      </c>
      <c r="Z269" s="401" t="s">
        <v>44</v>
      </c>
      <c r="AA269" s="401"/>
      <c r="AB269" s="401"/>
      <c r="AC269" s="401"/>
      <c r="AD269" s="401"/>
      <c r="AE269" s="401">
        <v>500</v>
      </c>
      <c r="AF269" s="16">
        <v>44673</v>
      </c>
      <c r="AG269" s="16"/>
      <c r="AH269" s="16"/>
      <c r="AI269" s="10"/>
      <c r="AJ269" s="219"/>
      <c r="AK269" s="219"/>
      <c r="AL269" s="219"/>
      <c r="AM269" s="219"/>
      <c r="AN269" s="219"/>
      <c r="AO269" s="219"/>
      <c r="AP269" s="219"/>
      <c r="AQ269" s="219"/>
      <c r="AR269" s="219"/>
      <c r="AS269" s="219"/>
      <c r="AT269" s="219"/>
      <c r="AU269" s="219"/>
      <c r="AV269" s="220">
        <v>44685</v>
      </c>
      <c r="AW269" s="220"/>
      <c r="AX269" s="220"/>
      <c r="AY269" s="220">
        <v>44701</v>
      </c>
      <c r="AZ269" s="220"/>
      <c r="BA269" s="220"/>
      <c r="BB269" s="220"/>
      <c r="BC269" s="218"/>
      <c r="BD269" s="218"/>
      <c r="BE269" s="218"/>
      <c r="BF269" s="400">
        <f t="shared" si="379"/>
        <v>3</v>
      </c>
      <c r="BG269" s="10">
        <v>44673</v>
      </c>
      <c r="BH269" s="484"/>
      <c r="BI269" s="484"/>
      <c r="BJ269" s="484"/>
      <c r="BK269" s="484"/>
      <c r="BL269" s="484"/>
      <c r="BM269" s="484"/>
      <c r="BN269" s="484"/>
      <c r="BO269" s="484"/>
      <c r="BP269" s="484"/>
      <c r="BQ269" s="495"/>
      <c r="BR269" s="220"/>
      <c r="BS269" s="220"/>
      <c r="BT269" s="220"/>
      <c r="BU269" s="220"/>
      <c r="BV269" s="220"/>
      <c r="BW269" s="220"/>
      <c r="BX269" s="220"/>
      <c r="BY269" s="220"/>
      <c r="BZ269" s="220"/>
      <c r="CA269" s="495"/>
      <c r="CB269" s="399">
        <f t="shared" si="380"/>
        <v>1</v>
      </c>
      <c r="CC269" s="397">
        <f t="shared" si="371"/>
        <v>2</v>
      </c>
      <c r="CD269" s="16">
        <v>44701</v>
      </c>
      <c r="CE269" s="396">
        <f t="shared" si="381"/>
        <v>44707</v>
      </c>
      <c r="CF269" s="220"/>
      <c r="CG269" s="220"/>
      <c r="CH269" s="220"/>
      <c r="CI269" s="7"/>
      <c r="CJ269" s="15"/>
      <c r="CK269" s="1"/>
      <c r="CL269" s="1"/>
    </row>
    <row r="270" spans="1:90" s="2" customFormat="1" ht="26.4" customHeight="1">
      <c r="A270" s="362"/>
      <c r="B270" s="4">
        <v>1179</v>
      </c>
      <c r="C270" s="216" t="str">
        <f ca="1">IF(CD270="","",(IF(CF270&lt;&gt;"","Closed",(IF(CD270=TODAY()+1,"Near Due",(IF(CD270=TODAY(),"Today is due date",(IF(CD270&gt;TODAY(),"On Due",(IF(E1947&lt;TODAY()-7,"Too Over Due",(IF(CD270&lt;TODAY(),"Over due")))))))))))))</f>
        <v>Closed</v>
      </c>
      <c r="D270" s="216" t="str">
        <f t="shared" ref="D270:D278" ca="1" si="382">IF(C270="Closed","Done","Under Test")</f>
        <v>Done</v>
      </c>
      <c r="E270" s="363">
        <v>44652</v>
      </c>
      <c r="F270" s="13">
        <v>44659</v>
      </c>
      <c r="G270" s="13">
        <v>44652</v>
      </c>
      <c r="H270" s="329" t="s">
        <v>669</v>
      </c>
      <c r="I270" s="3" t="s">
        <v>228</v>
      </c>
      <c r="J270" s="3" t="s">
        <v>229</v>
      </c>
      <c r="K270" s="376" t="s">
        <v>142</v>
      </c>
      <c r="L270" s="506" t="s">
        <v>156</v>
      </c>
      <c r="M270" s="9" t="s">
        <v>73</v>
      </c>
      <c r="N270" s="21" t="s">
        <v>157</v>
      </c>
      <c r="O270" s="480" t="s">
        <v>327</v>
      </c>
      <c r="P270" s="21" t="s">
        <v>262</v>
      </c>
      <c r="Q270" s="23" t="s">
        <v>670</v>
      </c>
      <c r="R270" s="11" t="s">
        <v>68</v>
      </c>
      <c r="S270" s="8" t="s">
        <v>27</v>
      </c>
      <c r="T270" s="13"/>
      <c r="U270" s="14" t="s">
        <v>350</v>
      </c>
      <c r="V270" s="381" t="s">
        <v>315</v>
      </c>
      <c r="W270" s="18">
        <v>65</v>
      </c>
      <c r="X270" s="18" t="s">
        <v>323</v>
      </c>
      <c r="Y270" s="18">
        <v>2</v>
      </c>
      <c r="Z270" s="18" t="s">
        <v>57</v>
      </c>
      <c r="AA270" s="18" t="s">
        <v>403</v>
      </c>
      <c r="AB270" s="18" t="s">
        <v>458</v>
      </c>
      <c r="AC270" s="18"/>
      <c r="AD270" s="18"/>
      <c r="AE270" s="18">
        <v>2</v>
      </c>
      <c r="AF270" s="16">
        <v>44652</v>
      </c>
      <c r="AG270" s="16"/>
      <c r="AH270" s="16"/>
      <c r="AI270" s="16">
        <v>44652</v>
      </c>
      <c r="AJ270" s="219"/>
      <c r="AK270" s="219"/>
      <c r="AL270" s="219"/>
      <c r="AM270" s="219"/>
      <c r="AN270" s="219"/>
      <c r="AO270" s="219"/>
      <c r="AP270" s="219"/>
      <c r="AQ270" s="219"/>
      <c r="AR270" s="219"/>
      <c r="AS270" s="219"/>
      <c r="AT270" s="219"/>
      <c r="AU270" s="219"/>
      <c r="AV270" s="220"/>
      <c r="AW270" s="220"/>
      <c r="AX270" s="220"/>
      <c r="AY270" s="220"/>
      <c r="AZ270" s="220"/>
      <c r="BA270" s="220"/>
      <c r="BB270" s="220"/>
      <c r="BC270" s="218"/>
      <c r="BD270" s="218"/>
      <c r="BE270" s="218"/>
      <c r="BF270" s="400">
        <f t="shared" si="379"/>
        <v>2</v>
      </c>
      <c r="BG270" s="10">
        <v>44652</v>
      </c>
      <c r="BH270" s="484"/>
      <c r="BI270" s="10">
        <v>44652</v>
      </c>
      <c r="BJ270" s="484"/>
      <c r="BK270" s="484"/>
      <c r="BL270" s="484"/>
      <c r="BM270" s="484"/>
      <c r="BN270" s="484"/>
      <c r="BO270" s="484"/>
      <c r="BP270" s="484"/>
      <c r="BQ270" s="495"/>
      <c r="BR270" s="495"/>
      <c r="BS270" s="495"/>
      <c r="BT270" s="495"/>
      <c r="BU270" s="495"/>
      <c r="BV270" s="495"/>
      <c r="BW270" s="495"/>
      <c r="BX270" s="495"/>
      <c r="BY270" s="495"/>
      <c r="BZ270" s="495"/>
      <c r="CA270" s="495"/>
      <c r="CB270" s="399">
        <f t="shared" si="380"/>
        <v>2</v>
      </c>
      <c r="CC270" s="397">
        <f t="shared" si="371"/>
        <v>0</v>
      </c>
      <c r="CD270" s="16">
        <v>44652</v>
      </c>
      <c r="CE270" s="396">
        <f t="shared" si="381"/>
        <v>44658</v>
      </c>
      <c r="CF270" s="16">
        <v>44652</v>
      </c>
      <c r="CG270" s="16"/>
      <c r="CH270" s="220"/>
      <c r="CI270" s="7"/>
      <c r="CJ270" s="7"/>
      <c r="CK270" s="1"/>
      <c r="CL270" s="1"/>
    </row>
    <row r="271" spans="1:90" s="2" customFormat="1" ht="26.4" customHeight="1">
      <c r="A271" s="362"/>
      <c r="B271" s="4">
        <v>1180</v>
      </c>
      <c r="C271" s="216" t="str">
        <f ca="1">IF(CD271="","",(IF(CF271&lt;&gt;"","Closed",(IF(CD271=TODAY()+1,"Near Due",(IF(CD271=TODAY(),"Today is due date",(IF(CD271&gt;TODAY(),"On Due",(IF(E1948&lt;TODAY()-7,"Too Over Due",(IF(CD271&lt;TODAY(),"Over due")))))))))))))</f>
        <v>Closed</v>
      </c>
      <c r="D271" s="216" t="str">
        <f t="shared" ca="1" si="382"/>
        <v>Done</v>
      </c>
      <c r="E271" s="363">
        <v>44652</v>
      </c>
      <c r="F271" s="13">
        <v>44659</v>
      </c>
      <c r="G271" s="13">
        <v>44652</v>
      </c>
      <c r="H271" s="329" t="s">
        <v>669</v>
      </c>
      <c r="I271" s="3" t="s">
        <v>228</v>
      </c>
      <c r="J271" s="3" t="s">
        <v>229</v>
      </c>
      <c r="K271" s="376" t="s">
        <v>142</v>
      </c>
      <c r="L271" s="506" t="s">
        <v>156</v>
      </c>
      <c r="M271" s="9" t="s">
        <v>73</v>
      </c>
      <c r="N271" s="21" t="s">
        <v>157</v>
      </c>
      <c r="O271" s="480" t="s">
        <v>327</v>
      </c>
      <c r="P271" s="21" t="s">
        <v>262</v>
      </c>
      <c r="Q271" s="23" t="s">
        <v>670</v>
      </c>
      <c r="R271" s="11" t="s">
        <v>68</v>
      </c>
      <c r="S271" s="8" t="s">
        <v>27</v>
      </c>
      <c r="T271" s="13"/>
      <c r="U271" s="7" t="s">
        <v>230</v>
      </c>
      <c r="V271" s="406" t="s">
        <v>336</v>
      </c>
      <c r="W271" s="18">
        <v>25</v>
      </c>
      <c r="X271" s="18" t="s">
        <v>323</v>
      </c>
      <c r="Y271" s="18">
        <v>2</v>
      </c>
      <c r="Z271" s="18" t="s">
        <v>173</v>
      </c>
      <c r="AA271" s="18" t="s">
        <v>403</v>
      </c>
      <c r="AB271" s="18" t="s">
        <v>458</v>
      </c>
      <c r="AC271" s="18"/>
      <c r="AD271" s="18"/>
      <c r="AE271" s="18">
        <v>2</v>
      </c>
      <c r="AF271" s="16">
        <v>44652</v>
      </c>
      <c r="AG271" s="16"/>
      <c r="AH271" s="16"/>
      <c r="AI271" s="16">
        <v>44652</v>
      </c>
      <c r="AJ271" s="219"/>
      <c r="AK271" s="219"/>
      <c r="AL271" s="219"/>
      <c r="AM271" s="219"/>
      <c r="AN271" s="219"/>
      <c r="AO271" s="219"/>
      <c r="AP271" s="219"/>
      <c r="AQ271" s="219"/>
      <c r="AR271" s="219"/>
      <c r="AS271" s="219"/>
      <c r="AT271" s="219"/>
      <c r="AU271" s="219"/>
      <c r="AV271" s="220"/>
      <c r="AW271" s="220"/>
      <c r="AX271" s="220"/>
      <c r="AY271" s="220"/>
      <c r="AZ271" s="220"/>
      <c r="BA271" s="220"/>
      <c r="BB271" s="220"/>
      <c r="BC271" s="218"/>
      <c r="BD271" s="218"/>
      <c r="BE271" s="218"/>
      <c r="BF271" s="400">
        <f t="shared" si="379"/>
        <v>2</v>
      </c>
      <c r="BG271" s="10">
        <v>44652</v>
      </c>
      <c r="BH271" s="484"/>
      <c r="BI271" s="10">
        <v>44652</v>
      </c>
      <c r="BJ271" s="484"/>
      <c r="BK271" s="484"/>
      <c r="BL271" s="484"/>
      <c r="BM271" s="484"/>
      <c r="BN271" s="484"/>
      <c r="BO271" s="484"/>
      <c r="BP271" s="484"/>
      <c r="BQ271" s="495"/>
      <c r="BR271" s="495"/>
      <c r="BS271" s="495"/>
      <c r="BT271" s="495"/>
      <c r="BU271" s="495"/>
      <c r="BV271" s="495"/>
      <c r="BW271" s="495"/>
      <c r="BX271" s="495"/>
      <c r="BY271" s="495"/>
      <c r="BZ271" s="495"/>
      <c r="CA271" s="495"/>
      <c r="CB271" s="399">
        <f t="shared" si="380"/>
        <v>2</v>
      </c>
      <c r="CC271" s="397">
        <f t="shared" si="371"/>
        <v>0</v>
      </c>
      <c r="CD271" s="16">
        <v>44652</v>
      </c>
      <c r="CE271" s="396">
        <f t="shared" si="381"/>
        <v>44658</v>
      </c>
      <c r="CF271" s="16">
        <v>44652</v>
      </c>
      <c r="CG271" s="16"/>
      <c r="CH271" s="220"/>
      <c r="CI271" s="7"/>
      <c r="CJ271" s="7"/>
      <c r="CK271" s="1"/>
      <c r="CL271" s="1"/>
    </row>
    <row r="272" spans="1:90" s="2" customFormat="1" ht="26.4" customHeight="1">
      <c r="A272" s="362"/>
      <c r="B272" s="4">
        <v>1181</v>
      </c>
      <c r="C272" s="216" t="str">
        <f t="shared" ref="C272:C277" ca="1" si="383">IF(CD272="","",(IF(CF272&lt;&gt;"","Closed",(IF(CD272=TODAY()+1,"Near Due",(IF(CD272=TODAY(),"Today is due date",(IF(CD272&gt;TODAY(),"On Due",(IF(E1948&lt;TODAY()-7,"Too Over Due",(IF(CD272&lt;TODAY(),"Over due")))))))))))))</f>
        <v/>
      </c>
      <c r="D272" s="216" t="str">
        <f t="shared" ca="1" si="382"/>
        <v>Under Test</v>
      </c>
      <c r="E272" s="363">
        <v>44652</v>
      </c>
      <c r="F272" s="13">
        <v>44659</v>
      </c>
      <c r="G272" s="13">
        <v>44652</v>
      </c>
      <c r="H272" s="329" t="s">
        <v>673</v>
      </c>
      <c r="I272" s="3" t="s">
        <v>293</v>
      </c>
      <c r="J272" s="3" t="s">
        <v>47</v>
      </c>
      <c r="K272" s="9">
        <v>3087</v>
      </c>
      <c r="L272" s="329" t="s">
        <v>282</v>
      </c>
      <c r="M272" s="3" t="s">
        <v>42</v>
      </c>
      <c r="N272" s="21" t="s">
        <v>41</v>
      </c>
      <c r="O272" s="480" t="s">
        <v>327</v>
      </c>
      <c r="P272" s="21" t="s">
        <v>259</v>
      </c>
      <c r="Q272" s="23" t="s">
        <v>671</v>
      </c>
      <c r="R272" s="8" t="s">
        <v>35</v>
      </c>
      <c r="S272" s="8" t="s">
        <v>27</v>
      </c>
      <c r="T272" s="13"/>
      <c r="U272" s="14" t="s">
        <v>350</v>
      </c>
      <c r="V272" s="381" t="s">
        <v>315</v>
      </c>
      <c r="W272" s="18">
        <v>85</v>
      </c>
      <c r="X272" s="18" t="s">
        <v>323</v>
      </c>
      <c r="Y272" s="18">
        <v>8</v>
      </c>
      <c r="Z272" s="401" t="s">
        <v>272</v>
      </c>
      <c r="AA272" s="401" t="s">
        <v>672</v>
      </c>
      <c r="AB272" s="401" t="s">
        <v>170</v>
      </c>
      <c r="AC272" s="401" t="s">
        <v>518</v>
      </c>
      <c r="AD272" s="401"/>
      <c r="AE272" s="401">
        <v>500</v>
      </c>
      <c r="AF272" s="16">
        <v>44657</v>
      </c>
      <c r="AG272" s="16"/>
      <c r="AH272" s="16"/>
      <c r="AI272" s="10"/>
      <c r="AJ272" s="219"/>
      <c r="AK272" s="219"/>
      <c r="AL272" s="219">
        <v>44658</v>
      </c>
      <c r="AM272" s="219"/>
      <c r="AN272" s="219">
        <v>44660</v>
      </c>
      <c r="AO272" s="219"/>
      <c r="AP272" s="219"/>
      <c r="AQ272" s="219">
        <v>44662</v>
      </c>
      <c r="AR272" s="219"/>
      <c r="AS272" s="219"/>
      <c r="AT272" s="219"/>
      <c r="AU272" s="219"/>
      <c r="AV272" s="220">
        <v>44669</v>
      </c>
      <c r="AW272" s="220"/>
      <c r="AX272" s="220"/>
      <c r="AY272" s="220">
        <v>44680</v>
      </c>
      <c r="AZ272" s="220"/>
      <c r="BA272" s="220"/>
      <c r="BB272" s="220"/>
      <c r="BC272" s="218"/>
      <c r="BD272" s="218"/>
      <c r="BE272" s="218"/>
      <c r="BF272" s="400">
        <f t="shared" si="379"/>
        <v>6</v>
      </c>
      <c r="BG272" s="10">
        <v>44657</v>
      </c>
      <c r="BH272" s="219"/>
      <c r="BI272" s="219"/>
      <c r="BJ272" s="219"/>
      <c r="BK272" s="219"/>
      <c r="BL272" s="219">
        <v>44658</v>
      </c>
      <c r="BM272" s="219"/>
      <c r="BN272" s="219">
        <v>44660</v>
      </c>
      <c r="BO272" s="219"/>
      <c r="BP272" s="219"/>
      <c r="BQ272" s="220">
        <v>44662</v>
      </c>
      <c r="BR272" s="220">
        <v>44669</v>
      </c>
      <c r="BS272" s="220"/>
      <c r="BT272" s="220"/>
      <c r="BU272" s="220"/>
      <c r="BV272" s="220"/>
      <c r="BW272" s="220"/>
      <c r="BX272" s="220"/>
      <c r="BY272" s="220"/>
      <c r="BZ272" s="220"/>
      <c r="CA272" s="220"/>
      <c r="CB272" s="399">
        <f t="shared" si="380"/>
        <v>5</v>
      </c>
      <c r="CC272" s="397">
        <f t="shared" si="371"/>
        <v>1</v>
      </c>
      <c r="CD272" s="13"/>
      <c r="CE272" s="396">
        <f t="shared" si="381"/>
        <v>6</v>
      </c>
      <c r="CF272" s="13"/>
      <c r="CG272" s="220"/>
      <c r="CH272" s="220"/>
      <c r="CI272" s="7"/>
      <c r="CJ272" s="7"/>
      <c r="CK272" s="1"/>
      <c r="CL272" s="1"/>
    </row>
    <row r="273" spans="1:90" s="2" customFormat="1" ht="26.4" customHeight="1">
      <c r="A273" s="362"/>
      <c r="B273" s="4">
        <v>1182</v>
      </c>
      <c r="C273" s="216" t="str">
        <f t="shared" ca="1" si="383"/>
        <v/>
      </c>
      <c r="D273" s="216" t="str">
        <f t="shared" ca="1" si="382"/>
        <v>Under Test</v>
      </c>
      <c r="E273" s="363">
        <v>44652</v>
      </c>
      <c r="F273" s="13">
        <v>44659</v>
      </c>
      <c r="G273" s="13">
        <v>44656</v>
      </c>
      <c r="H273" s="329" t="s">
        <v>674</v>
      </c>
      <c r="I273" s="3" t="s">
        <v>692</v>
      </c>
      <c r="J273" s="9" t="s">
        <v>46</v>
      </c>
      <c r="K273" s="9">
        <v>3037</v>
      </c>
      <c r="L273" s="6" t="s">
        <v>281</v>
      </c>
      <c r="M273" s="3" t="s">
        <v>29</v>
      </c>
      <c r="N273" s="21" t="s">
        <v>23</v>
      </c>
      <c r="O273" s="480" t="s">
        <v>327</v>
      </c>
      <c r="P273" s="21" t="s">
        <v>260</v>
      </c>
      <c r="Q273" s="23" t="s">
        <v>675</v>
      </c>
      <c r="R273" s="11" t="s">
        <v>301</v>
      </c>
      <c r="S273" s="8" t="s">
        <v>27</v>
      </c>
      <c r="T273" s="13"/>
      <c r="U273" s="14" t="s">
        <v>350</v>
      </c>
      <c r="V273" s="381" t="s">
        <v>315</v>
      </c>
      <c r="W273" s="18">
        <v>85</v>
      </c>
      <c r="X273" s="18" t="s">
        <v>323</v>
      </c>
      <c r="Y273" s="18">
        <v>3</v>
      </c>
      <c r="Z273" s="401" t="s">
        <v>695</v>
      </c>
      <c r="AA273" s="401" t="s">
        <v>582</v>
      </c>
      <c r="AB273" s="401" t="s">
        <v>170</v>
      </c>
      <c r="AC273" s="401"/>
      <c r="AD273" s="401"/>
      <c r="AE273" s="401">
        <v>1000</v>
      </c>
      <c r="AF273" s="16">
        <v>44674</v>
      </c>
      <c r="AG273" s="16"/>
      <c r="AH273" s="16"/>
      <c r="AI273" s="10"/>
      <c r="AJ273" s="219"/>
      <c r="AK273" s="219"/>
      <c r="AL273" s="219"/>
      <c r="AM273" s="219"/>
      <c r="AN273" s="219"/>
      <c r="AO273" s="219"/>
      <c r="AP273" s="219"/>
      <c r="AQ273" s="219"/>
      <c r="AR273" s="219"/>
      <c r="AS273" s="219"/>
      <c r="AT273" s="219"/>
      <c r="AU273" s="219"/>
      <c r="AV273" s="220">
        <v>44686</v>
      </c>
      <c r="AW273" s="220"/>
      <c r="AX273" s="220"/>
      <c r="AY273" s="220">
        <v>44702</v>
      </c>
      <c r="AZ273" s="220"/>
      <c r="BA273" s="220"/>
      <c r="BB273" s="220"/>
      <c r="BC273" s="218"/>
      <c r="BD273" s="218"/>
      <c r="BE273" s="218"/>
      <c r="BF273" s="400">
        <f t="shared" si="379"/>
        <v>3</v>
      </c>
      <c r="BG273" s="10"/>
      <c r="BH273" s="484"/>
      <c r="BI273" s="484"/>
      <c r="BJ273" s="484"/>
      <c r="BK273" s="484"/>
      <c r="BL273" s="484"/>
      <c r="BM273" s="484"/>
      <c r="BN273" s="484"/>
      <c r="BO273" s="484"/>
      <c r="BP273" s="484"/>
      <c r="BQ273" s="495"/>
      <c r="BR273" s="495"/>
      <c r="BS273" s="495"/>
      <c r="BT273" s="495"/>
      <c r="BU273" s="495"/>
      <c r="BV273" s="495"/>
      <c r="BW273" s="495"/>
      <c r="BX273" s="495"/>
      <c r="BY273" s="495"/>
      <c r="BZ273" s="495"/>
      <c r="CA273" s="495"/>
      <c r="CB273" s="399">
        <f t="shared" si="380"/>
        <v>0</v>
      </c>
      <c r="CC273" s="397">
        <f t="shared" si="371"/>
        <v>3</v>
      </c>
      <c r="CD273" s="13"/>
      <c r="CE273" s="396">
        <f t="shared" si="381"/>
        <v>6</v>
      </c>
      <c r="CF273" s="220"/>
      <c r="CG273" s="220"/>
      <c r="CH273" s="220"/>
      <c r="CI273" s="7"/>
      <c r="CJ273" s="15"/>
      <c r="CK273" s="1"/>
      <c r="CL273" s="1"/>
    </row>
    <row r="274" spans="1:90" s="2" customFormat="1" ht="26.4" customHeight="1">
      <c r="A274" s="362"/>
      <c r="B274" s="4">
        <v>1183</v>
      </c>
      <c r="C274" s="216" t="str">
        <f t="shared" ca="1" si="383"/>
        <v/>
      </c>
      <c r="D274" s="216" t="str">
        <f t="shared" ca="1" si="382"/>
        <v>Under Test</v>
      </c>
      <c r="E274" s="363">
        <v>44652</v>
      </c>
      <c r="F274" s="13">
        <v>44659</v>
      </c>
      <c r="G274" s="13">
        <v>44656</v>
      </c>
      <c r="H274" s="329" t="s">
        <v>674</v>
      </c>
      <c r="I274" s="3" t="s">
        <v>692</v>
      </c>
      <c r="J274" s="9" t="s">
        <v>46</v>
      </c>
      <c r="K274" s="9">
        <v>3037</v>
      </c>
      <c r="L274" s="6" t="s">
        <v>281</v>
      </c>
      <c r="M274" s="3" t="s">
        <v>29</v>
      </c>
      <c r="N274" s="21" t="s">
        <v>23</v>
      </c>
      <c r="O274" s="480" t="s">
        <v>327</v>
      </c>
      <c r="P274" s="21" t="s">
        <v>260</v>
      </c>
      <c r="Q274" s="23" t="s">
        <v>675</v>
      </c>
      <c r="R274" s="11" t="s">
        <v>301</v>
      </c>
      <c r="S274" s="8" t="s">
        <v>27</v>
      </c>
      <c r="T274" s="13"/>
      <c r="U274" s="14" t="s">
        <v>316</v>
      </c>
      <c r="V274" s="384" t="s">
        <v>316</v>
      </c>
      <c r="W274" s="18">
        <v>-30</v>
      </c>
      <c r="X274" s="18" t="s">
        <v>323</v>
      </c>
      <c r="Y274" s="18">
        <v>3</v>
      </c>
      <c r="Z274" s="401" t="s">
        <v>698</v>
      </c>
      <c r="AA274" s="401" t="s">
        <v>697</v>
      </c>
      <c r="AB274" s="401" t="s">
        <v>170</v>
      </c>
      <c r="AC274" s="401"/>
      <c r="AD274" s="401"/>
      <c r="AE274" s="401">
        <v>1000</v>
      </c>
      <c r="AF274" s="16">
        <v>44674</v>
      </c>
      <c r="AG274" s="16"/>
      <c r="AH274" s="16"/>
      <c r="AI274" s="10"/>
      <c r="AJ274" s="219"/>
      <c r="AK274" s="219"/>
      <c r="AL274" s="219"/>
      <c r="AM274" s="219"/>
      <c r="AN274" s="219"/>
      <c r="AO274" s="219"/>
      <c r="AP274" s="219"/>
      <c r="AQ274" s="219"/>
      <c r="AR274" s="219"/>
      <c r="AS274" s="219"/>
      <c r="AT274" s="219"/>
      <c r="AU274" s="219"/>
      <c r="AV274" s="220">
        <v>44686</v>
      </c>
      <c r="AW274" s="220"/>
      <c r="AX274" s="220"/>
      <c r="AY274" s="220">
        <v>44702</v>
      </c>
      <c r="AZ274" s="220"/>
      <c r="BA274" s="220"/>
      <c r="BB274" s="220"/>
      <c r="BC274" s="218"/>
      <c r="BD274" s="218"/>
      <c r="BE274" s="218"/>
      <c r="BF274" s="400">
        <f t="shared" si="379"/>
        <v>3</v>
      </c>
      <c r="BG274" s="10"/>
      <c r="BH274" s="484"/>
      <c r="BI274" s="484"/>
      <c r="BJ274" s="484"/>
      <c r="BK274" s="484"/>
      <c r="BL274" s="484"/>
      <c r="BM274" s="484"/>
      <c r="BN274" s="484"/>
      <c r="BO274" s="484"/>
      <c r="BP274" s="484"/>
      <c r="BQ274" s="495"/>
      <c r="BR274" s="495"/>
      <c r="BS274" s="495"/>
      <c r="BT274" s="495"/>
      <c r="BU274" s="495"/>
      <c r="BV274" s="495"/>
      <c r="BW274" s="495"/>
      <c r="BX274" s="495"/>
      <c r="BY274" s="495"/>
      <c r="BZ274" s="495"/>
      <c r="CA274" s="495"/>
      <c r="CB274" s="399">
        <f t="shared" si="380"/>
        <v>0</v>
      </c>
      <c r="CC274" s="397">
        <f t="shared" si="371"/>
        <v>3</v>
      </c>
      <c r="CD274" s="13"/>
      <c r="CE274" s="396">
        <f t="shared" si="381"/>
        <v>6</v>
      </c>
      <c r="CF274" s="220"/>
      <c r="CG274" s="220"/>
      <c r="CH274" s="220"/>
      <c r="CI274" s="7"/>
      <c r="CJ274" s="15"/>
      <c r="CK274" s="1"/>
      <c r="CL274" s="1"/>
    </row>
    <row r="275" spans="1:90" s="2" customFormat="1" ht="26.4" customHeight="1">
      <c r="A275" s="362"/>
      <c r="B275" s="4">
        <v>1184</v>
      </c>
      <c r="C275" s="216" t="str">
        <f t="shared" ca="1" si="383"/>
        <v/>
      </c>
      <c r="D275" s="216" t="str">
        <f t="shared" ca="1" si="382"/>
        <v>Under Test</v>
      </c>
      <c r="E275" s="363">
        <v>44652</v>
      </c>
      <c r="F275" s="13">
        <v>44659</v>
      </c>
      <c r="G275" s="13">
        <v>44656</v>
      </c>
      <c r="H275" s="329" t="s">
        <v>674</v>
      </c>
      <c r="I275" s="3" t="s">
        <v>692</v>
      </c>
      <c r="J275" s="9" t="s">
        <v>46</v>
      </c>
      <c r="K275" s="9">
        <v>3037</v>
      </c>
      <c r="L275" s="6" t="s">
        <v>281</v>
      </c>
      <c r="M275" s="3" t="s">
        <v>29</v>
      </c>
      <c r="N275" s="21" t="s">
        <v>23</v>
      </c>
      <c r="O275" s="480" t="s">
        <v>327</v>
      </c>
      <c r="P275" s="21" t="s">
        <v>260</v>
      </c>
      <c r="Q275" s="23" t="s">
        <v>675</v>
      </c>
      <c r="R275" s="11" t="s">
        <v>301</v>
      </c>
      <c r="S275" s="8" t="s">
        <v>27</v>
      </c>
      <c r="T275" s="13"/>
      <c r="U275" s="7" t="s">
        <v>349</v>
      </c>
      <c r="V275" s="285" t="s">
        <v>318</v>
      </c>
      <c r="W275" s="18" t="s">
        <v>329</v>
      </c>
      <c r="X275" s="18" t="s">
        <v>323</v>
      </c>
      <c r="Y275" s="18">
        <v>3</v>
      </c>
      <c r="Z275" s="401" t="s">
        <v>696</v>
      </c>
      <c r="AA275" s="401" t="s">
        <v>583</v>
      </c>
      <c r="AB275" s="401" t="s">
        <v>170</v>
      </c>
      <c r="AC275" s="401"/>
      <c r="AD275" s="401"/>
      <c r="AE275" s="401">
        <v>1000</v>
      </c>
      <c r="AF275" s="16">
        <v>44674</v>
      </c>
      <c r="AG275" s="16"/>
      <c r="AH275" s="16"/>
      <c r="AI275" s="10"/>
      <c r="AJ275" s="219"/>
      <c r="AK275" s="219"/>
      <c r="AL275" s="219"/>
      <c r="AM275" s="219"/>
      <c r="AN275" s="219"/>
      <c r="AO275" s="219"/>
      <c r="AP275" s="219"/>
      <c r="AQ275" s="219"/>
      <c r="AR275" s="219"/>
      <c r="AS275" s="219"/>
      <c r="AT275" s="219"/>
      <c r="AU275" s="219"/>
      <c r="AV275" s="220">
        <v>44686</v>
      </c>
      <c r="AW275" s="220"/>
      <c r="AX275" s="220"/>
      <c r="AY275" s="220">
        <v>44702</v>
      </c>
      <c r="AZ275" s="220"/>
      <c r="BA275" s="220"/>
      <c r="BB275" s="220"/>
      <c r="BC275" s="218"/>
      <c r="BD275" s="218"/>
      <c r="BE275" s="218"/>
      <c r="BF275" s="400">
        <f t="shared" si="379"/>
        <v>3</v>
      </c>
      <c r="BG275" s="10"/>
      <c r="BH275" s="484"/>
      <c r="BI275" s="484"/>
      <c r="BJ275" s="484"/>
      <c r="BK275" s="484"/>
      <c r="BL275" s="484"/>
      <c r="BM275" s="484"/>
      <c r="BN275" s="484"/>
      <c r="BO275" s="484"/>
      <c r="BP275" s="484"/>
      <c r="BQ275" s="495"/>
      <c r="BR275" s="495"/>
      <c r="BS275" s="495"/>
      <c r="BT275" s="495"/>
      <c r="BU275" s="495"/>
      <c r="BV275" s="495"/>
      <c r="BW275" s="495"/>
      <c r="BX275" s="495"/>
      <c r="BY275" s="495"/>
      <c r="BZ275" s="495"/>
      <c r="CA275" s="495"/>
      <c r="CB275" s="399">
        <f t="shared" si="380"/>
        <v>0</v>
      </c>
      <c r="CC275" s="397">
        <f t="shared" si="371"/>
        <v>3</v>
      </c>
      <c r="CD275" s="13"/>
      <c r="CE275" s="396">
        <f t="shared" si="381"/>
        <v>6</v>
      </c>
      <c r="CF275" s="220"/>
      <c r="CG275" s="220"/>
      <c r="CH275" s="220"/>
      <c r="CI275" s="7"/>
      <c r="CJ275" s="15"/>
      <c r="CK275" s="1"/>
      <c r="CL275" s="1"/>
    </row>
    <row r="276" spans="1:90" s="2" customFormat="1" ht="26.25" customHeight="1">
      <c r="A276" s="362"/>
      <c r="B276" s="4">
        <v>1185</v>
      </c>
      <c r="C276" s="216" t="str">
        <f t="shared" ca="1" si="383"/>
        <v/>
      </c>
      <c r="D276" s="216" t="str">
        <f t="shared" ca="1" si="382"/>
        <v>Under Test</v>
      </c>
      <c r="E276" s="363">
        <v>44652</v>
      </c>
      <c r="F276" s="13">
        <v>44659</v>
      </c>
      <c r="G276" s="13">
        <v>44656</v>
      </c>
      <c r="H276" s="329" t="s">
        <v>674</v>
      </c>
      <c r="I276" s="3" t="s">
        <v>692</v>
      </c>
      <c r="J276" s="9" t="s">
        <v>46</v>
      </c>
      <c r="K276" s="9">
        <v>3037</v>
      </c>
      <c r="L276" s="6" t="s">
        <v>281</v>
      </c>
      <c r="M276" s="3" t="s">
        <v>29</v>
      </c>
      <c r="N276" s="21" t="s">
        <v>23</v>
      </c>
      <c r="O276" s="480" t="s">
        <v>327</v>
      </c>
      <c r="P276" s="21" t="s">
        <v>260</v>
      </c>
      <c r="Q276" s="23" t="s">
        <v>675</v>
      </c>
      <c r="R276" s="11" t="s">
        <v>301</v>
      </c>
      <c r="S276" s="8" t="s">
        <v>27</v>
      </c>
      <c r="T276" s="13"/>
      <c r="U276" s="381" t="s">
        <v>314</v>
      </c>
      <c r="V276" s="385" t="s">
        <v>314</v>
      </c>
      <c r="W276" s="499" t="s">
        <v>368</v>
      </c>
      <c r="X276" s="18" t="s">
        <v>324</v>
      </c>
      <c r="Y276" s="18">
        <v>3</v>
      </c>
      <c r="Z276" s="401" t="s">
        <v>694</v>
      </c>
      <c r="AA276" s="401"/>
      <c r="AB276" s="401"/>
      <c r="AC276" s="401"/>
      <c r="AD276" s="401"/>
      <c r="AE276" s="401">
        <v>1000</v>
      </c>
      <c r="AF276" s="16">
        <v>44674</v>
      </c>
      <c r="AG276" s="16"/>
      <c r="AH276" s="16"/>
      <c r="AI276" s="10"/>
      <c r="AJ276" s="219"/>
      <c r="AK276" s="219"/>
      <c r="AL276" s="219"/>
      <c r="AM276" s="219"/>
      <c r="AN276" s="219"/>
      <c r="AO276" s="219"/>
      <c r="AP276" s="219"/>
      <c r="AQ276" s="219"/>
      <c r="AR276" s="219"/>
      <c r="AS276" s="219"/>
      <c r="AT276" s="219"/>
      <c r="AU276" s="219"/>
      <c r="AV276" s="220">
        <v>44686</v>
      </c>
      <c r="AW276" s="220"/>
      <c r="AX276" s="220"/>
      <c r="AY276" s="220">
        <v>44702</v>
      </c>
      <c r="AZ276" s="220"/>
      <c r="BA276" s="220"/>
      <c r="BB276" s="220"/>
      <c r="BC276" s="218"/>
      <c r="BD276" s="218"/>
      <c r="BE276" s="218"/>
      <c r="BF276" s="400">
        <f t="shared" si="379"/>
        <v>3</v>
      </c>
      <c r="BG276" s="10"/>
      <c r="BH276" s="484"/>
      <c r="BI276" s="484"/>
      <c r="BJ276" s="484"/>
      <c r="BK276" s="484"/>
      <c r="BL276" s="484"/>
      <c r="BM276" s="484"/>
      <c r="BN276" s="484"/>
      <c r="BO276" s="484"/>
      <c r="BP276" s="484"/>
      <c r="BQ276" s="495"/>
      <c r="BR276" s="495"/>
      <c r="BS276" s="495"/>
      <c r="BT276" s="495"/>
      <c r="BU276" s="495"/>
      <c r="BV276" s="495"/>
      <c r="BW276" s="495"/>
      <c r="BX276" s="495"/>
      <c r="BY276" s="495"/>
      <c r="BZ276" s="495"/>
      <c r="CA276" s="495"/>
      <c r="CB276" s="399">
        <f t="shared" si="380"/>
        <v>0</v>
      </c>
      <c r="CC276" s="397">
        <f t="shared" si="371"/>
        <v>3</v>
      </c>
      <c r="CD276" s="13"/>
      <c r="CE276" s="396">
        <f t="shared" si="381"/>
        <v>6</v>
      </c>
      <c r="CF276" s="220"/>
      <c r="CG276" s="220"/>
      <c r="CH276" s="220"/>
      <c r="CI276" s="7"/>
      <c r="CJ276" s="15"/>
      <c r="CK276" s="1"/>
      <c r="CL276" s="1"/>
    </row>
    <row r="277" spans="1:90" s="2" customFormat="1" ht="26.4" customHeight="1">
      <c r="A277" s="362"/>
      <c r="B277" s="4">
        <v>1186</v>
      </c>
      <c r="C277" s="216" t="str">
        <f t="shared" ca="1" si="383"/>
        <v/>
      </c>
      <c r="D277" s="216" t="str">
        <f t="shared" ca="1" si="382"/>
        <v>Under Test</v>
      </c>
      <c r="E277" s="363">
        <v>44652</v>
      </c>
      <c r="F277" s="13">
        <v>44659</v>
      </c>
      <c r="G277" s="13">
        <v>44656</v>
      </c>
      <c r="H277" s="329" t="s">
        <v>674</v>
      </c>
      <c r="I277" s="3" t="s">
        <v>692</v>
      </c>
      <c r="J277" s="9" t="s">
        <v>46</v>
      </c>
      <c r="K277" s="9">
        <v>3037</v>
      </c>
      <c r="L277" s="6" t="s">
        <v>281</v>
      </c>
      <c r="M277" s="3" t="s">
        <v>29</v>
      </c>
      <c r="N277" s="21" t="s">
        <v>23</v>
      </c>
      <c r="O277" s="480" t="s">
        <v>327</v>
      </c>
      <c r="P277" s="21" t="s">
        <v>260</v>
      </c>
      <c r="Q277" s="23" t="s">
        <v>675</v>
      </c>
      <c r="R277" s="11" t="s">
        <v>301</v>
      </c>
      <c r="S277" s="8" t="s">
        <v>27</v>
      </c>
      <c r="T277" s="13"/>
      <c r="U277" s="7" t="s">
        <v>308</v>
      </c>
      <c r="V277" s="18" t="s">
        <v>308</v>
      </c>
      <c r="W277" s="18" t="s">
        <v>308</v>
      </c>
      <c r="X277" s="18" t="s">
        <v>323</v>
      </c>
      <c r="Y277" s="18">
        <v>10</v>
      </c>
      <c r="Z277" s="18"/>
      <c r="AA277" s="18"/>
      <c r="AB277" s="18"/>
      <c r="AC277" s="18"/>
      <c r="AD277" s="18"/>
      <c r="AE277" s="18">
        <v>48</v>
      </c>
      <c r="AF277" s="16">
        <v>44674</v>
      </c>
      <c r="AG277" s="16"/>
      <c r="AH277" s="16"/>
      <c r="AI277" s="10"/>
      <c r="AJ277" s="219"/>
      <c r="AK277" s="219"/>
      <c r="AL277" s="219"/>
      <c r="AM277" s="219">
        <v>44677</v>
      </c>
      <c r="AN277" s="219"/>
      <c r="AO277" s="219"/>
      <c r="AP277" s="219"/>
      <c r="AQ277" s="219"/>
      <c r="AR277" s="219"/>
      <c r="AS277" s="219"/>
      <c r="AT277" s="219"/>
      <c r="AU277" s="219"/>
      <c r="AV277" s="220"/>
      <c r="AW277" s="220"/>
      <c r="AX277" s="220"/>
      <c r="AY277" s="220"/>
      <c r="AZ277" s="220"/>
      <c r="BA277" s="220"/>
      <c r="BB277" s="220"/>
      <c r="BC277" s="218"/>
      <c r="BD277" s="218"/>
      <c r="BE277" s="218"/>
      <c r="BF277" s="400">
        <f t="shared" si="379"/>
        <v>2</v>
      </c>
      <c r="BG277" s="10"/>
      <c r="BH277" s="484"/>
      <c r="BI277" s="484"/>
      <c r="BJ277" s="484"/>
      <c r="BK277" s="484"/>
      <c r="BL277" s="484"/>
      <c r="BM277" s="484"/>
      <c r="BN277" s="484"/>
      <c r="BO277" s="484"/>
      <c r="BP277" s="484"/>
      <c r="BQ277" s="495"/>
      <c r="BR277" s="495"/>
      <c r="BS277" s="495"/>
      <c r="BT277" s="495"/>
      <c r="BU277" s="495"/>
      <c r="BV277" s="495"/>
      <c r="BW277" s="495"/>
      <c r="BX277" s="495"/>
      <c r="BY277" s="495"/>
      <c r="BZ277" s="495"/>
      <c r="CA277" s="495"/>
      <c r="CB277" s="399">
        <f t="shared" si="380"/>
        <v>0</v>
      </c>
      <c r="CC277" s="397">
        <f t="shared" si="371"/>
        <v>2</v>
      </c>
      <c r="CD277" s="13"/>
      <c r="CE277" s="396">
        <f t="shared" si="381"/>
        <v>6</v>
      </c>
      <c r="CF277" s="220"/>
      <c r="CG277" s="220"/>
      <c r="CH277" s="220"/>
      <c r="CI277" s="7"/>
      <c r="CJ277" s="15"/>
      <c r="CK277" s="1"/>
      <c r="CL277" s="1"/>
    </row>
    <row r="278" spans="1:90" s="2" customFormat="1" ht="26.4" customHeight="1">
      <c r="A278" s="362"/>
      <c r="B278" s="4">
        <v>1187</v>
      </c>
      <c r="C278" s="216" t="str">
        <f ca="1">IF(CD278="","",(IF(CF278&lt;&gt;"","Closed",(IF(CD278=TODAY()+1,"Near Due",(IF(CD278=TODAY(),"Today is due date",(IF(CD278&gt;TODAY(),"On Due",(IF(E1967&lt;TODAY()-7,"Too Over Due",(IF(CD278&lt;TODAY(),"Over due")))))))))))))</f>
        <v>Closed</v>
      </c>
      <c r="D278" s="216" t="str">
        <f t="shared" ca="1" si="382"/>
        <v>Done</v>
      </c>
      <c r="E278" s="363">
        <v>44652</v>
      </c>
      <c r="F278" s="13">
        <v>44668</v>
      </c>
      <c r="G278" s="13">
        <v>44624</v>
      </c>
      <c r="H278" s="328" t="s">
        <v>677</v>
      </c>
      <c r="I278" s="3" t="s">
        <v>64</v>
      </c>
      <c r="J278" s="3" t="s">
        <v>67</v>
      </c>
      <c r="K278" s="215">
        <v>3061</v>
      </c>
      <c r="L278" s="328" t="s">
        <v>25</v>
      </c>
      <c r="M278" s="9" t="s">
        <v>26</v>
      </c>
      <c r="N278" s="21" t="s">
        <v>18</v>
      </c>
      <c r="O278" s="480" t="s">
        <v>253</v>
      </c>
      <c r="P278" s="21" t="s">
        <v>255</v>
      </c>
      <c r="Q278" s="284" t="s">
        <v>66</v>
      </c>
      <c r="R278" s="11" t="s">
        <v>68</v>
      </c>
      <c r="S278" s="8" t="s">
        <v>27</v>
      </c>
      <c r="T278" s="13"/>
      <c r="U278" s="7" t="s">
        <v>59</v>
      </c>
      <c r="V278" s="7" t="s">
        <v>59</v>
      </c>
      <c r="W278" s="7" t="s">
        <v>59</v>
      </c>
      <c r="X278" s="18" t="s">
        <v>323</v>
      </c>
      <c r="Y278" s="18">
        <v>2</v>
      </c>
      <c r="Z278" s="18" t="s">
        <v>147</v>
      </c>
      <c r="AA278" s="18" t="s">
        <v>522</v>
      </c>
      <c r="AB278" s="18" t="s">
        <v>170</v>
      </c>
      <c r="AC278" s="18" t="s">
        <v>60</v>
      </c>
      <c r="AD278" s="18"/>
      <c r="AE278" s="18">
        <v>2</v>
      </c>
      <c r="AF278" s="16">
        <v>44630</v>
      </c>
      <c r="AG278" s="16"/>
      <c r="AH278" s="16"/>
      <c r="AI278" s="10">
        <v>44630</v>
      </c>
      <c r="AJ278" s="219"/>
      <c r="AK278" s="219"/>
      <c r="AL278" s="219"/>
      <c r="AM278" s="219"/>
      <c r="AN278" s="219"/>
      <c r="AO278" s="219"/>
      <c r="AP278" s="219"/>
      <c r="AQ278" s="219"/>
      <c r="AR278" s="219"/>
      <c r="AS278" s="219"/>
      <c r="AT278" s="219"/>
      <c r="AU278" s="219"/>
      <c r="AV278" s="220"/>
      <c r="AW278" s="220"/>
      <c r="AX278" s="220"/>
      <c r="AY278" s="220"/>
      <c r="AZ278" s="220"/>
      <c r="BA278" s="220"/>
      <c r="BB278" s="220"/>
      <c r="BC278" s="218"/>
      <c r="BD278" s="218"/>
      <c r="BE278" s="218"/>
      <c r="BF278" s="400">
        <f t="shared" si="379"/>
        <v>2</v>
      </c>
      <c r="BG278" s="10">
        <v>44630</v>
      </c>
      <c r="BH278" s="484"/>
      <c r="BI278" s="219">
        <v>44630</v>
      </c>
      <c r="BJ278" s="484"/>
      <c r="BK278" s="484"/>
      <c r="BL278" s="484"/>
      <c r="BM278" s="484"/>
      <c r="BN278" s="484"/>
      <c r="BO278" s="484"/>
      <c r="BP278" s="484"/>
      <c r="BQ278" s="495"/>
      <c r="BR278" s="495"/>
      <c r="BS278" s="495"/>
      <c r="BT278" s="495"/>
      <c r="BU278" s="495"/>
      <c r="BV278" s="495"/>
      <c r="BW278" s="495"/>
      <c r="BX278" s="495"/>
      <c r="BY278" s="495"/>
      <c r="BZ278" s="495"/>
      <c r="CA278" s="495"/>
      <c r="CB278" s="399">
        <f t="shared" si="380"/>
        <v>2</v>
      </c>
      <c r="CC278" s="397">
        <f t="shared" si="371"/>
        <v>0</v>
      </c>
      <c r="CD278" s="13">
        <v>44630</v>
      </c>
      <c r="CE278" s="396">
        <f t="shared" si="381"/>
        <v>44636</v>
      </c>
      <c r="CF278" s="220">
        <v>44630</v>
      </c>
      <c r="CG278" s="220">
        <v>44668</v>
      </c>
      <c r="CH278" s="220"/>
      <c r="CI278" s="7"/>
      <c r="CJ278" s="7"/>
      <c r="CK278" s="1"/>
      <c r="CL278" s="1"/>
    </row>
    <row r="279" spans="1:90" s="2" customFormat="1" ht="26.4" customHeight="1">
      <c r="A279" s="362"/>
      <c r="B279" s="4">
        <v>1188</v>
      </c>
      <c r="C279" s="216" t="str">
        <f ca="1">IF(CD279="","",(IF(CF279&lt;&gt;"","Closed",(IF(CD279=TODAY()+1,"Near Due",(IF(CD279=TODAY(),"Today is due date",(IF(CD279&gt;TODAY(),"On Due",(IF(E1968&lt;TODAY()-7,"Too Over Due",(IF(CD279&lt;TODAY(),"Over due")))))))))))))</f>
        <v>Closed</v>
      </c>
      <c r="D279" s="216" t="str">
        <f t="shared" ref="D279" ca="1" si="384">IF(C279="Closed","Done","Under Test")</f>
        <v>Done</v>
      </c>
      <c r="E279" s="363">
        <v>44652</v>
      </c>
      <c r="F279" s="13">
        <v>44668</v>
      </c>
      <c r="G279" s="13">
        <v>44630</v>
      </c>
      <c r="H279" s="328" t="s">
        <v>678</v>
      </c>
      <c r="I279" s="3" t="s">
        <v>64</v>
      </c>
      <c r="J279" s="3" t="s">
        <v>67</v>
      </c>
      <c r="K279" s="215">
        <v>3061</v>
      </c>
      <c r="L279" s="328" t="s">
        <v>25</v>
      </c>
      <c r="M279" s="9" t="s">
        <v>26</v>
      </c>
      <c r="N279" s="21" t="s">
        <v>18</v>
      </c>
      <c r="O279" s="480" t="s">
        <v>253</v>
      </c>
      <c r="P279" s="21" t="s">
        <v>255</v>
      </c>
      <c r="Q279" s="284" t="s">
        <v>66</v>
      </c>
      <c r="R279" s="11" t="s">
        <v>68</v>
      </c>
      <c r="S279" s="8" t="s">
        <v>27</v>
      </c>
      <c r="T279" s="13"/>
      <c r="U279" s="7" t="s">
        <v>59</v>
      </c>
      <c r="V279" s="7" t="s">
        <v>59</v>
      </c>
      <c r="W279" s="7" t="s">
        <v>59</v>
      </c>
      <c r="X279" s="18" t="s">
        <v>323</v>
      </c>
      <c r="Y279" s="18">
        <v>3</v>
      </c>
      <c r="Z279" s="18" t="s">
        <v>147</v>
      </c>
      <c r="AA279" s="18" t="s">
        <v>522</v>
      </c>
      <c r="AB279" s="18" t="s">
        <v>170</v>
      </c>
      <c r="AC279" s="18" t="s">
        <v>60</v>
      </c>
      <c r="AD279" s="18"/>
      <c r="AE279" s="18">
        <v>2</v>
      </c>
      <c r="AF279" s="16">
        <v>44630</v>
      </c>
      <c r="AG279" s="16"/>
      <c r="AH279" s="16"/>
      <c r="AI279" s="10">
        <v>44630</v>
      </c>
      <c r="AJ279" s="219"/>
      <c r="AK279" s="219"/>
      <c r="AL279" s="219"/>
      <c r="AM279" s="219"/>
      <c r="AN279" s="219"/>
      <c r="AO279" s="219"/>
      <c r="AP279" s="219"/>
      <c r="AQ279" s="219"/>
      <c r="AR279" s="219"/>
      <c r="AS279" s="219"/>
      <c r="AT279" s="219"/>
      <c r="AU279" s="219"/>
      <c r="AV279" s="220"/>
      <c r="AW279" s="220"/>
      <c r="AX279" s="220"/>
      <c r="AY279" s="220"/>
      <c r="AZ279" s="220"/>
      <c r="BA279" s="220"/>
      <c r="BB279" s="220"/>
      <c r="BC279" s="218"/>
      <c r="BD279" s="218"/>
      <c r="BE279" s="218"/>
      <c r="BF279" s="400">
        <f t="shared" ref="BF279" si="385">COUNTA(AF279:BE279)</f>
        <v>2</v>
      </c>
      <c r="BG279" s="10">
        <v>44630</v>
      </c>
      <c r="BH279" s="484"/>
      <c r="BI279" s="219">
        <v>44630</v>
      </c>
      <c r="BJ279" s="484"/>
      <c r="BK279" s="484"/>
      <c r="BL279" s="484"/>
      <c r="BM279" s="484"/>
      <c r="BN279" s="484"/>
      <c r="BO279" s="484"/>
      <c r="BP279" s="484"/>
      <c r="BQ279" s="495"/>
      <c r="BR279" s="495"/>
      <c r="BS279" s="495"/>
      <c r="BT279" s="495"/>
      <c r="BU279" s="495"/>
      <c r="BV279" s="495"/>
      <c r="BW279" s="495"/>
      <c r="BX279" s="495"/>
      <c r="BY279" s="495"/>
      <c r="BZ279" s="495"/>
      <c r="CA279" s="495"/>
      <c r="CB279" s="399">
        <f t="shared" ref="CB279" si="386">COUNTA(BG279:CA279)</f>
        <v>2</v>
      </c>
      <c r="CC279" s="397">
        <f t="shared" si="371"/>
        <v>0</v>
      </c>
      <c r="CD279" s="13">
        <v>44630</v>
      </c>
      <c r="CE279" s="396">
        <f t="shared" ref="CE279" si="387">CD279+6</f>
        <v>44636</v>
      </c>
      <c r="CF279" s="220">
        <v>44630</v>
      </c>
      <c r="CG279" s="220">
        <v>44668</v>
      </c>
      <c r="CH279" s="220"/>
      <c r="CI279" s="7"/>
      <c r="CJ279" s="7"/>
      <c r="CK279" s="1"/>
      <c r="CL279" s="1"/>
    </row>
    <row r="280" spans="1:90" s="2" customFormat="1" ht="26.4" customHeight="1">
      <c r="A280" s="362"/>
      <c r="B280" s="4">
        <v>1189</v>
      </c>
      <c r="C280" s="216" t="str">
        <f ca="1">IF(CD280="","",(IF(CF280&lt;&gt;"","Closed",(IF(CD280=TODAY()+1,"Near Due",(IF(CD280=TODAY(),"Today is due date",(IF(CD280&gt;TODAY(),"On Due",(IF(E1969&lt;TODAY()-7,"Too Over Due",(IF(CD280&lt;TODAY(),"Over due")))))))))))))</f>
        <v>Closed</v>
      </c>
      <c r="D280" s="216" t="str">
        <f t="shared" ref="D280" ca="1" si="388">IF(C280="Closed","Done","Under Test")</f>
        <v>Done</v>
      </c>
      <c r="E280" s="363">
        <v>44652</v>
      </c>
      <c r="F280" s="13">
        <v>44668</v>
      </c>
      <c r="G280" s="13">
        <v>44630</v>
      </c>
      <c r="H280" s="328" t="s">
        <v>679</v>
      </c>
      <c r="I280" s="3" t="s">
        <v>64</v>
      </c>
      <c r="J280" s="3" t="s">
        <v>67</v>
      </c>
      <c r="K280" s="215">
        <v>3061</v>
      </c>
      <c r="L280" s="328" t="s">
        <v>25</v>
      </c>
      <c r="M280" s="9" t="s">
        <v>26</v>
      </c>
      <c r="N280" s="21" t="s">
        <v>18</v>
      </c>
      <c r="O280" s="480" t="s">
        <v>253</v>
      </c>
      <c r="P280" s="21" t="s">
        <v>255</v>
      </c>
      <c r="Q280" s="284" t="s">
        <v>66</v>
      </c>
      <c r="R280" s="11" t="s">
        <v>68</v>
      </c>
      <c r="S280" s="8" t="s">
        <v>27</v>
      </c>
      <c r="T280" s="13"/>
      <c r="U280" s="7" t="s">
        <v>59</v>
      </c>
      <c r="V280" s="7" t="s">
        <v>59</v>
      </c>
      <c r="W280" s="7" t="s">
        <v>59</v>
      </c>
      <c r="X280" s="18" t="s">
        <v>323</v>
      </c>
      <c r="Y280" s="18">
        <v>4</v>
      </c>
      <c r="Z280" s="18" t="s">
        <v>147</v>
      </c>
      <c r="AA280" s="18" t="s">
        <v>522</v>
      </c>
      <c r="AB280" s="18" t="s">
        <v>170</v>
      </c>
      <c r="AC280" s="18" t="s">
        <v>60</v>
      </c>
      <c r="AD280" s="18"/>
      <c r="AE280" s="18">
        <v>2</v>
      </c>
      <c r="AF280" s="16">
        <v>44630</v>
      </c>
      <c r="AG280" s="16"/>
      <c r="AH280" s="16"/>
      <c r="AI280" s="10">
        <v>44630</v>
      </c>
      <c r="AJ280" s="219"/>
      <c r="AK280" s="219"/>
      <c r="AL280" s="219"/>
      <c r="AM280" s="219"/>
      <c r="AN280" s="219"/>
      <c r="AO280" s="219"/>
      <c r="AP280" s="219"/>
      <c r="AQ280" s="219"/>
      <c r="AR280" s="219"/>
      <c r="AS280" s="219"/>
      <c r="AT280" s="219"/>
      <c r="AU280" s="219"/>
      <c r="AV280" s="220"/>
      <c r="AW280" s="220"/>
      <c r="AX280" s="220"/>
      <c r="AY280" s="220"/>
      <c r="AZ280" s="220"/>
      <c r="BA280" s="220"/>
      <c r="BB280" s="220"/>
      <c r="BC280" s="218"/>
      <c r="BD280" s="218"/>
      <c r="BE280" s="218"/>
      <c r="BF280" s="400">
        <f t="shared" ref="BF280" si="389">COUNTA(AF280:BE280)</f>
        <v>2</v>
      </c>
      <c r="BG280" s="10">
        <v>44630</v>
      </c>
      <c r="BH280" s="484"/>
      <c r="BI280" s="219">
        <v>44630</v>
      </c>
      <c r="BJ280" s="484"/>
      <c r="BK280" s="484"/>
      <c r="BL280" s="484"/>
      <c r="BM280" s="484"/>
      <c r="BN280" s="484"/>
      <c r="BO280" s="484"/>
      <c r="BP280" s="484"/>
      <c r="BQ280" s="495"/>
      <c r="BR280" s="495"/>
      <c r="BS280" s="495"/>
      <c r="BT280" s="495"/>
      <c r="BU280" s="495"/>
      <c r="BV280" s="495"/>
      <c r="BW280" s="495"/>
      <c r="BX280" s="495"/>
      <c r="BY280" s="495"/>
      <c r="BZ280" s="495"/>
      <c r="CA280" s="495"/>
      <c r="CB280" s="399">
        <f t="shared" ref="CB280" si="390">COUNTA(BG280:CA280)</f>
        <v>2</v>
      </c>
      <c r="CC280" s="397">
        <f t="shared" si="371"/>
        <v>0</v>
      </c>
      <c r="CD280" s="13">
        <v>44630</v>
      </c>
      <c r="CE280" s="396">
        <f t="shared" ref="CE280" si="391">CD280+6</f>
        <v>44636</v>
      </c>
      <c r="CF280" s="220">
        <v>44630</v>
      </c>
      <c r="CG280" s="220">
        <v>44668</v>
      </c>
      <c r="CH280" s="220"/>
      <c r="CI280" s="7"/>
      <c r="CJ280" s="7"/>
      <c r="CK280" s="1"/>
      <c r="CL280" s="1"/>
    </row>
    <row r="281" spans="1:90" s="2" customFormat="1" ht="26.4" customHeight="1">
      <c r="A281" s="362"/>
      <c r="B281" s="4">
        <v>1190</v>
      </c>
      <c r="C281" s="216" t="str">
        <f ca="1">IF(CD281="","",(IF(CF281&lt;&gt;"","Closed",(IF(CD281=TODAY()+1,"Near Due",(IF(CD281=TODAY(),"Today is due date",(IF(CD281&gt;TODAY(),"On Due",(IF(E1970&lt;TODAY()-7,"Too Over Due",(IF(CD281&lt;TODAY(),"Over due")))))))))))))</f>
        <v>Closed</v>
      </c>
      <c r="D281" s="216" t="str">
        <f t="shared" ref="D281:D331" ca="1" si="392">IF(C281="Closed","Done","Under Test")</f>
        <v>Done</v>
      </c>
      <c r="E281" s="363">
        <v>44652</v>
      </c>
      <c r="F281" s="13">
        <v>44668</v>
      </c>
      <c r="G281" s="13">
        <v>44630</v>
      </c>
      <c r="H281" s="328" t="s">
        <v>680</v>
      </c>
      <c r="I281" s="3" t="s">
        <v>64</v>
      </c>
      <c r="J281" s="3" t="s">
        <v>67</v>
      </c>
      <c r="K281" s="215">
        <v>3049</v>
      </c>
      <c r="L281" s="328" t="s">
        <v>146</v>
      </c>
      <c r="M281" s="9" t="s">
        <v>34</v>
      </c>
      <c r="N281" s="21" t="s">
        <v>18</v>
      </c>
      <c r="O281" s="480" t="s">
        <v>253</v>
      </c>
      <c r="P281" s="21" t="s">
        <v>255</v>
      </c>
      <c r="Q281" s="284" t="s">
        <v>66</v>
      </c>
      <c r="R281" s="11" t="s">
        <v>68</v>
      </c>
      <c r="S281" s="8" t="s">
        <v>27</v>
      </c>
      <c r="T281" s="13"/>
      <c r="U281" s="7" t="s">
        <v>59</v>
      </c>
      <c r="V281" s="7" t="s">
        <v>59</v>
      </c>
      <c r="W281" s="7" t="s">
        <v>59</v>
      </c>
      <c r="X281" s="18" t="s">
        <v>323</v>
      </c>
      <c r="Y281" s="18">
        <v>1</v>
      </c>
      <c r="Z281" s="18" t="s">
        <v>147</v>
      </c>
      <c r="AA281" s="18" t="s">
        <v>522</v>
      </c>
      <c r="AB281" s="18" t="s">
        <v>170</v>
      </c>
      <c r="AC281" s="18" t="s">
        <v>60</v>
      </c>
      <c r="AD281" s="18"/>
      <c r="AE281" s="18">
        <v>2</v>
      </c>
      <c r="AF281" s="16">
        <v>44652</v>
      </c>
      <c r="AG281" s="16"/>
      <c r="AH281" s="16"/>
      <c r="AI281" s="10">
        <v>44652</v>
      </c>
      <c r="AJ281" s="219"/>
      <c r="AK281" s="219"/>
      <c r="AL281" s="219"/>
      <c r="AM281" s="219"/>
      <c r="AN281" s="219"/>
      <c r="AO281" s="219"/>
      <c r="AP281" s="219"/>
      <c r="AQ281" s="219"/>
      <c r="AR281" s="219"/>
      <c r="AS281" s="219"/>
      <c r="AT281" s="219"/>
      <c r="AU281" s="219"/>
      <c r="AV281" s="220"/>
      <c r="AW281" s="220"/>
      <c r="AX281" s="220"/>
      <c r="AY281" s="220"/>
      <c r="AZ281" s="220"/>
      <c r="BA281" s="220"/>
      <c r="BB281" s="220"/>
      <c r="BC281" s="218"/>
      <c r="BD281" s="218"/>
      <c r="BE281" s="218"/>
      <c r="BF281" s="400">
        <f t="shared" ref="BF281:BF331" si="393">COUNTA(AF281:BE281)</f>
        <v>2</v>
      </c>
      <c r="BG281" s="10">
        <v>44652</v>
      </c>
      <c r="BH281" s="484"/>
      <c r="BI281" s="219">
        <v>44652</v>
      </c>
      <c r="BJ281" s="484"/>
      <c r="BK281" s="484"/>
      <c r="BL281" s="484"/>
      <c r="BM281" s="484"/>
      <c r="BN281" s="484"/>
      <c r="BO281" s="484"/>
      <c r="BP281" s="484"/>
      <c r="BQ281" s="495"/>
      <c r="BR281" s="495"/>
      <c r="BS281" s="495"/>
      <c r="BT281" s="495"/>
      <c r="BU281" s="495"/>
      <c r="BV281" s="495"/>
      <c r="BW281" s="495"/>
      <c r="BX281" s="495"/>
      <c r="BY281" s="495"/>
      <c r="BZ281" s="495"/>
      <c r="CA281" s="495"/>
      <c r="CB281" s="399">
        <f t="shared" ref="CB281:CB331" si="394">COUNTA(BG281:CA281)</f>
        <v>2</v>
      </c>
      <c r="CC281" s="397">
        <f t="shared" si="371"/>
        <v>0</v>
      </c>
      <c r="CD281" s="13">
        <v>44652</v>
      </c>
      <c r="CE281" s="396">
        <f t="shared" ref="CE281:CE288" si="395">CD281+6</f>
        <v>44658</v>
      </c>
      <c r="CF281" s="220">
        <v>44652</v>
      </c>
      <c r="CG281" s="220">
        <v>44668</v>
      </c>
      <c r="CH281" s="220"/>
      <c r="CI281" s="7"/>
      <c r="CJ281" s="7"/>
      <c r="CK281" s="1"/>
      <c r="CL281" s="1"/>
    </row>
    <row r="282" spans="1:90" s="2" customFormat="1" ht="26.4" customHeight="1">
      <c r="A282" s="362"/>
      <c r="B282" s="4">
        <v>1191</v>
      </c>
      <c r="C282" s="216" t="str">
        <f ca="1">IF(CD282="","",(IF(CF282&lt;&gt;"","Closed",(IF(CD282=TODAY()+1,"Near Due",(IF(CD282=TODAY(),"Today is due date",(IF(CD282&gt;TODAY(),"On Due",(IF(E1959&lt;TODAY()-7,"Too Over Due",(IF(CD282&lt;TODAY(),"Over due")))))))))))))</f>
        <v>Closed</v>
      </c>
      <c r="D282" s="216" t="str">
        <f t="shared" ca="1" si="392"/>
        <v>Done</v>
      </c>
      <c r="E282" s="363">
        <v>44652</v>
      </c>
      <c r="F282" s="13">
        <v>44671</v>
      </c>
      <c r="G282" s="13">
        <v>44671</v>
      </c>
      <c r="H282" s="329" t="s">
        <v>686</v>
      </c>
      <c r="I282" s="3" t="s">
        <v>228</v>
      </c>
      <c r="J282" s="3" t="s">
        <v>229</v>
      </c>
      <c r="K282" s="376" t="s">
        <v>143</v>
      </c>
      <c r="L282" s="375" t="s">
        <v>685</v>
      </c>
      <c r="M282" s="9" t="s">
        <v>73</v>
      </c>
      <c r="N282" s="21" t="s">
        <v>157</v>
      </c>
      <c r="O282" s="480" t="s">
        <v>327</v>
      </c>
      <c r="P282" s="21" t="s">
        <v>262</v>
      </c>
      <c r="Q282" s="23" t="s">
        <v>687</v>
      </c>
      <c r="R282" s="11" t="s">
        <v>68</v>
      </c>
      <c r="S282" s="8" t="s">
        <v>27</v>
      </c>
      <c r="T282" s="13"/>
      <c r="U282" s="14" t="s">
        <v>350</v>
      </c>
      <c r="V282" s="381" t="s">
        <v>315</v>
      </c>
      <c r="W282" s="18">
        <v>65</v>
      </c>
      <c r="X282" s="18" t="s">
        <v>323</v>
      </c>
      <c r="Y282" s="18">
        <v>1</v>
      </c>
      <c r="Z282" s="18" t="s">
        <v>57</v>
      </c>
      <c r="AA282" s="18" t="s">
        <v>403</v>
      </c>
      <c r="AB282" s="18" t="s">
        <v>458</v>
      </c>
      <c r="AC282" s="18"/>
      <c r="AD282" s="18"/>
      <c r="AE282" s="18">
        <v>2</v>
      </c>
      <c r="AF282" s="16">
        <v>44671</v>
      </c>
      <c r="AG282" s="16"/>
      <c r="AH282" s="16"/>
      <c r="AI282" s="16">
        <v>44671</v>
      </c>
      <c r="AJ282" s="219"/>
      <c r="AK282" s="219"/>
      <c r="AL282" s="219"/>
      <c r="AM282" s="219"/>
      <c r="AN282" s="219"/>
      <c r="AO282" s="219"/>
      <c r="AP282" s="219"/>
      <c r="AQ282" s="219"/>
      <c r="AR282" s="219"/>
      <c r="AS282" s="219"/>
      <c r="AT282" s="219"/>
      <c r="AU282" s="219"/>
      <c r="AV282" s="220"/>
      <c r="AW282" s="220"/>
      <c r="AX282" s="220"/>
      <c r="AY282" s="220"/>
      <c r="AZ282" s="220"/>
      <c r="BA282" s="220"/>
      <c r="BB282" s="220"/>
      <c r="BC282" s="218"/>
      <c r="BD282" s="218"/>
      <c r="BE282" s="218"/>
      <c r="BF282" s="400">
        <f t="shared" si="393"/>
        <v>2</v>
      </c>
      <c r="BG282" s="10">
        <v>44671</v>
      </c>
      <c r="BH282" s="484"/>
      <c r="BI282" s="10">
        <v>44671</v>
      </c>
      <c r="BJ282" s="484"/>
      <c r="BK282" s="484"/>
      <c r="BL282" s="484"/>
      <c r="BM282" s="484"/>
      <c r="BN282" s="484"/>
      <c r="BO282" s="484"/>
      <c r="BP282" s="484"/>
      <c r="BQ282" s="495"/>
      <c r="BR282" s="495"/>
      <c r="BS282" s="495"/>
      <c r="BT282" s="495"/>
      <c r="BU282" s="495"/>
      <c r="BV282" s="495"/>
      <c r="BW282" s="495"/>
      <c r="BX282" s="495"/>
      <c r="BY282" s="495"/>
      <c r="BZ282" s="495"/>
      <c r="CA282" s="495"/>
      <c r="CB282" s="399">
        <f t="shared" si="394"/>
        <v>2</v>
      </c>
      <c r="CC282" s="397">
        <f t="shared" si="371"/>
        <v>0</v>
      </c>
      <c r="CD282" s="16">
        <v>44671</v>
      </c>
      <c r="CE282" s="396">
        <f t="shared" si="395"/>
        <v>44677</v>
      </c>
      <c r="CF282" s="16">
        <v>44671</v>
      </c>
      <c r="CG282" s="16"/>
      <c r="CH282" s="220"/>
      <c r="CI282" s="7"/>
      <c r="CJ282" s="7"/>
      <c r="CK282" s="1"/>
      <c r="CL282" s="1"/>
    </row>
    <row r="283" spans="1:90" s="2" customFormat="1" ht="26.4" customHeight="1">
      <c r="A283" s="362"/>
      <c r="B283" s="4">
        <v>1192</v>
      </c>
      <c r="C283" s="216" t="str">
        <f ca="1">IF(CD283="","",(IF(CF283&lt;&gt;"","Closed",(IF(CD283=TODAY()+1,"Near Due",(IF(CD283=TODAY(),"Today is due date",(IF(CD283&gt;TODAY(),"On Due",(IF(E1960&lt;TODAY()-7,"Too Over Due",(IF(CD283&lt;TODAY(),"Over due")))))))))))))</f>
        <v>Closed</v>
      </c>
      <c r="D283" s="216" t="str">
        <f t="shared" ca="1" si="392"/>
        <v>Done</v>
      </c>
      <c r="E283" s="363">
        <v>44652</v>
      </c>
      <c r="F283" s="13">
        <v>44671</v>
      </c>
      <c r="G283" s="13">
        <v>44671</v>
      </c>
      <c r="H283" s="329" t="s">
        <v>686</v>
      </c>
      <c r="I283" s="3" t="s">
        <v>228</v>
      </c>
      <c r="J283" s="3" t="s">
        <v>229</v>
      </c>
      <c r="K283" s="376" t="s">
        <v>143</v>
      </c>
      <c r="L283" s="375" t="s">
        <v>685</v>
      </c>
      <c r="M283" s="9" t="s">
        <v>73</v>
      </c>
      <c r="N283" s="21" t="s">
        <v>157</v>
      </c>
      <c r="O283" s="480" t="s">
        <v>327</v>
      </c>
      <c r="P283" s="21" t="s">
        <v>262</v>
      </c>
      <c r="Q283" s="23" t="s">
        <v>687</v>
      </c>
      <c r="R283" s="11" t="s">
        <v>68</v>
      </c>
      <c r="S283" s="8" t="s">
        <v>27</v>
      </c>
      <c r="T283" s="13"/>
      <c r="U283" s="7" t="s">
        <v>230</v>
      </c>
      <c r="V283" s="406" t="s">
        <v>336</v>
      </c>
      <c r="W283" s="18">
        <v>25</v>
      </c>
      <c r="X283" s="18" t="s">
        <v>323</v>
      </c>
      <c r="Y283" s="18">
        <v>1</v>
      </c>
      <c r="Z283" s="18" t="s">
        <v>173</v>
      </c>
      <c r="AA283" s="18" t="s">
        <v>403</v>
      </c>
      <c r="AB283" s="18" t="s">
        <v>458</v>
      </c>
      <c r="AC283" s="18"/>
      <c r="AD283" s="18"/>
      <c r="AE283" s="18">
        <v>2</v>
      </c>
      <c r="AF283" s="16">
        <v>44671</v>
      </c>
      <c r="AG283" s="16"/>
      <c r="AH283" s="16"/>
      <c r="AI283" s="16">
        <v>44671</v>
      </c>
      <c r="AJ283" s="219"/>
      <c r="AK283" s="219"/>
      <c r="AL283" s="219"/>
      <c r="AM283" s="219"/>
      <c r="AN283" s="219"/>
      <c r="AO283" s="219"/>
      <c r="AP283" s="219"/>
      <c r="AQ283" s="219"/>
      <c r="AR283" s="219"/>
      <c r="AS283" s="219"/>
      <c r="AT283" s="219"/>
      <c r="AU283" s="219"/>
      <c r="AV283" s="220"/>
      <c r="AW283" s="220"/>
      <c r="AX283" s="220"/>
      <c r="AY283" s="220"/>
      <c r="AZ283" s="220"/>
      <c r="BA283" s="220"/>
      <c r="BB283" s="220"/>
      <c r="BC283" s="218"/>
      <c r="BD283" s="218"/>
      <c r="BE283" s="218"/>
      <c r="BF283" s="400">
        <f t="shared" si="393"/>
        <v>2</v>
      </c>
      <c r="BG283" s="10">
        <v>44671</v>
      </c>
      <c r="BH283" s="484"/>
      <c r="BI283" s="10">
        <v>44671</v>
      </c>
      <c r="BJ283" s="484"/>
      <c r="BK283" s="484"/>
      <c r="BL283" s="484"/>
      <c r="BM283" s="484"/>
      <c r="BN283" s="484"/>
      <c r="BO283" s="484"/>
      <c r="BP283" s="484"/>
      <c r="BQ283" s="495"/>
      <c r="BR283" s="495"/>
      <c r="BS283" s="495"/>
      <c r="BT283" s="495"/>
      <c r="BU283" s="495"/>
      <c r="BV283" s="495"/>
      <c r="BW283" s="495"/>
      <c r="BX283" s="495"/>
      <c r="BY283" s="495"/>
      <c r="BZ283" s="495"/>
      <c r="CA283" s="495"/>
      <c r="CB283" s="399">
        <f t="shared" si="394"/>
        <v>2</v>
      </c>
      <c r="CC283" s="397">
        <f t="shared" si="371"/>
        <v>0</v>
      </c>
      <c r="CD283" s="16">
        <v>44671</v>
      </c>
      <c r="CE283" s="396">
        <f t="shared" si="395"/>
        <v>44677</v>
      </c>
      <c r="CF283" s="16">
        <v>44671</v>
      </c>
      <c r="CG283" s="16"/>
      <c r="CH283" s="220"/>
      <c r="CI283" s="7"/>
      <c r="CJ283" s="7"/>
      <c r="CK283" s="1"/>
      <c r="CL283" s="1"/>
    </row>
    <row r="284" spans="1:90" s="2" customFormat="1" ht="26.4" customHeight="1">
      <c r="A284" s="362"/>
      <c r="B284" s="4">
        <v>1193</v>
      </c>
      <c r="C284" s="216" t="str">
        <f t="shared" ref="C284:C291" ca="1" si="396">IF(CD284="","",(IF(CF284&lt;&gt;"","Closed",(IF(CD284=TODAY()+1,"Near Due",(IF(CD284=TODAY(),"Today is due date",(IF(CD284&gt;TODAY(),"On Due",(IF(E1960&lt;TODAY()-7,"Too Over Due",(IF(CD284&lt;TODAY(),"Over due")))))))))))))</f>
        <v>Too Over Due</v>
      </c>
      <c r="D284" s="216" t="str">
        <f t="shared" ca="1" si="392"/>
        <v>Under Test</v>
      </c>
      <c r="E284" s="363">
        <v>44652</v>
      </c>
      <c r="F284" s="13">
        <v>44672</v>
      </c>
      <c r="G284" s="13">
        <v>44663</v>
      </c>
      <c r="H284" s="329" t="s">
        <v>688</v>
      </c>
      <c r="I284" s="3" t="s">
        <v>293</v>
      </c>
      <c r="J284" s="3" t="s">
        <v>47</v>
      </c>
      <c r="K284" s="9">
        <v>5434</v>
      </c>
      <c r="L284" s="6" t="s">
        <v>700</v>
      </c>
      <c r="M284" s="3" t="s">
        <v>71</v>
      </c>
      <c r="N284" s="21" t="s">
        <v>310</v>
      </c>
      <c r="O284" s="480" t="s">
        <v>327</v>
      </c>
      <c r="P284" s="21" t="s">
        <v>259</v>
      </c>
      <c r="Q284" s="23" t="s">
        <v>699</v>
      </c>
      <c r="R284" s="11" t="s">
        <v>68</v>
      </c>
      <c r="S284" s="8" t="s">
        <v>27</v>
      </c>
      <c r="T284" s="13"/>
      <c r="U284" s="14" t="s">
        <v>350</v>
      </c>
      <c r="V284" s="381" t="s">
        <v>315</v>
      </c>
      <c r="W284" s="18">
        <v>80</v>
      </c>
      <c r="X284" s="18" t="s">
        <v>323</v>
      </c>
      <c r="Y284" s="18">
        <v>5</v>
      </c>
      <c r="Z284" s="401" t="s">
        <v>36</v>
      </c>
      <c r="AA284" s="401" t="s">
        <v>689</v>
      </c>
      <c r="AB284" s="401"/>
      <c r="AC284" s="401"/>
      <c r="AD284" s="401"/>
      <c r="AE284" s="401">
        <v>500</v>
      </c>
      <c r="AF284" s="16">
        <v>44673</v>
      </c>
      <c r="AG284" s="16"/>
      <c r="AH284" s="16"/>
      <c r="AI284" s="10"/>
      <c r="AJ284" s="219"/>
      <c r="AK284" s="219"/>
      <c r="AL284" s="219"/>
      <c r="AM284" s="219"/>
      <c r="AN284" s="219"/>
      <c r="AO284" s="219"/>
      <c r="AP284" s="219"/>
      <c r="AQ284" s="219"/>
      <c r="AR284" s="219"/>
      <c r="AS284" s="219"/>
      <c r="AT284" s="219"/>
      <c r="AU284" s="219"/>
      <c r="AV284" s="220">
        <v>44685</v>
      </c>
      <c r="AW284" s="220"/>
      <c r="AX284" s="220"/>
      <c r="AY284" s="220">
        <f>AV284+12</f>
        <v>44697</v>
      </c>
      <c r="AZ284" s="220"/>
      <c r="BA284" s="220"/>
      <c r="BB284" s="220"/>
      <c r="BC284" s="218"/>
      <c r="BD284" s="218"/>
      <c r="BE284" s="218"/>
      <c r="BF284" s="400">
        <f t="shared" si="393"/>
        <v>3</v>
      </c>
      <c r="BG284" s="10">
        <v>44673</v>
      </c>
      <c r="BH284" s="484"/>
      <c r="BI284" s="484"/>
      <c r="BJ284" s="484"/>
      <c r="BK284" s="484"/>
      <c r="BL284" s="484"/>
      <c r="BM284" s="484"/>
      <c r="BN284" s="484"/>
      <c r="BO284" s="484"/>
      <c r="BP284" s="484"/>
      <c r="BQ284" s="495"/>
      <c r="BR284" s="220">
        <v>44685</v>
      </c>
      <c r="BS284" s="495"/>
      <c r="BT284" s="495"/>
      <c r="BU284" s="495"/>
      <c r="BV284" s="495"/>
      <c r="BW284" s="495"/>
      <c r="BX284" s="495"/>
      <c r="BY284" s="495"/>
      <c r="BZ284" s="495"/>
      <c r="CA284" s="495"/>
      <c r="CB284" s="399">
        <f t="shared" si="394"/>
        <v>2</v>
      </c>
      <c r="CC284" s="397">
        <f t="shared" si="371"/>
        <v>1</v>
      </c>
      <c r="CD284" s="13">
        <v>44697</v>
      </c>
      <c r="CE284" s="396">
        <f t="shared" si="395"/>
        <v>44703</v>
      </c>
      <c r="CF284" s="220"/>
      <c r="CG284" s="220"/>
      <c r="CH284" s="220"/>
      <c r="CI284" s="7"/>
      <c r="CJ284" s="15"/>
      <c r="CK284" s="1"/>
      <c r="CL284" s="1"/>
    </row>
    <row r="285" spans="1:90" s="2" customFormat="1" ht="26.4" customHeight="1">
      <c r="A285" s="362"/>
      <c r="B285" s="4">
        <v>1194</v>
      </c>
      <c r="C285" s="216" t="str">
        <f t="shared" ca="1" si="396"/>
        <v>Too Over Due</v>
      </c>
      <c r="D285" s="216" t="str">
        <f t="shared" ca="1" si="392"/>
        <v>Under Test</v>
      </c>
      <c r="E285" s="363">
        <v>44652</v>
      </c>
      <c r="F285" s="13">
        <v>44672</v>
      </c>
      <c r="G285" s="13">
        <v>44663</v>
      </c>
      <c r="H285" s="329" t="s">
        <v>688</v>
      </c>
      <c r="I285" s="3" t="s">
        <v>293</v>
      </c>
      <c r="J285" s="3" t="s">
        <v>47</v>
      </c>
      <c r="K285" s="9">
        <v>5434</v>
      </c>
      <c r="L285" s="6" t="s">
        <v>700</v>
      </c>
      <c r="M285" s="3" t="s">
        <v>71</v>
      </c>
      <c r="N285" s="21" t="s">
        <v>310</v>
      </c>
      <c r="O285" s="480" t="s">
        <v>327</v>
      </c>
      <c r="P285" s="21" t="s">
        <v>259</v>
      </c>
      <c r="Q285" s="23" t="s">
        <v>699</v>
      </c>
      <c r="R285" s="11" t="s">
        <v>68</v>
      </c>
      <c r="S285" s="8" t="s">
        <v>27</v>
      </c>
      <c r="T285" s="13"/>
      <c r="U285" s="14" t="s">
        <v>316</v>
      </c>
      <c r="V285" s="384" t="s">
        <v>316</v>
      </c>
      <c r="W285" s="18">
        <v>-30</v>
      </c>
      <c r="X285" s="18" t="s">
        <v>323</v>
      </c>
      <c r="Y285" s="18">
        <v>5</v>
      </c>
      <c r="Z285" s="401" t="s">
        <v>20</v>
      </c>
      <c r="AA285" s="401" t="s">
        <v>689</v>
      </c>
      <c r="AB285" s="401"/>
      <c r="AC285" s="401"/>
      <c r="AD285" s="401"/>
      <c r="AE285" s="401">
        <v>500</v>
      </c>
      <c r="AF285" s="16">
        <v>44673</v>
      </c>
      <c r="AG285" s="16"/>
      <c r="AH285" s="16"/>
      <c r="AI285" s="10"/>
      <c r="AJ285" s="219"/>
      <c r="AK285" s="219"/>
      <c r="AL285" s="219"/>
      <c r="AM285" s="219"/>
      <c r="AN285" s="219"/>
      <c r="AO285" s="219"/>
      <c r="AP285" s="219"/>
      <c r="AQ285" s="219"/>
      <c r="AR285" s="219"/>
      <c r="AS285" s="219"/>
      <c r="AT285" s="219"/>
      <c r="AU285" s="219"/>
      <c r="AV285" s="220">
        <v>44685</v>
      </c>
      <c r="AW285" s="220"/>
      <c r="AX285" s="220"/>
      <c r="AY285" s="220">
        <f t="shared" ref="AY285:AY286" si="397">AV285+12</f>
        <v>44697</v>
      </c>
      <c r="AZ285" s="220"/>
      <c r="BA285" s="220"/>
      <c r="BB285" s="220"/>
      <c r="BC285" s="218"/>
      <c r="BD285" s="218"/>
      <c r="BE285" s="218"/>
      <c r="BF285" s="400">
        <f t="shared" si="393"/>
        <v>3</v>
      </c>
      <c r="BG285" s="10">
        <v>44673</v>
      </c>
      <c r="BH285" s="484"/>
      <c r="BI285" s="484"/>
      <c r="BJ285" s="484"/>
      <c r="BK285" s="484"/>
      <c r="BL285" s="484"/>
      <c r="BM285" s="484"/>
      <c r="BN285" s="484"/>
      <c r="BO285" s="484"/>
      <c r="BP285" s="484"/>
      <c r="BQ285" s="495"/>
      <c r="BR285" s="220">
        <v>44685</v>
      </c>
      <c r="BS285" s="495"/>
      <c r="BT285" s="495"/>
      <c r="BU285" s="495"/>
      <c r="BV285" s="495"/>
      <c r="BW285" s="495"/>
      <c r="BX285" s="495"/>
      <c r="BY285" s="495"/>
      <c r="BZ285" s="495"/>
      <c r="CA285" s="495"/>
      <c r="CB285" s="399">
        <f t="shared" si="394"/>
        <v>2</v>
      </c>
      <c r="CC285" s="397">
        <f t="shared" si="371"/>
        <v>1</v>
      </c>
      <c r="CD285" s="13">
        <v>44697</v>
      </c>
      <c r="CE285" s="396">
        <f t="shared" si="395"/>
        <v>44703</v>
      </c>
      <c r="CF285" s="220"/>
      <c r="CG285" s="220"/>
      <c r="CH285" s="220"/>
      <c r="CI285" s="7"/>
      <c r="CJ285" s="15"/>
      <c r="CK285" s="1"/>
      <c r="CL285" s="1"/>
    </row>
    <row r="286" spans="1:90" s="2" customFormat="1" ht="26.4" customHeight="1">
      <c r="A286" s="362"/>
      <c r="B286" s="4">
        <v>1195</v>
      </c>
      <c r="C286" s="216" t="str">
        <f t="shared" ca="1" si="396"/>
        <v>Too Over Due</v>
      </c>
      <c r="D286" s="216" t="str">
        <f t="shared" ca="1" si="392"/>
        <v>Under Test</v>
      </c>
      <c r="E286" s="363">
        <v>44652</v>
      </c>
      <c r="F286" s="13">
        <v>44672</v>
      </c>
      <c r="G286" s="13">
        <v>44663</v>
      </c>
      <c r="H286" s="329" t="s">
        <v>688</v>
      </c>
      <c r="I286" s="3" t="s">
        <v>293</v>
      </c>
      <c r="J286" s="3" t="s">
        <v>47</v>
      </c>
      <c r="K286" s="9">
        <v>5434</v>
      </c>
      <c r="L286" s="6" t="s">
        <v>700</v>
      </c>
      <c r="M286" s="3" t="s">
        <v>71</v>
      </c>
      <c r="N286" s="21" t="s">
        <v>310</v>
      </c>
      <c r="O286" s="480" t="s">
        <v>327</v>
      </c>
      <c r="P286" s="21" t="s">
        <v>259</v>
      </c>
      <c r="Q286" s="23" t="s">
        <v>699</v>
      </c>
      <c r="R286" s="11" t="s">
        <v>68</v>
      </c>
      <c r="S286" s="8" t="s">
        <v>27</v>
      </c>
      <c r="T286" s="13"/>
      <c r="U286" s="7" t="s">
        <v>349</v>
      </c>
      <c r="V286" s="285" t="s">
        <v>318</v>
      </c>
      <c r="W286" s="18" t="s">
        <v>329</v>
      </c>
      <c r="X286" s="18" t="s">
        <v>324</v>
      </c>
      <c r="Y286" s="18">
        <v>5</v>
      </c>
      <c r="Z286" s="401" t="s">
        <v>43</v>
      </c>
      <c r="AA286" s="401"/>
      <c r="AB286" s="401"/>
      <c r="AC286" s="401"/>
      <c r="AD286" s="401"/>
      <c r="AE286" s="401">
        <v>500</v>
      </c>
      <c r="AF286" s="16">
        <v>44673</v>
      </c>
      <c r="AG286" s="16"/>
      <c r="AH286" s="16"/>
      <c r="AI286" s="10"/>
      <c r="AJ286" s="219"/>
      <c r="AK286" s="219"/>
      <c r="AL286" s="219"/>
      <c r="AM286" s="219"/>
      <c r="AN286" s="219"/>
      <c r="AO286" s="219"/>
      <c r="AP286" s="219"/>
      <c r="AQ286" s="219"/>
      <c r="AR286" s="219"/>
      <c r="AS286" s="219"/>
      <c r="AT286" s="219"/>
      <c r="AU286" s="219"/>
      <c r="AV286" s="220">
        <v>44685</v>
      </c>
      <c r="AW286" s="220"/>
      <c r="AX286" s="220"/>
      <c r="AY286" s="220">
        <f t="shared" si="397"/>
        <v>44697</v>
      </c>
      <c r="AZ286" s="220"/>
      <c r="BA286" s="220"/>
      <c r="BB286" s="220"/>
      <c r="BC286" s="218"/>
      <c r="BD286" s="218"/>
      <c r="BE286" s="218"/>
      <c r="BF286" s="400">
        <f t="shared" si="393"/>
        <v>3</v>
      </c>
      <c r="BG286" s="10">
        <v>44673</v>
      </c>
      <c r="BH286" s="484"/>
      <c r="BI286" s="484"/>
      <c r="BJ286" s="484"/>
      <c r="BK286" s="484"/>
      <c r="BL286" s="484"/>
      <c r="BM286" s="484"/>
      <c r="BN286" s="484"/>
      <c r="BO286" s="484"/>
      <c r="BP286" s="484"/>
      <c r="BQ286" s="495"/>
      <c r="BR286" s="220">
        <v>44685</v>
      </c>
      <c r="BS286" s="495"/>
      <c r="BT286" s="495"/>
      <c r="BU286" s="495"/>
      <c r="BV286" s="495"/>
      <c r="BW286" s="495"/>
      <c r="BX286" s="495"/>
      <c r="BY286" s="495"/>
      <c r="BZ286" s="495"/>
      <c r="CA286" s="495"/>
      <c r="CB286" s="399">
        <f t="shared" si="394"/>
        <v>2</v>
      </c>
      <c r="CC286" s="397">
        <f t="shared" si="371"/>
        <v>1</v>
      </c>
      <c r="CD286" s="13">
        <v>44697</v>
      </c>
      <c r="CE286" s="396">
        <f t="shared" si="395"/>
        <v>44703</v>
      </c>
      <c r="CF286" s="220"/>
      <c r="CG286" s="220"/>
      <c r="CH286" s="220"/>
      <c r="CI286" s="7"/>
      <c r="CJ286" s="15"/>
      <c r="CK286" s="1"/>
      <c r="CL286" s="1"/>
    </row>
    <row r="287" spans="1:90" s="2" customFormat="1" ht="26.4" customHeight="1">
      <c r="A287" s="362"/>
      <c r="B287" s="4">
        <v>1196</v>
      </c>
      <c r="C287" s="216" t="str">
        <f t="shared" ca="1" si="396"/>
        <v>Closed</v>
      </c>
      <c r="D287" s="216" t="str">
        <f t="shared" ca="1" si="392"/>
        <v>Done</v>
      </c>
      <c r="E287" s="363">
        <v>44652</v>
      </c>
      <c r="F287" s="13">
        <v>44672</v>
      </c>
      <c r="G287" s="13">
        <v>44663</v>
      </c>
      <c r="H287" s="329" t="s">
        <v>688</v>
      </c>
      <c r="I287" s="3" t="s">
        <v>293</v>
      </c>
      <c r="J287" s="3" t="s">
        <v>47</v>
      </c>
      <c r="K287" s="9">
        <v>5434</v>
      </c>
      <c r="L287" s="6" t="s">
        <v>700</v>
      </c>
      <c r="M287" s="3" t="s">
        <v>71</v>
      </c>
      <c r="N287" s="21" t="s">
        <v>310</v>
      </c>
      <c r="O287" s="480" t="s">
        <v>327</v>
      </c>
      <c r="P287" s="21" t="s">
        <v>259</v>
      </c>
      <c r="Q287" s="23" t="s">
        <v>699</v>
      </c>
      <c r="R287" s="11" t="s">
        <v>68</v>
      </c>
      <c r="S287" s="8" t="s">
        <v>27</v>
      </c>
      <c r="T287" s="13"/>
      <c r="U287" s="381" t="s">
        <v>314</v>
      </c>
      <c r="V287" s="385" t="s">
        <v>314</v>
      </c>
      <c r="W287" s="499" t="s">
        <v>368</v>
      </c>
      <c r="X287" s="18" t="s">
        <v>324</v>
      </c>
      <c r="Y287" s="18">
        <v>5</v>
      </c>
      <c r="Z287" s="401" t="s">
        <v>31</v>
      </c>
      <c r="AA287" s="401"/>
      <c r="AB287" s="401"/>
      <c r="AC287" s="401"/>
      <c r="AD287" s="401"/>
      <c r="AE287" s="401">
        <v>20</v>
      </c>
      <c r="AF287" s="16">
        <v>44673</v>
      </c>
      <c r="AG287" s="16"/>
      <c r="AH287" s="16"/>
      <c r="AI287" s="10"/>
      <c r="AJ287" s="219"/>
      <c r="AK287" s="219"/>
      <c r="AL287" s="219">
        <v>44677</v>
      </c>
      <c r="AM287" s="219"/>
      <c r="AN287" s="219"/>
      <c r="AO287" s="219"/>
      <c r="AP287" s="219"/>
      <c r="AQ287" s="219"/>
      <c r="AR287" s="219"/>
      <c r="AS287" s="219"/>
      <c r="AT287" s="219"/>
      <c r="AU287" s="219"/>
      <c r="AV287" s="220"/>
      <c r="AW287" s="220"/>
      <c r="AX287" s="220"/>
      <c r="AY287" s="220"/>
      <c r="AZ287" s="220"/>
      <c r="BA287" s="220"/>
      <c r="BB287" s="220"/>
      <c r="BC287" s="218"/>
      <c r="BD287" s="218"/>
      <c r="BE287" s="218"/>
      <c r="BF287" s="400">
        <f t="shared" si="393"/>
        <v>2</v>
      </c>
      <c r="BG287" s="10">
        <v>44673</v>
      </c>
      <c r="BH287" s="484"/>
      <c r="BI287" s="484"/>
      <c r="BJ287" s="484"/>
      <c r="BK287" s="484"/>
      <c r="BL287" s="220">
        <v>44677</v>
      </c>
      <c r="BM287" s="484"/>
      <c r="BN287" s="484"/>
      <c r="BO287" s="484"/>
      <c r="BP287" s="484"/>
      <c r="BQ287" s="495"/>
      <c r="BR287" s="495"/>
      <c r="BS287" s="495"/>
      <c r="BT287" s="495"/>
      <c r="BU287" s="495"/>
      <c r="BV287" s="495"/>
      <c r="BW287" s="495"/>
      <c r="BX287" s="495"/>
      <c r="BY287" s="495"/>
      <c r="BZ287" s="495"/>
      <c r="CA287" s="495"/>
      <c r="CB287" s="399">
        <f t="shared" si="394"/>
        <v>2</v>
      </c>
      <c r="CC287" s="397">
        <f t="shared" si="371"/>
        <v>0</v>
      </c>
      <c r="CD287" s="13">
        <v>44685</v>
      </c>
      <c r="CE287" s="396">
        <f t="shared" si="395"/>
        <v>44691</v>
      </c>
      <c r="CF287" s="220">
        <v>44685</v>
      </c>
      <c r="CG287" s="220"/>
      <c r="CH287" s="220"/>
      <c r="CI287" s="7"/>
      <c r="CJ287" s="15"/>
      <c r="CK287" s="1"/>
      <c r="CL287" s="1"/>
    </row>
    <row r="288" spans="1:90" s="2" customFormat="1" ht="26.4" customHeight="1">
      <c r="A288" s="362"/>
      <c r="B288" s="4">
        <v>1197</v>
      </c>
      <c r="C288" s="216" t="str">
        <f t="shared" ca="1" si="396"/>
        <v/>
      </c>
      <c r="D288" s="216" t="str">
        <f t="shared" ca="1" si="392"/>
        <v>Under Test</v>
      </c>
      <c r="E288" s="363">
        <v>44652</v>
      </c>
      <c r="F288" s="13">
        <v>44672</v>
      </c>
      <c r="G288" s="13">
        <v>44663</v>
      </c>
      <c r="H288" s="329" t="s">
        <v>690</v>
      </c>
      <c r="I288" s="3" t="s">
        <v>40</v>
      </c>
      <c r="J288" s="9" t="s">
        <v>46</v>
      </c>
      <c r="K288" s="9">
        <v>7125</v>
      </c>
      <c r="L288" s="6" t="s">
        <v>138</v>
      </c>
      <c r="M288" s="3" t="s">
        <v>39</v>
      </c>
      <c r="N288" s="21" t="s">
        <v>37</v>
      </c>
      <c r="O288" s="480" t="s">
        <v>327</v>
      </c>
      <c r="P288" s="21" t="s">
        <v>260</v>
      </c>
      <c r="Q288" s="23" t="s">
        <v>691</v>
      </c>
      <c r="R288" s="11" t="s">
        <v>247</v>
      </c>
      <c r="S288" s="8" t="s">
        <v>27</v>
      </c>
      <c r="T288" s="13"/>
      <c r="U288" s="7" t="s">
        <v>349</v>
      </c>
      <c r="V288" s="285" t="s">
        <v>318</v>
      </c>
      <c r="W288" s="18" t="s">
        <v>329</v>
      </c>
      <c r="X288" s="18" t="s">
        <v>324</v>
      </c>
      <c r="Y288" s="18">
        <v>10</v>
      </c>
      <c r="Z288" s="401" t="s">
        <v>43</v>
      </c>
      <c r="AA288" s="401"/>
      <c r="AB288" s="401"/>
      <c r="AC288" s="401"/>
      <c r="AD288" s="401"/>
      <c r="AE288" s="401">
        <v>24</v>
      </c>
      <c r="AF288" s="16">
        <v>44663</v>
      </c>
      <c r="AG288" s="16"/>
      <c r="AH288" s="16"/>
      <c r="AI288" s="10"/>
      <c r="AJ288" s="219"/>
      <c r="AK288" s="219"/>
      <c r="AL288" s="219">
        <v>44664</v>
      </c>
      <c r="AM288" s="219"/>
      <c r="AN288" s="219"/>
      <c r="AO288" s="219"/>
      <c r="AP288" s="219"/>
      <c r="AQ288" s="219"/>
      <c r="AR288" s="219"/>
      <c r="AS288" s="219"/>
      <c r="AT288" s="219"/>
      <c r="AU288" s="219"/>
      <c r="AV288" s="219"/>
      <c r="AW288" s="219"/>
      <c r="AX288" s="219"/>
      <c r="AY288" s="219"/>
      <c r="AZ288" s="220"/>
      <c r="BA288" s="220"/>
      <c r="BB288" s="220"/>
      <c r="BC288" s="218"/>
      <c r="BD288" s="218"/>
      <c r="BE288" s="218"/>
      <c r="BF288" s="400">
        <f t="shared" si="393"/>
        <v>2</v>
      </c>
      <c r="BG288" s="10"/>
      <c r="BH288" s="484"/>
      <c r="BI288" s="484"/>
      <c r="BJ288" s="484"/>
      <c r="BK288" s="484"/>
      <c r="BL288" s="484"/>
      <c r="BM288" s="484"/>
      <c r="BN288" s="484"/>
      <c r="BO288" s="484"/>
      <c r="BP288" s="484"/>
      <c r="BQ288" s="495"/>
      <c r="BR288" s="495"/>
      <c r="BS288" s="495"/>
      <c r="BT288" s="495"/>
      <c r="BU288" s="495"/>
      <c r="BV288" s="495"/>
      <c r="BW288" s="495"/>
      <c r="BX288" s="495"/>
      <c r="BY288" s="495"/>
      <c r="BZ288" s="495"/>
      <c r="CA288" s="495"/>
      <c r="CB288" s="399">
        <f t="shared" si="394"/>
        <v>0</v>
      </c>
      <c r="CC288" s="397">
        <f t="shared" si="371"/>
        <v>2</v>
      </c>
      <c r="CD288" s="13"/>
      <c r="CE288" s="396">
        <f t="shared" si="395"/>
        <v>6</v>
      </c>
      <c r="CF288" s="220"/>
      <c r="CG288" s="220"/>
      <c r="CH288" s="220"/>
      <c r="CI288" s="7"/>
      <c r="CJ288" s="15"/>
      <c r="CK288" s="1"/>
      <c r="CL288" s="1"/>
    </row>
    <row r="289" spans="1:90" s="2" customFormat="1" ht="26.4" customHeight="1">
      <c r="A289" s="362"/>
      <c r="B289" s="4">
        <v>1198</v>
      </c>
      <c r="C289" s="216" t="str">
        <f t="shared" ca="1" si="396"/>
        <v>Closed</v>
      </c>
      <c r="D289" s="216" t="str">
        <f t="shared" ca="1" si="392"/>
        <v>Done</v>
      </c>
      <c r="E289" s="363">
        <f t="shared" ref="E289:E291" si="398">F289</f>
        <v>44677</v>
      </c>
      <c r="F289" s="13">
        <v>44677</v>
      </c>
      <c r="G289" s="13">
        <v>44672</v>
      </c>
      <c r="H289" s="329" t="s">
        <v>701</v>
      </c>
      <c r="I289" s="3" t="s">
        <v>360</v>
      </c>
      <c r="J289" s="3" t="s">
        <v>32</v>
      </c>
      <c r="K289" s="376">
        <v>3095</v>
      </c>
      <c r="L289" s="375" t="s">
        <v>702</v>
      </c>
      <c r="M289" s="9" t="s">
        <v>26</v>
      </c>
      <c r="N289" s="21" t="s">
        <v>18</v>
      </c>
      <c r="O289" s="480" t="s">
        <v>327</v>
      </c>
      <c r="P289" s="21" t="s">
        <v>258</v>
      </c>
      <c r="Q289" s="23" t="s">
        <v>703</v>
      </c>
      <c r="R289" s="8" t="s">
        <v>35</v>
      </c>
      <c r="S289" s="8" t="s">
        <v>27</v>
      </c>
      <c r="T289" s="13"/>
      <c r="U289" s="14" t="s">
        <v>350</v>
      </c>
      <c r="V289" s="381" t="s">
        <v>315</v>
      </c>
      <c r="W289" s="18">
        <v>95</v>
      </c>
      <c r="X289" s="18" t="s">
        <v>323</v>
      </c>
      <c r="Y289" s="18">
        <v>1</v>
      </c>
      <c r="Z289" s="18" t="s">
        <v>36</v>
      </c>
      <c r="AA289" s="18"/>
      <c r="AB289" s="18"/>
      <c r="AC289" s="18"/>
      <c r="AD289" s="18"/>
      <c r="AE289" s="18">
        <v>2</v>
      </c>
      <c r="AF289" s="16">
        <v>44672</v>
      </c>
      <c r="AG289" s="16"/>
      <c r="AH289" s="16"/>
      <c r="AI289" s="16">
        <v>44673</v>
      </c>
      <c r="AJ289" s="219"/>
      <c r="AK289" s="219"/>
      <c r="AL289" s="219"/>
      <c r="AM289" s="219"/>
      <c r="AN289" s="219"/>
      <c r="AO289" s="219"/>
      <c r="AP289" s="219"/>
      <c r="AQ289" s="219"/>
      <c r="AR289" s="219"/>
      <c r="AS289" s="219"/>
      <c r="AT289" s="219"/>
      <c r="AU289" s="219"/>
      <c r="AV289" s="220"/>
      <c r="AW289" s="220"/>
      <c r="AX289" s="220"/>
      <c r="AY289" s="220"/>
      <c r="AZ289" s="220"/>
      <c r="BA289" s="220"/>
      <c r="BB289" s="220"/>
      <c r="BC289" s="218"/>
      <c r="BD289" s="218"/>
      <c r="BE289" s="218"/>
      <c r="BF289" s="400">
        <f t="shared" si="393"/>
        <v>2</v>
      </c>
      <c r="BG289" s="10">
        <v>44672</v>
      </c>
      <c r="BH289" s="484"/>
      <c r="BI289" s="219">
        <v>44673</v>
      </c>
      <c r="BJ289" s="484"/>
      <c r="BK289" s="484"/>
      <c r="BL289" s="484"/>
      <c r="BM289" s="484"/>
      <c r="BN289" s="484"/>
      <c r="BO289" s="484"/>
      <c r="BP289" s="484"/>
      <c r="BQ289" s="495"/>
      <c r="BR289" s="495"/>
      <c r="BS289" s="495"/>
      <c r="BT289" s="495"/>
      <c r="BU289" s="495"/>
      <c r="BV289" s="495"/>
      <c r="BW289" s="495"/>
      <c r="BX289" s="495"/>
      <c r="BY289" s="495"/>
      <c r="BZ289" s="495"/>
      <c r="CA289" s="495"/>
      <c r="CB289" s="399">
        <f t="shared" si="394"/>
        <v>2</v>
      </c>
      <c r="CC289" s="397">
        <f t="shared" si="371"/>
        <v>0</v>
      </c>
      <c r="CD289" s="13">
        <v>44673</v>
      </c>
      <c r="CE289" s="396">
        <f>CD289+12</f>
        <v>44685</v>
      </c>
      <c r="CF289" s="220">
        <v>44677</v>
      </c>
      <c r="CG289" s="220">
        <v>44680</v>
      </c>
      <c r="CH289" s="220"/>
      <c r="CI289" s="7" t="s">
        <v>704</v>
      </c>
      <c r="CJ289" s="7"/>
      <c r="CK289" s="1"/>
      <c r="CL289" s="1"/>
    </row>
    <row r="290" spans="1:90" s="2" customFormat="1" ht="26.4" customHeight="1">
      <c r="A290" s="362"/>
      <c r="B290" s="4">
        <v>1199</v>
      </c>
      <c r="C290" s="216" t="str">
        <f t="shared" ca="1" si="396"/>
        <v>Closed</v>
      </c>
      <c r="D290" s="216" t="str">
        <f t="shared" ca="1" si="392"/>
        <v>Done</v>
      </c>
      <c r="E290" s="363">
        <f t="shared" si="398"/>
        <v>44677</v>
      </c>
      <c r="F290" s="13">
        <v>44677</v>
      </c>
      <c r="G290" s="13">
        <v>44672</v>
      </c>
      <c r="H290" s="329" t="s">
        <v>701</v>
      </c>
      <c r="I290" s="3" t="s">
        <v>360</v>
      </c>
      <c r="J290" s="3" t="s">
        <v>32</v>
      </c>
      <c r="K290" s="376">
        <v>3095</v>
      </c>
      <c r="L290" s="375" t="s">
        <v>702</v>
      </c>
      <c r="M290" s="9" t="s">
        <v>26</v>
      </c>
      <c r="N290" s="21" t="s">
        <v>18</v>
      </c>
      <c r="O290" s="480" t="s">
        <v>327</v>
      </c>
      <c r="P290" s="21" t="s">
        <v>258</v>
      </c>
      <c r="Q290" s="23" t="s">
        <v>703</v>
      </c>
      <c r="R290" s="8" t="s">
        <v>35</v>
      </c>
      <c r="S290" s="8" t="s">
        <v>27</v>
      </c>
      <c r="T290" s="13"/>
      <c r="U290" s="14" t="s">
        <v>316</v>
      </c>
      <c r="V290" s="384" t="s">
        <v>316</v>
      </c>
      <c r="W290" s="18">
        <v>-40</v>
      </c>
      <c r="X290" s="18" t="s">
        <v>323</v>
      </c>
      <c r="Y290" s="18">
        <v>1</v>
      </c>
      <c r="Z290" s="18" t="s">
        <v>36</v>
      </c>
      <c r="AA290" s="18"/>
      <c r="AB290" s="18"/>
      <c r="AC290" s="18"/>
      <c r="AD290" s="18"/>
      <c r="AE290" s="18">
        <v>2</v>
      </c>
      <c r="AF290" s="16">
        <v>44673</v>
      </c>
      <c r="AG290" s="16"/>
      <c r="AH290" s="16"/>
      <c r="AI290" s="16">
        <v>44673</v>
      </c>
      <c r="AJ290" s="219"/>
      <c r="AK290" s="219"/>
      <c r="AL290" s="219"/>
      <c r="AM290" s="219"/>
      <c r="AN290" s="219"/>
      <c r="AO290" s="219"/>
      <c r="AP290" s="219"/>
      <c r="AQ290" s="219"/>
      <c r="AR290" s="219"/>
      <c r="AS290" s="219"/>
      <c r="AT290" s="219"/>
      <c r="AU290" s="219"/>
      <c r="AV290" s="220"/>
      <c r="AW290" s="220"/>
      <c r="AX290" s="220"/>
      <c r="AY290" s="220"/>
      <c r="AZ290" s="220"/>
      <c r="BA290" s="220"/>
      <c r="BB290" s="220"/>
      <c r="BC290" s="218"/>
      <c r="BD290" s="218"/>
      <c r="BE290" s="218"/>
      <c r="BF290" s="400">
        <f t="shared" si="393"/>
        <v>2</v>
      </c>
      <c r="BG290" s="10">
        <v>44673</v>
      </c>
      <c r="BH290" s="484"/>
      <c r="BI290" s="219">
        <v>44673</v>
      </c>
      <c r="BJ290" s="484"/>
      <c r="BK290" s="484"/>
      <c r="BL290" s="484"/>
      <c r="BM290" s="484"/>
      <c r="BN290" s="484"/>
      <c r="BO290" s="484"/>
      <c r="BP290" s="484"/>
      <c r="BQ290" s="495"/>
      <c r="BR290" s="495"/>
      <c r="BS290" s="495"/>
      <c r="BT290" s="495"/>
      <c r="BU290" s="495"/>
      <c r="BV290" s="495"/>
      <c r="BW290" s="495"/>
      <c r="BX290" s="495"/>
      <c r="BY290" s="495"/>
      <c r="BZ290" s="495"/>
      <c r="CA290" s="495"/>
      <c r="CB290" s="399">
        <f t="shared" si="394"/>
        <v>2</v>
      </c>
      <c r="CC290" s="397">
        <f t="shared" si="371"/>
        <v>0</v>
      </c>
      <c r="CD290" s="13">
        <v>44673</v>
      </c>
      <c r="CE290" s="396">
        <f t="shared" ref="CE290:CE291" si="399">CD290+12</f>
        <v>44685</v>
      </c>
      <c r="CF290" s="220">
        <v>44677</v>
      </c>
      <c r="CG290" s="220">
        <v>44680</v>
      </c>
      <c r="CH290" s="220"/>
      <c r="CI290" s="7" t="s">
        <v>369</v>
      </c>
      <c r="CJ290" s="7"/>
      <c r="CK290" s="1"/>
      <c r="CL290" s="1"/>
    </row>
    <row r="291" spans="1:90" s="2" customFormat="1" ht="26.4" customHeight="1">
      <c r="A291" s="362"/>
      <c r="B291" s="4">
        <v>1200</v>
      </c>
      <c r="C291" s="216" t="str">
        <f t="shared" ca="1" si="396"/>
        <v>Closed</v>
      </c>
      <c r="D291" s="216" t="str">
        <f t="shared" ca="1" si="392"/>
        <v>Done</v>
      </c>
      <c r="E291" s="363">
        <f t="shared" si="398"/>
        <v>44677</v>
      </c>
      <c r="F291" s="13">
        <v>44677</v>
      </c>
      <c r="G291" s="13">
        <v>44672</v>
      </c>
      <c r="H291" s="329" t="s">
        <v>701</v>
      </c>
      <c r="I291" s="3" t="s">
        <v>360</v>
      </c>
      <c r="J291" s="3" t="s">
        <v>32</v>
      </c>
      <c r="K291" s="376">
        <v>3095</v>
      </c>
      <c r="L291" s="375" t="s">
        <v>702</v>
      </c>
      <c r="M291" s="9" t="s">
        <v>26</v>
      </c>
      <c r="N291" s="21" t="s">
        <v>18</v>
      </c>
      <c r="O291" s="480" t="s">
        <v>327</v>
      </c>
      <c r="P291" s="21" t="s">
        <v>258</v>
      </c>
      <c r="Q291" s="23" t="s">
        <v>703</v>
      </c>
      <c r="R291" s="8" t="s">
        <v>35</v>
      </c>
      <c r="S291" s="8" t="s">
        <v>27</v>
      </c>
      <c r="T291" s="13"/>
      <c r="U291" s="7" t="s">
        <v>56</v>
      </c>
      <c r="V291" s="18" t="s">
        <v>335</v>
      </c>
      <c r="W291" s="18" t="s">
        <v>338</v>
      </c>
      <c r="X291" s="18" t="s">
        <v>323</v>
      </c>
      <c r="Y291" s="18">
        <v>1</v>
      </c>
      <c r="Z291" s="18" t="s">
        <v>173</v>
      </c>
      <c r="AA291" s="18"/>
      <c r="AB291" s="18"/>
      <c r="AC291" s="18"/>
      <c r="AD291" s="18"/>
      <c r="AE291" s="18">
        <v>2</v>
      </c>
      <c r="AF291" s="16">
        <v>44673</v>
      </c>
      <c r="AG291" s="16"/>
      <c r="AH291" s="16"/>
      <c r="AI291" s="16">
        <v>44674</v>
      </c>
      <c r="AJ291" s="219"/>
      <c r="AK291" s="219"/>
      <c r="AL291" s="219"/>
      <c r="AM291" s="219"/>
      <c r="AN291" s="219"/>
      <c r="AO291" s="219"/>
      <c r="AP291" s="219"/>
      <c r="AQ291" s="219"/>
      <c r="AR291" s="219"/>
      <c r="AS291" s="219"/>
      <c r="AT291" s="219"/>
      <c r="AU291" s="219"/>
      <c r="AV291" s="220"/>
      <c r="AW291" s="220"/>
      <c r="AX291" s="220"/>
      <c r="AY291" s="220"/>
      <c r="AZ291" s="220"/>
      <c r="BA291" s="220"/>
      <c r="BB291" s="220"/>
      <c r="BC291" s="218"/>
      <c r="BD291" s="218"/>
      <c r="BE291" s="218"/>
      <c r="BF291" s="400">
        <f t="shared" si="393"/>
        <v>2</v>
      </c>
      <c r="BG291" s="10">
        <v>44673</v>
      </c>
      <c r="BH291" s="484"/>
      <c r="BI291" s="219">
        <v>44674</v>
      </c>
      <c r="BJ291" s="484"/>
      <c r="BK291" s="484"/>
      <c r="BL291" s="484"/>
      <c r="BM291" s="484"/>
      <c r="BN291" s="484"/>
      <c r="BO291" s="484"/>
      <c r="BP291" s="484"/>
      <c r="BQ291" s="495"/>
      <c r="BR291" s="495"/>
      <c r="BS291" s="495"/>
      <c r="BT291" s="495"/>
      <c r="BU291" s="495"/>
      <c r="BV291" s="495"/>
      <c r="BW291" s="495"/>
      <c r="BX291" s="495"/>
      <c r="BY291" s="495"/>
      <c r="BZ291" s="495"/>
      <c r="CA291" s="495"/>
      <c r="CB291" s="399">
        <f t="shared" si="394"/>
        <v>2</v>
      </c>
      <c r="CC291" s="397">
        <f t="shared" si="371"/>
        <v>0</v>
      </c>
      <c r="CD291" s="13">
        <v>44673</v>
      </c>
      <c r="CE291" s="396">
        <f t="shared" si="399"/>
        <v>44685</v>
      </c>
      <c r="CF291" s="220">
        <v>44677</v>
      </c>
      <c r="CG291" s="220">
        <v>44680</v>
      </c>
      <c r="CH291" s="220"/>
      <c r="CI291" s="7" t="s">
        <v>369</v>
      </c>
      <c r="CJ291" s="7"/>
      <c r="CK291" s="1"/>
      <c r="CL291" s="1"/>
    </row>
    <row r="292" spans="1:90" s="2" customFormat="1" ht="26.25" customHeight="1">
      <c r="A292" s="362"/>
      <c r="B292" s="4">
        <v>1201</v>
      </c>
      <c r="C292" s="216"/>
      <c r="D292" s="216" t="str">
        <f t="shared" si="392"/>
        <v>Under Test</v>
      </c>
      <c r="E292" s="363">
        <v>44673</v>
      </c>
      <c r="F292" s="13">
        <v>44677</v>
      </c>
      <c r="G292" s="13">
        <v>44678</v>
      </c>
      <c r="H292" s="329" t="s">
        <v>705</v>
      </c>
      <c r="I292" s="3" t="s">
        <v>706</v>
      </c>
      <c r="J292" s="3" t="s">
        <v>32</v>
      </c>
      <c r="K292" s="9" t="s">
        <v>142</v>
      </c>
      <c r="L292" s="506" t="s">
        <v>551</v>
      </c>
      <c r="M292" s="3" t="s">
        <v>73</v>
      </c>
      <c r="N292" s="21" t="s">
        <v>157</v>
      </c>
      <c r="O292" s="480" t="s">
        <v>327</v>
      </c>
      <c r="P292" s="21" t="s">
        <v>258</v>
      </c>
      <c r="Q292" s="377" t="s">
        <v>707</v>
      </c>
      <c r="R292" s="11" t="s">
        <v>68</v>
      </c>
      <c r="S292" s="8" t="s">
        <v>27</v>
      </c>
      <c r="T292" s="13"/>
      <c r="U292" s="14" t="s">
        <v>213</v>
      </c>
      <c r="V292" s="381" t="s">
        <v>319</v>
      </c>
      <c r="W292" s="499" t="s">
        <v>368</v>
      </c>
      <c r="X292" s="18" t="s">
        <v>323</v>
      </c>
      <c r="Y292" s="18">
        <v>1</v>
      </c>
      <c r="Z292" s="507" t="s">
        <v>712</v>
      </c>
      <c r="AA292" s="507" t="s">
        <v>403</v>
      </c>
      <c r="AB292" s="507" t="s">
        <v>708</v>
      </c>
      <c r="AC292" s="507"/>
      <c r="AD292" s="507"/>
      <c r="AE292" s="507">
        <v>4</v>
      </c>
      <c r="AF292" s="16">
        <v>44678</v>
      </c>
      <c r="AG292" s="16"/>
      <c r="AH292" s="16"/>
      <c r="AI292" s="10"/>
      <c r="AJ292" s="219">
        <v>44678</v>
      </c>
      <c r="AK292" s="219"/>
      <c r="AL292" s="219"/>
      <c r="AM292" s="219"/>
      <c r="AN292" s="219"/>
      <c r="AO292" s="219"/>
      <c r="AP292" s="219"/>
      <c r="AQ292" s="218"/>
      <c r="AR292" s="218"/>
      <c r="AS292" s="218"/>
      <c r="AT292" s="218"/>
      <c r="AU292" s="218"/>
      <c r="AV292" s="220"/>
      <c r="AW292" s="220"/>
      <c r="AX292" s="220"/>
      <c r="AY292" s="220"/>
      <c r="AZ292" s="220"/>
      <c r="BA292" s="220"/>
      <c r="BB292" s="220"/>
      <c r="BC292" s="218"/>
      <c r="BD292" s="218"/>
      <c r="BE292" s="218"/>
      <c r="BF292" s="400">
        <f t="shared" si="393"/>
        <v>2</v>
      </c>
      <c r="BG292" s="10"/>
      <c r="BH292" s="219"/>
      <c r="BI292" s="219"/>
      <c r="BJ292" s="219"/>
      <c r="BK292" s="219"/>
      <c r="BL292" s="219"/>
      <c r="BM292" s="219"/>
      <c r="BN292" s="219"/>
      <c r="BO292" s="219"/>
      <c r="BP292" s="219"/>
      <c r="BQ292" s="220"/>
      <c r="BR292" s="220"/>
      <c r="BS292" s="220"/>
      <c r="BT292" s="220"/>
      <c r="BU292" s="220"/>
      <c r="BV292" s="220"/>
      <c r="BW292" s="220"/>
      <c r="BX292" s="220"/>
      <c r="BY292" s="220"/>
      <c r="BZ292" s="220"/>
      <c r="CA292" s="220"/>
      <c r="CB292" s="399">
        <f t="shared" si="394"/>
        <v>0</v>
      </c>
      <c r="CC292" s="397">
        <f t="shared" si="371"/>
        <v>2</v>
      </c>
      <c r="CD292" s="13"/>
      <c r="CE292" s="396">
        <f t="shared" ref="CE292:CE331" si="400">CD292+6</f>
        <v>6</v>
      </c>
      <c r="CF292" s="13"/>
      <c r="CG292" s="220"/>
      <c r="CH292" s="220"/>
      <c r="CI292" s="7"/>
      <c r="CJ292" s="15"/>
      <c r="CK292" s="1"/>
      <c r="CL292" s="1"/>
    </row>
    <row r="293" spans="1:90" s="2" customFormat="1" ht="26.4" customHeight="1">
      <c r="A293" s="362"/>
      <c r="B293" s="4">
        <v>1202</v>
      </c>
      <c r="C293" s="216"/>
      <c r="D293" s="216" t="str">
        <f t="shared" si="392"/>
        <v>Under Test</v>
      </c>
      <c r="E293" s="363">
        <v>44673</v>
      </c>
      <c r="F293" s="13">
        <v>44677</v>
      </c>
      <c r="G293" s="13">
        <v>44678</v>
      </c>
      <c r="H293" s="329" t="s">
        <v>705</v>
      </c>
      <c r="I293" s="3" t="s">
        <v>706</v>
      </c>
      <c r="J293" s="3" t="s">
        <v>32</v>
      </c>
      <c r="K293" s="9" t="s">
        <v>142</v>
      </c>
      <c r="L293" s="506" t="s">
        <v>551</v>
      </c>
      <c r="M293" s="3" t="s">
        <v>73</v>
      </c>
      <c r="N293" s="21" t="s">
        <v>157</v>
      </c>
      <c r="O293" s="480" t="s">
        <v>327</v>
      </c>
      <c r="P293" s="21" t="s">
        <v>258</v>
      </c>
      <c r="Q293" s="377" t="s">
        <v>707</v>
      </c>
      <c r="R293" s="11" t="s">
        <v>68</v>
      </c>
      <c r="S293" s="8" t="s">
        <v>27</v>
      </c>
      <c r="T293" s="13"/>
      <c r="U293" s="7" t="s">
        <v>349</v>
      </c>
      <c r="V293" s="285" t="s">
        <v>318</v>
      </c>
      <c r="W293" s="18" t="s">
        <v>329</v>
      </c>
      <c r="X293" s="18" t="s">
        <v>323</v>
      </c>
      <c r="Y293" s="18">
        <v>1</v>
      </c>
      <c r="Z293" s="507" t="s">
        <v>43</v>
      </c>
      <c r="AA293" s="507"/>
      <c r="AB293" s="507" t="s">
        <v>708</v>
      </c>
      <c r="AC293" s="507"/>
      <c r="AD293" s="507"/>
      <c r="AE293" s="507">
        <v>12</v>
      </c>
      <c r="AF293" s="16"/>
      <c r="AG293" s="16"/>
      <c r="AH293" s="16"/>
      <c r="AI293" s="10"/>
      <c r="AJ293" s="219"/>
      <c r="AK293" s="219"/>
      <c r="AL293" s="219"/>
      <c r="AM293" s="219"/>
      <c r="AN293" s="219"/>
      <c r="AO293" s="219"/>
      <c r="AP293" s="219"/>
      <c r="AQ293" s="218"/>
      <c r="AR293" s="218"/>
      <c r="AS293" s="218"/>
      <c r="AT293" s="218"/>
      <c r="AU293" s="218"/>
      <c r="AV293" s="220"/>
      <c r="AW293" s="220"/>
      <c r="AX293" s="220"/>
      <c r="AY293" s="220"/>
      <c r="AZ293" s="220"/>
      <c r="BA293" s="220"/>
      <c r="BB293" s="220"/>
      <c r="BC293" s="218"/>
      <c r="BD293" s="218"/>
      <c r="BE293" s="218"/>
      <c r="BF293" s="400">
        <f t="shared" si="393"/>
        <v>0</v>
      </c>
      <c r="BG293" s="10"/>
      <c r="BH293" s="219"/>
      <c r="BI293" s="219"/>
      <c r="BJ293" s="219"/>
      <c r="BK293" s="219"/>
      <c r="BL293" s="219"/>
      <c r="BM293" s="219"/>
      <c r="BN293" s="219"/>
      <c r="BO293" s="219"/>
      <c r="BP293" s="219"/>
      <c r="BQ293" s="220"/>
      <c r="BR293" s="220"/>
      <c r="BS293" s="220"/>
      <c r="BT293" s="220"/>
      <c r="BU293" s="220"/>
      <c r="BV293" s="220"/>
      <c r="BW293" s="220"/>
      <c r="BX293" s="220"/>
      <c r="BY293" s="220"/>
      <c r="BZ293" s="220"/>
      <c r="CA293" s="220"/>
      <c r="CB293" s="399">
        <f t="shared" si="394"/>
        <v>0</v>
      </c>
      <c r="CC293" s="397">
        <f t="shared" si="371"/>
        <v>0</v>
      </c>
      <c r="CD293" s="13"/>
      <c r="CE293" s="396">
        <f t="shared" si="400"/>
        <v>6</v>
      </c>
      <c r="CF293" s="13"/>
      <c r="CG293" s="220"/>
      <c r="CH293" s="220"/>
      <c r="CI293" s="7"/>
      <c r="CJ293" s="15"/>
      <c r="CK293" s="1"/>
      <c r="CL293" s="1"/>
    </row>
    <row r="294" spans="1:90" s="2" customFormat="1" ht="26.4" customHeight="1">
      <c r="A294" s="362"/>
      <c r="B294" s="4">
        <v>1203</v>
      </c>
      <c r="C294" s="216" t="str">
        <f t="shared" ref="C294:C301" ca="1" si="401">IF(CD294="","",(IF(CF294&lt;&gt;"","Closed",(IF(CD294=TODAY()+1,"Near Due",(IF(CD294=TODAY(),"Today is due date",(IF(CD294&gt;TODAY(),"On Due",(IF(E1987&lt;TODAY()-7,"Too Over Due",(IF(CD294&lt;TODAY(),"Over due")))))))))))))</f>
        <v>Too Over Due</v>
      </c>
      <c r="D294" s="216" t="str">
        <f t="shared" ref="D294:D297" ca="1" si="402">IF(C294="Closed","Done","Under Test")</f>
        <v>Under Test</v>
      </c>
      <c r="E294" s="363">
        <v>44621</v>
      </c>
      <c r="F294" s="13">
        <v>44678</v>
      </c>
      <c r="G294" s="13">
        <v>44672</v>
      </c>
      <c r="H294" s="328" t="s">
        <v>719</v>
      </c>
      <c r="I294" s="3" t="s">
        <v>713</v>
      </c>
      <c r="J294" s="3" t="s">
        <v>714</v>
      </c>
      <c r="K294" s="215">
        <v>9038</v>
      </c>
      <c r="L294" s="328" t="s">
        <v>715</v>
      </c>
      <c r="M294" s="9" t="s">
        <v>48</v>
      </c>
      <c r="N294" s="21" t="s">
        <v>18</v>
      </c>
      <c r="O294" s="480" t="s">
        <v>327</v>
      </c>
      <c r="P294" s="21" t="s">
        <v>256</v>
      </c>
      <c r="Q294" s="23" t="s">
        <v>716</v>
      </c>
      <c r="R294" s="11" t="s">
        <v>247</v>
      </c>
      <c r="S294" s="8" t="s">
        <v>275</v>
      </c>
      <c r="T294" s="13"/>
      <c r="U294" s="14" t="s">
        <v>350</v>
      </c>
      <c r="V294" s="381" t="s">
        <v>315</v>
      </c>
      <c r="W294" s="18">
        <v>105</v>
      </c>
      <c r="X294" s="18" t="s">
        <v>324</v>
      </c>
      <c r="Y294" s="18">
        <v>12</v>
      </c>
      <c r="Z294" s="18" t="s">
        <v>223</v>
      </c>
      <c r="AA294" s="18"/>
      <c r="AB294" s="18"/>
      <c r="AC294" s="18"/>
      <c r="AD294" s="18"/>
      <c r="AE294" s="18">
        <v>500</v>
      </c>
      <c r="AF294" s="16">
        <v>44678</v>
      </c>
      <c r="AG294" s="16"/>
      <c r="AH294" s="16"/>
      <c r="AI294" s="10"/>
      <c r="AJ294" s="219"/>
      <c r="AK294" s="219"/>
      <c r="AL294" s="219"/>
      <c r="AM294" s="219"/>
      <c r="AN294" s="219"/>
      <c r="AO294" s="219"/>
      <c r="AP294" s="219"/>
      <c r="AQ294" s="219"/>
      <c r="AR294" s="219"/>
      <c r="AS294" s="219"/>
      <c r="AT294" s="219"/>
      <c r="AU294" s="219"/>
      <c r="AV294" s="219">
        <v>44688</v>
      </c>
      <c r="AW294" s="220"/>
      <c r="AX294" s="220"/>
      <c r="AY294" s="220">
        <v>44701</v>
      </c>
      <c r="AZ294" s="220"/>
      <c r="BA294" s="220"/>
      <c r="BB294" s="220"/>
      <c r="BC294" s="218"/>
      <c r="BD294" s="218"/>
      <c r="BE294" s="218"/>
      <c r="BF294" s="400">
        <f t="shared" ref="BF294:BF297" si="403">COUNTA(AF294:BE294)</f>
        <v>3</v>
      </c>
      <c r="BG294" s="10">
        <v>44678</v>
      </c>
      <c r="BH294" s="219"/>
      <c r="BI294" s="219"/>
      <c r="BJ294" s="219"/>
      <c r="BK294" s="219"/>
      <c r="BL294" s="219"/>
      <c r="BM294" s="219"/>
      <c r="BN294" s="219"/>
      <c r="BO294" s="219"/>
      <c r="BP294" s="219"/>
      <c r="BQ294" s="220"/>
      <c r="BR294" s="220"/>
      <c r="BS294" s="220"/>
      <c r="BT294" s="220"/>
      <c r="BU294" s="220"/>
      <c r="BV294" s="220"/>
      <c r="BW294" s="220"/>
      <c r="BX294" s="220"/>
      <c r="BY294" s="220"/>
      <c r="BZ294" s="220"/>
      <c r="CA294" s="220"/>
      <c r="CB294" s="399">
        <f t="shared" ref="CB294:CB297" si="404">COUNTA(BG294:CA294)</f>
        <v>1</v>
      </c>
      <c r="CC294" s="397">
        <f t="shared" si="371"/>
        <v>2</v>
      </c>
      <c r="CD294" s="13">
        <v>44688</v>
      </c>
      <c r="CE294" s="396">
        <f t="shared" ref="CE294:CE297" si="405">CD294+6</f>
        <v>44694</v>
      </c>
      <c r="CF294" s="219"/>
      <c r="CG294" s="13"/>
      <c r="CH294" s="13"/>
      <c r="CI294" s="7"/>
      <c r="CJ294" s="7" t="s">
        <v>219</v>
      </c>
      <c r="CK294" s="1"/>
      <c r="CL294" s="1"/>
    </row>
    <row r="295" spans="1:90" s="2" customFormat="1" ht="26.4" customHeight="1">
      <c r="A295" s="362"/>
      <c r="B295" s="4">
        <v>1204</v>
      </c>
      <c r="C295" s="216" t="str">
        <f t="shared" ca="1" si="401"/>
        <v>Too Over Due</v>
      </c>
      <c r="D295" s="216" t="str">
        <f t="shared" ca="1" si="402"/>
        <v>Under Test</v>
      </c>
      <c r="E295" s="363">
        <f t="shared" ref="E295" si="406">F295</f>
        <v>44678</v>
      </c>
      <c r="F295" s="13">
        <v>44678</v>
      </c>
      <c r="G295" s="13">
        <v>44672</v>
      </c>
      <c r="H295" s="328" t="s">
        <v>719</v>
      </c>
      <c r="I295" s="3" t="s">
        <v>713</v>
      </c>
      <c r="J295" s="3" t="s">
        <v>714</v>
      </c>
      <c r="K295" s="215">
        <v>9038</v>
      </c>
      <c r="L295" s="328" t="s">
        <v>715</v>
      </c>
      <c r="M295" s="9" t="s">
        <v>48</v>
      </c>
      <c r="N295" s="21" t="s">
        <v>18</v>
      </c>
      <c r="O295" s="480" t="s">
        <v>327</v>
      </c>
      <c r="P295" s="21" t="s">
        <v>256</v>
      </c>
      <c r="Q295" s="23" t="s">
        <v>716</v>
      </c>
      <c r="R295" s="11" t="s">
        <v>247</v>
      </c>
      <c r="S295" s="8" t="s">
        <v>275</v>
      </c>
      <c r="T295" s="13"/>
      <c r="U295" s="14" t="s">
        <v>316</v>
      </c>
      <c r="V295" s="384" t="s">
        <v>316</v>
      </c>
      <c r="W295" s="18">
        <v>-40</v>
      </c>
      <c r="X295" s="18" t="s">
        <v>324</v>
      </c>
      <c r="Y295" s="18">
        <v>12</v>
      </c>
      <c r="Z295" s="18" t="s">
        <v>221</v>
      </c>
      <c r="AA295" s="18"/>
      <c r="AB295" s="18"/>
      <c r="AC295" s="18"/>
      <c r="AD295" s="18"/>
      <c r="AE295" s="18">
        <v>500</v>
      </c>
      <c r="AF295" s="16">
        <v>44678</v>
      </c>
      <c r="AG295" s="16"/>
      <c r="AH295" s="16"/>
      <c r="AI295" s="10"/>
      <c r="AJ295" s="219"/>
      <c r="AK295" s="219"/>
      <c r="AL295" s="219"/>
      <c r="AM295" s="219"/>
      <c r="AN295" s="219"/>
      <c r="AO295" s="219"/>
      <c r="AP295" s="219"/>
      <c r="AQ295" s="219"/>
      <c r="AR295" s="219"/>
      <c r="AS295" s="219"/>
      <c r="AT295" s="219"/>
      <c r="AU295" s="219"/>
      <c r="AV295" s="219">
        <v>44688</v>
      </c>
      <c r="AW295" s="220"/>
      <c r="AX295" s="220"/>
      <c r="AY295" s="220">
        <v>44701</v>
      </c>
      <c r="AZ295" s="220"/>
      <c r="BA295" s="220"/>
      <c r="BB295" s="220"/>
      <c r="BC295" s="218"/>
      <c r="BD295" s="218"/>
      <c r="BE295" s="218"/>
      <c r="BF295" s="400">
        <f t="shared" si="403"/>
        <v>3</v>
      </c>
      <c r="BG295" s="10">
        <v>44678</v>
      </c>
      <c r="BH295" s="219"/>
      <c r="BI295" s="219"/>
      <c r="BJ295" s="219"/>
      <c r="BK295" s="219"/>
      <c r="BL295" s="219"/>
      <c r="BM295" s="219"/>
      <c r="BN295" s="219"/>
      <c r="BO295" s="219"/>
      <c r="BP295" s="219"/>
      <c r="BQ295" s="220"/>
      <c r="BR295" s="220"/>
      <c r="BS295" s="220"/>
      <c r="BT295" s="220"/>
      <c r="BU295" s="220"/>
      <c r="BV295" s="220"/>
      <c r="BW295" s="220"/>
      <c r="BX295" s="220"/>
      <c r="BY295" s="220"/>
      <c r="BZ295" s="220"/>
      <c r="CA295" s="220"/>
      <c r="CB295" s="399">
        <f t="shared" si="404"/>
        <v>1</v>
      </c>
      <c r="CC295" s="397">
        <f t="shared" si="371"/>
        <v>2</v>
      </c>
      <c r="CD295" s="13">
        <v>44688</v>
      </c>
      <c r="CE295" s="396">
        <f t="shared" si="405"/>
        <v>44694</v>
      </c>
      <c r="CF295" s="219"/>
      <c r="CG295" s="13"/>
      <c r="CH295" s="13"/>
      <c r="CI295" s="7"/>
      <c r="CJ295" s="7"/>
      <c r="CK295" s="1"/>
      <c r="CL295" s="1"/>
    </row>
    <row r="296" spans="1:90" s="2" customFormat="1" ht="26.4" customHeight="1">
      <c r="A296" s="362"/>
      <c r="B296" s="4">
        <v>1205</v>
      </c>
      <c r="C296" s="216" t="str">
        <f t="shared" ca="1" si="401"/>
        <v>Too Over Due</v>
      </c>
      <c r="D296" s="216" t="str">
        <f t="shared" ca="1" si="402"/>
        <v>Under Test</v>
      </c>
      <c r="E296" s="363">
        <v>44621</v>
      </c>
      <c r="F296" s="13">
        <v>44678</v>
      </c>
      <c r="G296" s="13">
        <v>44672</v>
      </c>
      <c r="H296" s="328" t="s">
        <v>719</v>
      </c>
      <c r="I296" s="3" t="s">
        <v>713</v>
      </c>
      <c r="J296" s="3" t="s">
        <v>714</v>
      </c>
      <c r="K296" s="215">
        <v>9038</v>
      </c>
      <c r="L296" s="328" t="s">
        <v>715</v>
      </c>
      <c r="M296" s="9" t="s">
        <v>48</v>
      </c>
      <c r="N296" s="21" t="s">
        <v>18</v>
      </c>
      <c r="O296" s="480" t="s">
        <v>327</v>
      </c>
      <c r="P296" s="21" t="s">
        <v>256</v>
      </c>
      <c r="Q296" s="23" t="s">
        <v>716</v>
      </c>
      <c r="R296" s="11" t="s">
        <v>247</v>
      </c>
      <c r="S296" s="8" t="s">
        <v>275</v>
      </c>
      <c r="T296" s="13"/>
      <c r="U296" s="14" t="s">
        <v>350</v>
      </c>
      <c r="V296" s="285" t="s">
        <v>318</v>
      </c>
      <c r="W296" s="18" t="s">
        <v>329</v>
      </c>
      <c r="X296" s="18" t="s">
        <v>324</v>
      </c>
      <c r="Y296" s="18">
        <v>12</v>
      </c>
      <c r="Z296" s="18" t="s">
        <v>43</v>
      </c>
      <c r="AA296" s="18"/>
      <c r="AB296" s="18"/>
      <c r="AC296" s="18"/>
      <c r="AD296" s="18"/>
      <c r="AE296" s="18">
        <v>500</v>
      </c>
      <c r="AF296" s="16">
        <v>44678</v>
      </c>
      <c r="AG296" s="16"/>
      <c r="AH296" s="16"/>
      <c r="AI296" s="10"/>
      <c r="AJ296" s="219"/>
      <c r="AK296" s="219"/>
      <c r="AL296" s="219"/>
      <c r="AM296" s="219"/>
      <c r="AN296" s="219"/>
      <c r="AO296" s="219"/>
      <c r="AP296" s="219"/>
      <c r="AQ296" s="219"/>
      <c r="AR296" s="219"/>
      <c r="AS296" s="219"/>
      <c r="AT296" s="219"/>
      <c r="AU296" s="219"/>
      <c r="AV296" s="219">
        <v>44688</v>
      </c>
      <c r="AW296" s="220"/>
      <c r="AX296" s="220"/>
      <c r="AY296" s="220">
        <v>44701</v>
      </c>
      <c r="AZ296" s="220"/>
      <c r="BA296" s="220"/>
      <c r="BB296" s="220"/>
      <c r="BC296" s="218"/>
      <c r="BD296" s="218"/>
      <c r="BE296" s="218"/>
      <c r="BF296" s="400">
        <f t="shared" si="403"/>
        <v>3</v>
      </c>
      <c r="BG296" s="10">
        <v>44678</v>
      </c>
      <c r="BH296" s="219"/>
      <c r="BI296" s="219"/>
      <c r="BJ296" s="219"/>
      <c r="BK296" s="219"/>
      <c r="BL296" s="219"/>
      <c r="BM296" s="219"/>
      <c r="BN296" s="219"/>
      <c r="BO296" s="219"/>
      <c r="BP296" s="219"/>
      <c r="BQ296" s="220"/>
      <c r="BR296" s="220"/>
      <c r="BS296" s="220"/>
      <c r="BT296" s="220"/>
      <c r="BU296" s="220"/>
      <c r="BV296" s="220"/>
      <c r="BW296" s="220"/>
      <c r="BX296" s="220"/>
      <c r="BY296" s="220"/>
      <c r="BZ296" s="220"/>
      <c r="CA296" s="220"/>
      <c r="CB296" s="399">
        <f t="shared" si="404"/>
        <v>1</v>
      </c>
      <c r="CC296" s="397">
        <f t="shared" si="371"/>
        <v>2</v>
      </c>
      <c r="CD296" s="13">
        <v>44688</v>
      </c>
      <c r="CE296" s="396">
        <f t="shared" si="405"/>
        <v>44694</v>
      </c>
      <c r="CF296" s="219"/>
      <c r="CG296" s="13"/>
      <c r="CH296" s="13"/>
      <c r="CI296" s="7"/>
      <c r="CJ296" s="7" t="s">
        <v>219</v>
      </c>
      <c r="CK296" s="1"/>
      <c r="CL296" s="1"/>
    </row>
    <row r="297" spans="1:90" s="2" customFormat="1" ht="26.4" customHeight="1">
      <c r="A297" s="362"/>
      <c r="B297" s="4">
        <v>1206</v>
      </c>
      <c r="C297" s="216" t="str">
        <f t="shared" ca="1" si="401"/>
        <v>Too Over Due</v>
      </c>
      <c r="D297" s="216" t="str">
        <f t="shared" ca="1" si="402"/>
        <v>Under Test</v>
      </c>
      <c r="E297" s="363">
        <f t="shared" ref="E297" si="407">F297</f>
        <v>44678</v>
      </c>
      <c r="F297" s="13">
        <v>44678</v>
      </c>
      <c r="G297" s="13">
        <v>44672</v>
      </c>
      <c r="H297" s="328" t="s">
        <v>719</v>
      </c>
      <c r="I297" s="3" t="s">
        <v>713</v>
      </c>
      <c r="J297" s="3" t="s">
        <v>714</v>
      </c>
      <c r="K297" s="215">
        <v>9038</v>
      </c>
      <c r="L297" s="328" t="s">
        <v>715</v>
      </c>
      <c r="M297" s="9" t="s">
        <v>48</v>
      </c>
      <c r="N297" s="21" t="s">
        <v>18</v>
      </c>
      <c r="O297" s="480" t="s">
        <v>327</v>
      </c>
      <c r="P297" s="21" t="s">
        <v>256</v>
      </c>
      <c r="Q297" s="23" t="s">
        <v>716</v>
      </c>
      <c r="R297" s="11" t="s">
        <v>247</v>
      </c>
      <c r="S297" s="8" t="s">
        <v>275</v>
      </c>
      <c r="T297" s="13"/>
      <c r="U297" s="14" t="s">
        <v>314</v>
      </c>
      <c r="V297" s="385" t="s">
        <v>314</v>
      </c>
      <c r="W297" s="499" t="s">
        <v>368</v>
      </c>
      <c r="X297" s="18" t="s">
        <v>324</v>
      </c>
      <c r="Y297" s="18">
        <v>12</v>
      </c>
      <c r="Z297" s="18" t="s">
        <v>31</v>
      </c>
      <c r="AA297" s="18"/>
      <c r="AB297" s="18"/>
      <c r="AC297" s="18"/>
      <c r="AD297" s="18"/>
      <c r="AE297" s="18">
        <v>100</v>
      </c>
      <c r="AF297" s="16">
        <v>44678</v>
      </c>
      <c r="AG297" s="16"/>
      <c r="AH297" s="16"/>
      <c r="AI297" s="10"/>
      <c r="AJ297" s="219"/>
      <c r="AK297" s="219"/>
      <c r="AL297" s="219"/>
      <c r="AM297" s="219"/>
      <c r="AN297" s="219"/>
      <c r="AO297" s="219"/>
      <c r="AP297" s="219">
        <v>44682</v>
      </c>
      <c r="AQ297" s="219"/>
      <c r="AR297" s="219"/>
      <c r="AS297" s="219"/>
      <c r="AT297" s="219"/>
      <c r="AU297" s="219"/>
      <c r="AV297" s="220"/>
      <c r="AW297" s="220"/>
      <c r="AX297" s="220"/>
      <c r="AY297" s="220"/>
      <c r="AZ297" s="220"/>
      <c r="BA297" s="220"/>
      <c r="BB297" s="220"/>
      <c r="BC297" s="218"/>
      <c r="BD297" s="218"/>
      <c r="BE297" s="218"/>
      <c r="BF297" s="400">
        <f t="shared" si="403"/>
        <v>2</v>
      </c>
      <c r="BG297" s="10">
        <v>44678</v>
      </c>
      <c r="BH297" s="219"/>
      <c r="BI297" s="219"/>
      <c r="BJ297" s="219"/>
      <c r="BK297" s="219"/>
      <c r="BL297" s="219"/>
      <c r="BM297" s="219"/>
      <c r="BN297" s="219"/>
      <c r="BO297" s="219"/>
      <c r="BP297" s="219"/>
      <c r="BQ297" s="220"/>
      <c r="BR297" s="220"/>
      <c r="BS297" s="220"/>
      <c r="BT297" s="220"/>
      <c r="BU297" s="220"/>
      <c r="BV297" s="220"/>
      <c r="BW297" s="220"/>
      <c r="BX297" s="220"/>
      <c r="BY297" s="220"/>
      <c r="BZ297" s="220"/>
      <c r="CA297" s="220"/>
      <c r="CB297" s="399">
        <f t="shared" si="404"/>
        <v>1</v>
      </c>
      <c r="CC297" s="397">
        <f t="shared" si="371"/>
        <v>1</v>
      </c>
      <c r="CD297" s="13">
        <v>44688</v>
      </c>
      <c r="CE297" s="396">
        <f t="shared" si="405"/>
        <v>44694</v>
      </c>
      <c r="CF297" s="219"/>
      <c r="CG297" s="13"/>
      <c r="CH297" s="13"/>
      <c r="CI297" s="7"/>
      <c r="CJ297" s="7"/>
      <c r="CK297" s="1"/>
      <c r="CL297" s="1"/>
    </row>
    <row r="298" spans="1:90" s="2" customFormat="1" ht="26.4" customHeight="1">
      <c r="A298" s="362"/>
      <c r="B298" s="4">
        <v>1207</v>
      </c>
      <c r="C298" s="216" t="str">
        <f t="shared" ca="1" si="401"/>
        <v>Too Over Due</v>
      </c>
      <c r="D298" s="216" t="str">
        <f t="shared" ref="D298:D302" ca="1" si="408">IF(C298="Closed","Done","Under Test")</f>
        <v>Under Test</v>
      </c>
      <c r="E298" s="363">
        <v>44621</v>
      </c>
      <c r="F298" s="13">
        <v>44678</v>
      </c>
      <c r="G298" s="13">
        <v>44674</v>
      </c>
      <c r="H298" s="328" t="s">
        <v>720</v>
      </c>
      <c r="I298" s="3" t="s">
        <v>292</v>
      </c>
      <c r="J298" s="3" t="s">
        <v>721</v>
      </c>
      <c r="K298" s="215">
        <v>3039</v>
      </c>
      <c r="L298" s="328" t="s">
        <v>28</v>
      </c>
      <c r="M298" s="9" t="s">
        <v>29</v>
      </c>
      <c r="N298" s="21" t="s">
        <v>23</v>
      </c>
      <c r="O298" s="480" t="s">
        <v>327</v>
      </c>
      <c r="P298" s="21" t="s">
        <v>256</v>
      </c>
      <c r="Q298" s="15" t="s">
        <v>722</v>
      </c>
      <c r="R298" s="11" t="s">
        <v>68</v>
      </c>
      <c r="S298" s="8" t="s">
        <v>27</v>
      </c>
      <c r="T298" s="13"/>
      <c r="U298" s="14" t="s">
        <v>350</v>
      </c>
      <c r="V298" s="381" t="s">
        <v>315</v>
      </c>
      <c r="W298" s="18">
        <v>85</v>
      </c>
      <c r="X298" s="18" t="s">
        <v>323</v>
      </c>
      <c r="Y298" s="18">
        <v>6</v>
      </c>
      <c r="Z298" s="18"/>
      <c r="AA298" s="18"/>
      <c r="AB298" s="18"/>
      <c r="AC298" s="18"/>
      <c r="AD298" s="18"/>
      <c r="AE298" s="18">
        <v>500</v>
      </c>
      <c r="AF298" s="16">
        <v>44678</v>
      </c>
      <c r="AG298" s="16"/>
      <c r="AH298" s="16"/>
      <c r="AI298" s="10"/>
      <c r="AJ298" s="219"/>
      <c r="AK298" s="219"/>
      <c r="AL298" s="219"/>
      <c r="AM298" s="219"/>
      <c r="AN298" s="219"/>
      <c r="AO298" s="219"/>
      <c r="AP298" s="219"/>
      <c r="AQ298" s="219"/>
      <c r="AR298" s="219"/>
      <c r="AS298" s="219"/>
      <c r="AT298" s="219"/>
      <c r="AU298" s="219"/>
      <c r="AV298" s="219">
        <v>44688</v>
      </c>
      <c r="AW298" s="220"/>
      <c r="AX298" s="220"/>
      <c r="AY298" s="220">
        <v>44701</v>
      </c>
      <c r="AZ298" s="220"/>
      <c r="BA298" s="220"/>
      <c r="BB298" s="220"/>
      <c r="BC298" s="218"/>
      <c r="BD298" s="218"/>
      <c r="BE298" s="218"/>
      <c r="BF298" s="400">
        <f t="shared" ref="BF298:BF302" si="409">COUNTA(AF298:BE298)</f>
        <v>3</v>
      </c>
      <c r="BG298" s="10">
        <v>44678</v>
      </c>
      <c r="BH298" s="219"/>
      <c r="BI298" s="219"/>
      <c r="BJ298" s="219"/>
      <c r="BK298" s="219"/>
      <c r="BL298" s="219"/>
      <c r="BM298" s="219"/>
      <c r="BN298" s="219"/>
      <c r="BO298" s="219"/>
      <c r="BP298" s="219"/>
      <c r="BQ298" s="220"/>
      <c r="BR298" s="220"/>
      <c r="BS298" s="220"/>
      <c r="BT298" s="220"/>
      <c r="BU298" s="220"/>
      <c r="BV298" s="220"/>
      <c r="BW298" s="220"/>
      <c r="BX298" s="220"/>
      <c r="BY298" s="220"/>
      <c r="BZ298" s="220"/>
      <c r="CA298" s="220"/>
      <c r="CB298" s="399">
        <f t="shared" ref="CB298:CB302" si="410">COUNTA(BG298:CA298)</f>
        <v>1</v>
      </c>
      <c r="CC298" s="397">
        <f t="shared" si="371"/>
        <v>2</v>
      </c>
      <c r="CD298" s="13">
        <v>44688</v>
      </c>
      <c r="CE298" s="396">
        <f t="shared" ref="CE298:CE302" si="411">CD298+6</f>
        <v>44694</v>
      </c>
      <c r="CF298" s="219"/>
      <c r="CG298" s="13"/>
      <c r="CH298" s="13"/>
      <c r="CI298" s="7"/>
      <c r="CJ298" s="7"/>
      <c r="CK298" s="1"/>
      <c r="CL298" s="1"/>
    </row>
    <row r="299" spans="1:90" s="2" customFormat="1" ht="26.4" customHeight="1">
      <c r="A299" s="362"/>
      <c r="B299" s="4">
        <v>1208</v>
      </c>
      <c r="C299" s="216" t="str">
        <f t="shared" ca="1" si="401"/>
        <v>Too Over Due</v>
      </c>
      <c r="D299" s="216" t="str">
        <f t="shared" ca="1" si="408"/>
        <v>Under Test</v>
      </c>
      <c r="E299" s="363">
        <f t="shared" ref="E299" si="412">F299</f>
        <v>44678</v>
      </c>
      <c r="F299" s="13">
        <v>44678</v>
      </c>
      <c r="G299" s="13">
        <v>44674</v>
      </c>
      <c r="H299" s="328" t="s">
        <v>720</v>
      </c>
      <c r="I299" s="3" t="s">
        <v>292</v>
      </c>
      <c r="J299" s="3" t="s">
        <v>721</v>
      </c>
      <c r="K299" s="215">
        <v>3039</v>
      </c>
      <c r="L299" s="328" t="s">
        <v>28</v>
      </c>
      <c r="M299" s="9" t="s">
        <v>29</v>
      </c>
      <c r="N299" s="21" t="s">
        <v>23</v>
      </c>
      <c r="O299" s="480" t="s">
        <v>327</v>
      </c>
      <c r="P299" s="21" t="s">
        <v>256</v>
      </c>
      <c r="Q299" s="15" t="s">
        <v>722</v>
      </c>
      <c r="R299" s="11" t="s">
        <v>68</v>
      </c>
      <c r="S299" s="8" t="s">
        <v>27</v>
      </c>
      <c r="T299" s="13"/>
      <c r="U299" s="14" t="s">
        <v>316</v>
      </c>
      <c r="V299" s="384" t="s">
        <v>316</v>
      </c>
      <c r="W299" s="18">
        <v>-30</v>
      </c>
      <c r="X299" s="18" t="s">
        <v>323</v>
      </c>
      <c r="Y299" s="18">
        <v>6</v>
      </c>
      <c r="Z299" s="18"/>
      <c r="AA299" s="18"/>
      <c r="AB299" s="18"/>
      <c r="AC299" s="18"/>
      <c r="AD299" s="18"/>
      <c r="AE299" s="18">
        <v>500</v>
      </c>
      <c r="AF299" s="16">
        <v>44678</v>
      </c>
      <c r="AG299" s="16"/>
      <c r="AH299" s="16"/>
      <c r="AI299" s="10"/>
      <c r="AJ299" s="219"/>
      <c r="AK299" s="219"/>
      <c r="AL299" s="219"/>
      <c r="AM299" s="219"/>
      <c r="AN299" s="219"/>
      <c r="AO299" s="219"/>
      <c r="AP299" s="219"/>
      <c r="AQ299" s="219"/>
      <c r="AR299" s="219"/>
      <c r="AS299" s="219"/>
      <c r="AT299" s="219"/>
      <c r="AU299" s="219"/>
      <c r="AV299" s="219">
        <v>44688</v>
      </c>
      <c r="AW299" s="220"/>
      <c r="AX299" s="220"/>
      <c r="AY299" s="220">
        <v>44701</v>
      </c>
      <c r="AZ299" s="220"/>
      <c r="BA299" s="220"/>
      <c r="BB299" s="220"/>
      <c r="BC299" s="218"/>
      <c r="BD299" s="218"/>
      <c r="BE299" s="218"/>
      <c r="BF299" s="400">
        <f t="shared" si="409"/>
        <v>3</v>
      </c>
      <c r="BG299" s="10">
        <v>44678</v>
      </c>
      <c r="BH299" s="219"/>
      <c r="BI299" s="219"/>
      <c r="BJ299" s="219"/>
      <c r="BK299" s="219"/>
      <c r="BL299" s="219"/>
      <c r="BM299" s="219"/>
      <c r="BN299" s="219"/>
      <c r="BO299" s="219"/>
      <c r="BP299" s="219"/>
      <c r="BQ299" s="220"/>
      <c r="BR299" s="220"/>
      <c r="BS299" s="220"/>
      <c r="BT299" s="220"/>
      <c r="BU299" s="220"/>
      <c r="BV299" s="220"/>
      <c r="BW299" s="220"/>
      <c r="BX299" s="220"/>
      <c r="BY299" s="220"/>
      <c r="BZ299" s="220"/>
      <c r="CA299" s="220"/>
      <c r="CB299" s="399">
        <f t="shared" si="410"/>
        <v>1</v>
      </c>
      <c r="CC299" s="397">
        <f t="shared" si="371"/>
        <v>2</v>
      </c>
      <c r="CD299" s="13">
        <v>44688</v>
      </c>
      <c r="CE299" s="396">
        <f t="shared" si="411"/>
        <v>44694</v>
      </c>
      <c r="CF299" s="219"/>
      <c r="CG299" s="13"/>
      <c r="CH299" s="13"/>
      <c r="CI299" s="7"/>
      <c r="CJ299" s="7"/>
      <c r="CK299" s="1"/>
      <c r="CL299" s="1"/>
    </row>
    <row r="300" spans="1:90" s="2" customFormat="1" ht="26.4" customHeight="1">
      <c r="A300" s="362"/>
      <c r="B300" s="4">
        <v>1209</v>
      </c>
      <c r="C300" s="216" t="str">
        <f t="shared" ca="1" si="401"/>
        <v>Too Over Due</v>
      </c>
      <c r="D300" s="216" t="str">
        <f t="shared" ca="1" si="408"/>
        <v>Under Test</v>
      </c>
      <c r="E300" s="363">
        <v>44621</v>
      </c>
      <c r="F300" s="13">
        <v>44678</v>
      </c>
      <c r="G300" s="13">
        <v>44674</v>
      </c>
      <c r="H300" s="328" t="s">
        <v>720</v>
      </c>
      <c r="I300" s="3" t="s">
        <v>292</v>
      </c>
      <c r="J300" s="3" t="s">
        <v>721</v>
      </c>
      <c r="K300" s="215">
        <v>3039</v>
      </c>
      <c r="L300" s="328" t="s">
        <v>28</v>
      </c>
      <c r="M300" s="9" t="s">
        <v>29</v>
      </c>
      <c r="N300" s="21" t="s">
        <v>23</v>
      </c>
      <c r="O300" s="480" t="s">
        <v>327</v>
      </c>
      <c r="P300" s="21" t="s">
        <v>256</v>
      </c>
      <c r="Q300" s="15" t="s">
        <v>722</v>
      </c>
      <c r="R300" s="11" t="s">
        <v>68</v>
      </c>
      <c r="S300" s="8" t="s">
        <v>27</v>
      </c>
      <c r="T300" s="13"/>
      <c r="U300" s="7" t="s">
        <v>349</v>
      </c>
      <c r="V300" s="285" t="s">
        <v>318</v>
      </c>
      <c r="W300" s="18" t="s">
        <v>329</v>
      </c>
      <c r="X300" s="18" t="s">
        <v>323</v>
      </c>
      <c r="Y300" s="18">
        <v>6</v>
      </c>
      <c r="Z300" s="18"/>
      <c r="AA300" s="18"/>
      <c r="AB300" s="18"/>
      <c r="AC300" s="18"/>
      <c r="AD300" s="18"/>
      <c r="AE300" s="18">
        <v>500</v>
      </c>
      <c r="AF300" s="16">
        <v>44678</v>
      </c>
      <c r="AG300" s="16"/>
      <c r="AH300" s="16"/>
      <c r="AI300" s="10"/>
      <c r="AJ300" s="219"/>
      <c r="AK300" s="219"/>
      <c r="AL300" s="219"/>
      <c r="AM300" s="219"/>
      <c r="AN300" s="219"/>
      <c r="AO300" s="219"/>
      <c r="AP300" s="219"/>
      <c r="AQ300" s="219"/>
      <c r="AR300" s="219"/>
      <c r="AS300" s="219"/>
      <c r="AT300" s="219"/>
      <c r="AU300" s="219"/>
      <c r="AV300" s="219">
        <v>44688</v>
      </c>
      <c r="AW300" s="220"/>
      <c r="AX300" s="220"/>
      <c r="AY300" s="220">
        <v>44701</v>
      </c>
      <c r="AZ300" s="220"/>
      <c r="BA300" s="220"/>
      <c r="BB300" s="220"/>
      <c r="BC300" s="218"/>
      <c r="BD300" s="218"/>
      <c r="BE300" s="218"/>
      <c r="BF300" s="400">
        <f t="shared" si="409"/>
        <v>3</v>
      </c>
      <c r="BG300" s="10">
        <v>44678</v>
      </c>
      <c r="BH300" s="219"/>
      <c r="BI300" s="219"/>
      <c r="BJ300" s="219"/>
      <c r="BK300" s="219"/>
      <c r="BL300" s="219"/>
      <c r="BM300" s="219"/>
      <c r="BN300" s="219"/>
      <c r="BO300" s="219"/>
      <c r="BP300" s="219"/>
      <c r="BQ300" s="220"/>
      <c r="BR300" s="220"/>
      <c r="BS300" s="220"/>
      <c r="BT300" s="220"/>
      <c r="BU300" s="220"/>
      <c r="BV300" s="220"/>
      <c r="BW300" s="220"/>
      <c r="BX300" s="220"/>
      <c r="BY300" s="220"/>
      <c r="BZ300" s="220"/>
      <c r="CA300" s="220"/>
      <c r="CB300" s="399">
        <f t="shared" si="410"/>
        <v>1</v>
      </c>
      <c r="CC300" s="397">
        <f t="shared" si="371"/>
        <v>2</v>
      </c>
      <c r="CD300" s="13">
        <v>44688</v>
      </c>
      <c r="CE300" s="396">
        <f t="shared" si="411"/>
        <v>44694</v>
      </c>
      <c r="CF300" s="219"/>
      <c r="CG300" s="13"/>
      <c r="CH300" s="13"/>
      <c r="CI300" s="7"/>
      <c r="CJ300" s="7"/>
      <c r="CK300" s="1"/>
      <c r="CL300" s="1"/>
    </row>
    <row r="301" spans="1:90" s="2" customFormat="1" ht="26.4" customHeight="1">
      <c r="A301" s="362"/>
      <c r="B301" s="4">
        <v>1210</v>
      </c>
      <c r="C301" s="216" t="str">
        <f t="shared" ca="1" si="401"/>
        <v>Too Over Due</v>
      </c>
      <c r="D301" s="216" t="str">
        <f t="shared" ca="1" si="408"/>
        <v>Under Test</v>
      </c>
      <c r="E301" s="363">
        <f t="shared" ref="E301" si="413">F301</f>
        <v>44678</v>
      </c>
      <c r="F301" s="13">
        <v>44678</v>
      </c>
      <c r="G301" s="13">
        <v>44674</v>
      </c>
      <c r="H301" s="328" t="s">
        <v>720</v>
      </c>
      <c r="I301" s="3" t="s">
        <v>292</v>
      </c>
      <c r="J301" s="3" t="s">
        <v>721</v>
      </c>
      <c r="K301" s="215">
        <v>3039</v>
      </c>
      <c r="L301" s="328" t="s">
        <v>28</v>
      </c>
      <c r="M301" s="9" t="s">
        <v>29</v>
      </c>
      <c r="N301" s="21" t="s">
        <v>23</v>
      </c>
      <c r="O301" s="480" t="s">
        <v>327</v>
      </c>
      <c r="P301" s="21" t="s">
        <v>256</v>
      </c>
      <c r="Q301" s="15" t="s">
        <v>722</v>
      </c>
      <c r="R301" s="11" t="s">
        <v>68</v>
      </c>
      <c r="S301" s="8" t="s">
        <v>27</v>
      </c>
      <c r="T301" s="13"/>
      <c r="U301" s="14" t="s">
        <v>314</v>
      </c>
      <c r="V301" s="385" t="s">
        <v>314</v>
      </c>
      <c r="W301" s="499" t="s">
        <v>368</v>
      </c>
      <c r="X301" s="18" t="s">
        <v>324</v>
      </c>
      <c r="Y301" s="18">
        <v>6</v>
      </c>
      <c r="Z301" s="18"/>
      <c r="AA301" s="18"/>
      <c r="AB301" s="18"/>
      <c r="AC301" s="18"/>
      <c r="AD301" s="18"/>
      <c r="AE301" s="18">
        <v>100</v>
      </c>
      <c r="AF301" s="16">
        <v>44678</v>
      </c>
      <c r="AG301" s="16"/>
      <c r="AH301" s="16"/>
      <c r="AI301" s="10"/>
      <c r="AJ301" s="219"/>
      <c r="AK301" s="219"/>
      <c r="AL301" s="219"/>
      <c r="AM301" s="219"/>
      <c r="AN301" s="219"/>
      <c r="AO301" s="219"/>
      <c r="AP301" s="219">
        <v>44682</v>
      </c>
      <c r="AQ301" s="219"/>
      <c r="AR301" s="219"/>
      <c r="AS301" s="219"/>
      <c r="AT301" s="219"/>
      <c r="AU301" s="219"/>
      <c r="AV301" s="220"/>
      <c r="AW301" s="220"/>
      <c r="AX301" s="220"/>
      <c r="AY301" s="220"/>
      <c r="AZ301" s="220"/>
      <c r="BA301" s="220"/>
      <c r="BB301" s="220"/>
      <c r="BC301" s="218"/>
      <c r="BD301" s="218"/>
      <c r="BE301" s="218"/>
      <c r="BF301" s="400">
        <f t="shared" si="409"/>
        <v>2</v>
      </c>
      <c r="BG301" s="10">
        <v>44678</v>
      </c>
      <c r="BH301" s="219"/>
      <c r="BI301" s="219"/>
      <c r="BJ301" s="219"/>
      <c r="BK301" s="219"/>
      <c r="BL301" s="219"/>
      <c r="BM301" s="219"/>
      <c r="BN301" s="219"/>
      <c r="BO301" s="219"/>
      <c r="BP301" s="219"/>
      <c r="BQ301" s="220"/>
      <c r="BR301" s="220"/>
      <c r="BS301" s="220"/>
      <c r="BT301" s="220"/>
      <c r="BU301" s="220"/>
      <c r="BV301" s="220"/>
      <c r="BW301" s="220"/>
      <c r="BX301" s="220"/>
      <c r="BY301" s="220"/>
      <c r="BZ301" s="220"/>
      <c r="CA301" s="220"/>
      <c r="CB301" s="399">
        <f t="shared" si="410"/>
        <v>1</v>
      </c>
      <c r="CC301" s="397">
        <f t="shared" si="371"/>
        <v>1</v>
      </c>
      <c r="CD301" s="13">
        <v>44688</v>
      </c>
      <c r="CE301" s="396">
        <f t="shared" si="411"/>
        <v>44694</v>
      </c>
      <c r="CF301" s="219"/>
      <c r="CG301" s="13"/>
      <c r="CH301" s="13"/>
      <c r="CI301" s="7"/>
      <c r="CJ301" s="7"/>
      <c r="CK301" s="1"/>
      <c r="CL301" s="1"/>
    </row>
    <row r="302" spans="1:90" s="2" customFormat="1" ht="26.25" customHeight="1">
      <c r="A302" s="362"/>
      <c r="B302" s="4">
        <v>1211</v>
      </c>
      <c r="C302" s="216"/>
      <c r="D302" s="216" t="str">
        <f t="shared" si="408"/>
        <v>Under Test</v>
      </c>
      <c r="E302" s="363">
        <v>44673</v>
      </c>
      <c r="F302" s="13">
        <v>44678</v>
      </c>
      <c r="G302" s="13">
        <v>44674</v>
      </c>
      <c r="H302" s="329" t="s">
        <v>723</v>
      </c>
      <c r="I302" s="3" t="s">
        <v>291</v>
      </c>
      <c r="J302" s="3" t="s">
        <v>63</v>
      </c>
      <c r="K302" s="9">
        <v>3025</v>
      </c>
      <c r="L302" s="506" t="s">
        <v>724</v>
      </c>
      <c r="M302" s="3" t="s">
        <v>48</v>
      </c>
      <c r="N302" s="21" t="s">
        <v>51</v>
      </c>
      <c r="O302" s="480" t="s">
        <v>327</v>
      </c>
      <c r="P302" s="21" t="s">
        <v>261</v>
      </c>
      <c r="Q302" s="377" t="s">
        <v>725</v>
      </c>
      <c r="R302" s="11" t="s">
        <v>68</v>
      </c>
      <c r="S302" s="8" t="s">
        <v>27</v>
      </c>
      <c r="T302" s="13"/>
      <c r="U302" s="14" t="s">
        <v>213</v>
      </c>
      <c r="V302" s="381" t="s">
        <v>319</v>
      </c>
      <c r="W302" s="499" t="s">
        <v>60</v>
      </c>
      <c r="X302" s="18" t="s">
        <v>324</v>
      </c>
      <c r="Y302" s="18">
        <v>4</v>
      </c>
      <c r="Z302" s="507" t="s">
        <v>220</v>
      </c>
      <c r="AA302" s="507"/>
      <c r="AB302" s="507"/>
      <c r="AC302" s="507"/>
      <c r="AD302" s="507"/>
      <c r="AE302" s="507">
        <v>4</v>
      </c>
      <c r="AF302" s="16">
        <v>44687</v>
      </c>
      <c r="AG302" s="16"/>
      <c r="AH302" s="16"/>
      <c r="AI302" s="10"/>
      <c r="AJ302" s="10"/>
      <c r="AK302" s="219"/>
      <c r="AL302" s="219">
        <v>44701</v>
      </c>
      <c r="AM302" s="219"/>
      <c r="AN302" s="219"/>
      <c r="AO302" s="219"/>
      <c r="AP302" s="219"/>
      <c r="AQ302" s="218"/>
      <c r="AR302" s="218"/>
      <c r="AS302" s="218"/>
      <c r="AT302" s="218"/>
      <c r="AU302" s="218"/>
      <c r="AV302" s="220"/>
      <c r="AW302" s="220"/>
      <c r="AX302" s="220"/>
      <c r="AY302" s="220"/>
      <c r="AZ302" s="220"/>
      <c r="BA302" s="220"/>
      <c r="BB302" s="220"/>
      <c r="BC302" s="218"/>
      <c r="BD302" s="218"/>
      <c r="BE302" s="218"/>
      <c r="BF302" s="400">
        <f t="shared" si="409"/>
        <v>2</v>
      </c>
      <c r="BG302" s="10"/>
      <c r="BH302" s="219"/>
      <c r="BI302" s="219"/>
      <c r="BJ302" s="219"/>
      <c r="BK302" s="219"/>
      <c r="BL302" s="219"/>
      <c r="BM302" s="219"/>
      <c r="BN302" s="219"/>
      <c r="BO302" s="219"/>
      <c r="BP302" s="219"/>
      <c r="BQ302" s="220"/>
      <c r="BR302" s="220"/>
      <c r="BS302" s="220"/>
      <c r="BT302" s="220"/>
      <c r="BU302" s="220"/>
      <c r="BV302" s="220"/>
      <c r="BW302" s="220"/>
      <c r="BX302" s="220"/>
      <c r="BY302" s="220"/>
      <c r="BZ302" s="220"/>
      <c r="CA302" s="220"/>
      <c r="CB302" s="399">
        <f t="shared" si="410"/>
        <v>0</v>
      </c>
      <c r="CC302" s="397">
        <f t="shared" si="371"/>
        <v>2</v>
      </c>
      <c r="CD302" s="13">
        <v>44704</v>
      </c>
      <c r="CE302" s="396">
        <f t="shared" si="411"/>
        <v>44710</v>
      </c>
      <c r="CF302" s="13"/>
      <c r="CG302" s="220"/>
      <c r="CH302" s="220"/>
      <c r="CI302" s="7"/>
      <c r="CJ302" s="15"/>
      <c r="CK302" s="1"/>
      <c r="CL302" s="1"/>
    </row>
    <row r="303" spans="1:90" s="2" customFormat="1" ht="26.4" customHeight="1">
      <c r="A303" s="362"/>
      <c r="B303" s="4">
        <v>1212</v>
      </c>
      <c r="C303" s="216" t="str">
        <f ca="1">IF(CD303="","",(IF(CF303&lt;&gt;"","Closed",(IF(CD303=TODAY()+1,"Near Due",(IF(CD303=TODAY(),"Today is due date",(IF(CD303&gt;TODAY(),"On Due",(IF(E1984&lt;TODAY()-7,"Too Over Due",(IF(CD303&lt;TODAY(),"Over due")))))))))))))</f>
        <v>Closed</v>
      </c>
      <c r="D303" s="216" t="str">
        <f t="shared" ref="D303:D305" ca="1" si="414">IF(C303="Closed","Done","Under Test")</f>
        <v>Done</v>
      </c>
      <c r="E303" s="363">
        <f>F303</f>
        <v>44680</v>
      </c>
      <c r="F303" s="13">
        <v>44680</v>
      </c>
      <c r="G303" s="13">
        <v>44679</v>
      </c>
      <c r="H303" s="329" t="s">
        <v>726</v>
      </c>
      <c r="I303" s="3" t="s">
        <v>55</v>
      </c>
      <c r="J303" s="3" t="s">
        <v>32</v>
      </c>
      <c r="K303" s="376">
        <v>7066</v>
      </c>
      <c r="L303" s="375" t="s">
        <v>728</v>
      </c>
      <c r="M303" s="9" t="s">
        <v>48</v>
      </c>
      <c r="N303" s="21" t="s">
        <v>45</v>
      </c>
      <c r="O303" s="480" t="s">
        <v>327</v>
      </c>
      <c r="P303" s="21" t="s">
        <v>258</v>
      </c>
      <c r="Q303" s="23" t="s">
        <v>727</v>
      </c>
      <c r="R303" s="8" t="s">
        <v>35</v>
      </c>
      <c r="S303" s="8" t="s">
        <v>27</v>
      </c>
      <c r="T303" s="13"/>
      <c r="U303" s="14" t="s">
        <v>350</v>
      </c>
      <c r="V303" s="381" t="s">
        <v>315</v>
      </c>
      <c r="W303" s="18">
        <v>85</v>
      </c>
      <c r="X303" s="18" t="s">
        <v>323</v>
      </c>
      <c r="Y303" s="18">
        <v>3</v>
      </c>
      <c r="Z303" s="18" t="s">
        <v>57</v>
      </c>
      <c r="AA303" s="18" t="s">
        <v>404</v>
      </c>
      <c r="AB303" s="18"/>
      <c r="AC303" s="18"/>
      <c r="AD303" s="18"/>
      <c r="AE303" s="18">
        <v>2</v>
      </c>
      <c r="AF303" s="16">
        <v>44680</v>
      </c>
      <c r="AG303" s="16"/>
      <c r="AH303" s="16"/>
      <c r="AI303" s="16">
        <v>44680</v>
      </c>
      <c r="AJ303" s="219"/>
      <c r="AK303" s="219"/>
      <c r="AL303" s="219"/>
      <c r="AM303" s="219"/>
      <c r="AN303" s="219"/>
      <c r="AO303" s="219"/>
      <c r="AP303" s="219"/>
      <c r="AQ303" s="219"/>
      <c r="AR303" s="219"/>
      <c r="AS303" s="219"/>
      <c r="AT303" s="219"/>
      <c r="AU303" s="219"/>
      <c r="AV303" s="220"/>
      <c r="AW303" s="220"/>
      <c r="AX303" s="220"/>
      <c r="AY303" s="220"/>
      <c r="AZ303" s="220"/>
      <c r="BA303" s="220"/>
      <c r="BB303" s="220"/>
      <c r="BC303" s="218"/>
      <c r="BD303" s="218"/>
      <c r="BE303" s="218"/>
      <c r="BF303" s="400">
        <f t="shared" ref="BF303:BF305" si="415">COUNTA(AF303:BE303)</f>
        <v>2</v>
      </c>
      <c r="BG303" s="10">
        <v>44680</v>
      </c>
      <c r="BH303" s="484"/>
      <c r="BI303" s="219">
        <v>44680</v>
      </c>
      <c r="BJ303" s="484"/>
      <c r="BK303" s="484"/>
      <c r="BL303" s="484"/>
      <c r="BM303" s="484"/>
      <c r="BN303" s="484"/>
      <c r="BO303" s="484"/>
      <c r="BP303" s="484"/>
      <c r="BQ303" s="495"/>
      <c r="BR303" s="495"/>
      <c r="BS303" s="495"/>
      <c r="BT303" s="495"/>
      <c r="BU303" s="495"/>
      <c r="BV303" s="495"/>
      <c r="BW303" s="495"/>
      <c r="BX303" s="495"/>
      <c r="BY303" s="495"/>
      <c r="BZ303" s="495"/>
      <c r="CA303" s="495"/>
      <c r="CB303" s="399">
        <f t="shared" ref="CB303:CB305" si="416">COUNTA(BG303:CA303)</f>
        <v>2</v>
      </c>
      <c r="CC303" s="397">
        <f t="shared" si="371"/>
        <v>0</v>
      </c>
      <c r="CD303" s="13">
        <v>44680</v>
      </c>
      <c r="CE303" s="396">
        <f>CD303+12</f>
        <v>44692</v>
      </c>
      <c r="CF303" s="219">
        <v>44685</v>
      </c>
      <c r="CG303" s="13"/>
      <c r="CH303" s="220"/>
      <c r="CI303" s="7"/>
      <c r="CJ303" s="7"/>
      <c r="CK303" s="1"/>
      <c r="CL303" s="1"/>
    </row>
    <row r="304" spans="1:90" s="2" customFormat="1" ht="26.4" customHeight="1">
      <c r="A304" s="362"/>
      <c r="B304" s="4">
        <v>1213</v>
      </c>
      <c r="C304" s="216" t="str">
        <f ca="1">IF(CD304="","",(IF(CF304&lt;&gt;"","Closed",(IF(CD304=TODAY()+1,"Near Due",(IF(CD304=TODAY(),"Today is due date",(IF(CD304&gt;TODAY(),"On Due",(IF(E1985&lt;TODAY()-7,"Too Over Due",(IF(CD304&lt;TODAY(),"Over due")))))))))))))</f>
        <v>Closed</v>
      </c>
      <c r="D304" s="216" t="str">
        <f t="shared" ca="1" si="414"/>
        <v>Done</v>
      </c>
      <c r="E304" s="363">
        <f>F304</f>
        <v>44680</v>
      </c>
      <c r="F304" s="13">
        <v>44680</v>
      </c>
      <c r="G304" s="13">
        <v>44679</v>
      </c>
      <c r="H304" s="329" t="s">
        <v>726</v>
      </c>
      <c r="I304" s="3" t="s">
        <v>55</v>
      </c>
      <c r="J304" s="3" t="s">
        <v>32</v>
      </c>
      <c r="K304" s="376">
        <v>7066</v>
      </c>
      <c r="L304" s="375" t="s">
        <v>728</v>
      </c>
      <c r="M304" s="9" t="s">
        <v>48</v>
      </c>
      <c r="N304" s="21" t="s">
        <v>45</v>
      </c>
      <c r="O304" s="480" t="s">
        <v>327</v>
      </c>
      <c r="P304" s="21" t="s">
        <v>258</v>
      </c>
      <c r="Q304" s="23" t="s">
        <v>727</v>
      </c>
      <c r="R304" s="8" t="s">
        <v>35</v>
      </c>
      <c r="S304" s="8" t="s">
        <v>27</v>
      </c>
      <c r="T304" s="13"/>
      <c r="U304" s="14" t="s">
        <v>316</v>
      </c>
      <c r="V304" s="384" t="s">
        <v>316</v>
      </c>
      <c r="W304" s="18">
        <v>-30</v>
      </c>
      <c r="X304" s="18" t="s">
        <v>323</v>
      </c>
      <c r="Y304" s="18">
        <v>3</v>
      </c>
      <c r="Z304" s="18" t="s">
        <v>57</v>
      </c>
      <c r="AA304" s="18" t="s">
        <v>404</v>
      </c>
      <c r="AB304" s="18"/>
      <c r="AC304" s="18"/>
      <c r="AD304" s="18"/>
      <c r="AE304" s="18">
        <v>2</v>
      </c>
      <c r="AF304" s="16">
        <v>44685</v>
      </c>
      <c r="AG304" s="16"/>
      <c r="AH304" s="16"/>
      <c r="AI304" s="16">
        <v>44685</v>
      </c>
      <c r="AJ304" s="219"/>
      <c r="AK304" s="219"/>
      <c r="AL304" s="219"/>
      <c r="AM304" s="219"/>
      <c r="AN304" s="219"/>
      <c r="AO304" s="219"/>
      <c r="AP304" s="219"/>
      <c r="AQ304" s="219"/>
      <c r="AR304" s="219"/>
      <c r="AS304" s="219"/>
      <c r="AT304" s="219"/>
      <c r="AU304" s="219"/>
      <c r="AV304" s="220"/>
      <c r="AW304" s="220"/>
      <c r="AX304" s="220"/>
      <c r="AY304" s="220"/>
      <c r="AZ304" s="220"/>
      <c r="BA304" s="220"/>
      <c r="BB304" s="220"/>
      <c r="BC304" s="218"/>
      <c r="BD304" s="218"/>
      <c r="BE304" s="218"/>
      <c r="BF304" s="400">
        <f t="shared" si="415"/>
        <v>2</v>
      </c>
      <c r="BG304" s="10">
        <v>44685</v>
      </c>
      <c r="BH304" s="484"/>
      <c r="BI304" s="219">
        <v>44685</v>
      </c>
      <c r="BJ304" s="484"/>
      <c r="BK304" s="484"/>
      <c r="BL304" s="484"/>
      <c r="BM304" s="484"/>
      <c r="BN304" s="484"/>
      <c r="BO304" s="484"/>
      <c r="BP304" s="484"/>
      <c r="BQ304" s="495"/>
      <c r="BR304" s="495"/>
      <c r="BS304" s="495"/>
      <c r="BT304" s="495"/>
      <c r="BU304" s="495"/>
      <c r="BV304" s="495"/>
      <c r="BW304" s="495"/>
      <c r="BX304" s="495"/>
      <c r="BY304" s="495"/>
      <c r="BZ304" s="495"/>
      <c r="CA304" s="495"/>
      <c r="CB304" s="399">
        <f t="shared" si="416"/>
        <v>2</v>
      </c>
      <c r="CC304" s="397">
        <f t="shared" si="371"/>
        <v>0</v>
      </c>
      <c r="CD304" s="13">
        <v>44685</v>
      </c>
      <c r="CE304" s="396">
        <f t="shared" ref="CE304:CE305" si="417">CD304+12</f>
        <v>44697</v>
      </c>
      <c r="CF304" s="219">
        <v>44685</v>
      </c>
      <c r="CG304" s="13"/>
      <c r="CH304" s="220"/>
      <c r="CI304" s="7"/>
      <c r="CJ304" s="7"/>
      <c r="CK304" s="1"/>
      <c r="CL304" s="1"/>
    </row>
    <row r="305" spans="1:90" s="2" customFormat="1" ht="26.4" customHeight="1">
      <c r="A305" s="362"/>
      <c r="B305" s="4">
        <v>1214</v>
      </c>
      <c r="C305" s="216" t="str">
        <f ca="1">IF(CD305="","",(IF(CF305&lt;&gt;"","Closed",(IF(CD305=TODAY()+1,"Near Due",(IF(CD305=TODAY(),"Today is due date",(IF(CD305&gt;TODAY(),"On Due",(IF(E1986&lt;TODAY()-7,"Too Over Due",(IF(CD305&lt;TODAY(),"Over due")))))))))))))</f>
        <v>Closed</v>
      </c>
      <c r="D305" s="216" t="str">
        <f t="shared" ca="1" si="414"/>
        <v>Done</v>
      </c>
      <c r="E305" s="363">
        <f>F305</f>
        <v>44680</v>
      </c>
      <c r="F305" s="13">
        <v>44680</v>
      </c>
      <c r="G305" s="13">
        <v>44679</v>
      </c>
      <c r="H305" s="329" t="s">
        <v>726</v>
      </c>
      <c r="I305" s="3" t="s">
        <v>55</v>
      </c>
      <c r="J305" s="3" t="s">
        <v>32</v>
      </c>
      <c r="K305" s="376">
        <v>7066</v>
      </c>
      <c r="L305" s="375" t="s">
        <v>728</v>
      </c>
      <c r="M305" s="9" t="s">
        <v>48</v>
      </c>
      <c r="N305" s="21" t="s">
        <v>45</v>
      </c>
      <c r="O305" s="480" t="s">
        <v>327</v>
      </c>
      <c r="P305" s="21" t="s">
        <v>258</v>
      </c>
      <c r="Q305" s="23" t="s">
        <v>727</v>
      </c>
      <c r="R305" s="8" t="s">
        <v>35</v>
      </c>
      <c r="S305" s="8" t="s">
        <v>27</v>
      </c>
      <c r="T305" s="13"/>
      <c r="U305" s="7" t="s">
        <v>56</v>
      </c>
      <c r="V305" s="18" t="s">
        <v>335</v>
      </c>
      <c r="W305" s="18" t="s">
        <v>338</v>
      </c>
      <c r="X305" s="18" t="s">
        <v>323</v>
      </c>
      <c r="Y305" s="18">
        <v>3</v>
      </c>
      <c r="Z305" s="18" t="s">
        <v>173</v>
      </c>
      <c r="AA305" s="18" t="s">
        <v>404</v>
      </c>
      <c r="AB305" s="18"/>
      <c r="AC305" s="18"/>
      <c r="AD305" s="18"/>
      <c r="AE305" s="18">
        <v>2</v>
      </c>
      <c r="AF305" s="16">
        <v>44686</v>
      </c>
      <c r="AG305" s="16"/>
      <c r="AH305" s="16"/>
      <c r="AI305" s="16">
        <v>44687</v>
      </c>
      <c r="AJ305" s="219"/>
      <c r="AK305" s="219"/>
      <c r="AL305" s="219"/>
      <c r="AM305" s="219"/>
      <c r="AN305" s="219"/>
      <c r="AO305" s="219"/>
      <c r="AP305" s="219"/>
      <c r="AQ305" s="219"/>
      <c r="AR305" s="219"/>
      <c r="AS305" s="219"/>
      <c r="AT305" s="219"/>
      <c r="AU305" s="219"/>
      <c r="AV305" s="220"/>
      <c r="AW305" s="220"/>
      <c r="AX305" s="220"/>
      <c r="AY305" s="220"/>
      <c r="AZ305" s="220"/>
      <c r="BA305" s="220"/>
      <c r="BB305" s="220"/>
      <c r="BC305" s="218"/>
      <c r="BD305" s="218"/>
      <c r="BE305" s="218"/>
      <c r="BF305" s="400">
        <f t="shared" si="415"/>
        <v>2</v>
      </c>
      <c r="BG305" s="10">
        <v>44686</v>
      </c>
      <c r="BH305" s="484"/>
      <c r="BI305" s="219">
        <v>44686</v>
      </c>
      <c r="BJ305" s="484"/>
      <c r="BK305" s="484"/>
      <c r="BL305" s="484"/>
      <c r="BM305" s="484"/>
      <c r="BN305" s="484"/>
      <c r="BO305" s="484"/>
      <c r="BP305" s="484"/>
      <c r="BQ305" s="495"/>
      <c r="BR305" s="495"/>
      <c r="BS305" s="495"/>
      <c r="BT305" s="495"/>
      <c r="BU305" s="495"/>
      <c r="BV305" s="495"/>
      <c r="BW305" s="495"/>
      <c r="BX305" s="495"/>
      <c r="BY305" s="495"/>
      <c r="BZ305" s="495"/>
      <c r="CA305" s="495"/>
      <c r="CB305" s="399">
        <f t="shared" si="416"/>
        <v>2</v>
      </c>
      <c r="CC305" s="397">
        <f t="shared" si="371"/>
        <v>0</v>
      </c>
      <c r="CD305" s="13">
        <v>44686</v>
      </c>
      <c r="CE305" s="396">
        <f t="shared" si="417"/>
        <v>44698</v>
      </c>
      <c r="CF305" s="219">
        <v>44686</v>
      </c>
      <c r="CG305" s="13"/>
      <c r="CH305" s="220"/>
      <c r="CI305" s="7"/>
      <c r="CJ305" s="7"/>
      <c r="CK305" s="1"/>
      <c r="CL305" s="1"/>
    </row>
    <row r="306" spans="1:90" s="2" customFormat="1" ht="26.4" customHeight="1">
      <c r="A306" s="362"/>
      <c r="B306" s="4">
        <v>1215</v>
      </c>
      <c r="C306" s="216" t="str">
        <f ca="1">IF(CD306="","",(IF(CF306&lt;&gt;"","Closed",(IF(CD306=TODAY()+1,"Near Due",(IF(CD306=TODAY(),"Today is due date",(IF(CD306&gt;TODAY(),"On Due",(IF(E1991&lt;TODAY()-7,"Too Over Due",(IF(CD306&lt;TODAY(),"Over due")))))))))))))</f>
        <v>Closed</v>
      </c>
      <c r="D306" s="216" t="str">
        <f t="shared" ca="1" si="392"/>
        <v>Done</v>
      </c>
      <c r="E306" s="363">
        <v>44652</v>
      </c>
      <c r="F306" s="13">
        <v>44680</v>
      </c>
      <c r="G306" s="13">
        <v>44673</v>
      </c>
      <c r="H306" s="328" t="s">
        <v>729</v>
      </c>
      <c r="I306" s="3" t="s">
        <v>284</v>
      </c>
      <c r="J306" s="3" t="s">
        <v>61</v>
      </c>
      <c r="K306" s="215">
        <v>3061</v>
      </c>
      <c r="L306" s="328" t="s">
        <v>25</v>
      </c>
      <c r="M306" s="9" t="s">
        <v>26</v>
      </c>
      <c r="N306" s="21" t="s">
        <v>18</v>
      </c>
      <c r="O306" s="480" t="s">
        <v>327</v>
      </c>
      <c r="P306" s="21" t="s">
        <v>256</v>
      </c>
      <c r="Q306" s="23" t="s">
        <v>661</v>
      </c>
      <c r="R306" s="8" t="s">
        <v>62</v>
      </c>
      <c r="S306" s="8" t="s">
        <v>27</v>
      </c>
      <c r="T306" s="13"/>
      <c r="U306" s="14" t="s">
        <v>350</v>
      </c>
      <c r="V306" s="381" t="s">
        <v>315</v>
      </c>
      <c r="W306" s="18">
        <v>75</v>
      </c>
      <c r="X306" s="18" t="s">
        <v>324</v>
      </c>
      <c r="Y306" s="18">
        <v>100</v>
      </c>
      <c r="Z306" s="18" t="s">
        <v>30</v>
      </c>
      <c r="AA306" s="18"/>
      <c r="AB306" s="18"/>
      <c r="AC306" s="18"/>
      <c r="AD306" s="18"/>
      <c r="AE306" s="18">
        <v>100</v>
      </c>
      <c r="AF306" s="16">
        <v>44673</v>
      </c>
      <c r="AG306" s="16">
        <v>44673</v>
      </c>
      <c r="AH306" s="16"/>
      <c r="AI306" s="10"/>
      <c r="AJ306" s="219"/>
      <c r="AK306" s="219"/>
      <c r="AL306" s="219"/>
      <c r="AM306" s="219"/>
      <c r="AN306" s="219"/>
      <c r="AO306" s="219"/>
      <c r="AP306" s="219">
        <v>44678</v>
      </c>
      <c r="AQ306" s="219"/>
      <c r="AR306" s="219"/>
      <c r="AS306" s="219"/>
      <c r="AT306" s="219"/>
      <c r="AU306" s="219"/>
      <c r="AV306" s="220"/>
      <c r="AW306" s="220"/>
      <c r="AX306" s="220"/>
      <c r="AY306" s="220"/>
      <c r="AZ306" s="220"/>
      <c r="BA306" s="220"/>
      <c r="BB306" s="220"/>
      <c r="BC306" s="218"/>
      <c r="BD306" s="218"/>
      <c r="BE306" s="218"/>
      <c r="BF306" s="400">
        <f t="shared" si="393"/>
        <v>3</v>
      </c>
      <c r="BG306" s="10">
        <v>44673</v>
      </c>
      <c r="BH306" s="219"/>
      <c r="BI306" s="219"/>
      <c r="BJ306" s="219"/>
      <c r="BK306" s="219"/>
      <c r="BL306" s="219"/>
      <c r="BM306" s="219"/>
      <c r="BN306" s="219"/>
      <c r="BO306" s="219"/>
      <c r="BP306" s="219">
        <v>44678</v>
      </c>
      <c r="BQ306" s="220"/>
      <c r="BR306" s="220"/>
      <c r="BS306" s="220"/>
      <c r="BT306" s="220"/>
      <c r="BU306" s="220"/>
      <c r="BV306" s="220"/>
      <c r="BW306" s="220"/>
      <c r="BX306" s="220"/>
      <c r="BY306" s="220"/>
      <c r="BZ306" s="220"/>
      <c r="CA306" s="220"/>
      <c r="CB306" s="399">
        <f t="shared" si="394"/>
        <v>2</v>
      </c>
      <c r="CC306" s="397">
        <f t="shared" si="371"/>
        <v>1</v>
      </c>
      <c r="CD306" s="13">
        <v>44678</v>
      </c>
      <c r="CE306" s="396">
        <f t="shared" si="400"/>
        <v>44684</v>
      </c>
      <c r="CF306" s="219">
        <v>44678</v>
      </c>
      <c r="CG306" s="13"/>
      <c r="CH306" s="13"/>
      <c r="CI306" s="7"/>
      <c r="CJ306" s="7"/>
      <c r="CK306" s="1"/>
      <c r="CL306" s="1"/>
    </row>
    <row r="307" spans="1:90" s="2" customFormat="1" ht="26.4" customHeight="1">
      <c r="A307" s="362"/>
      <c r="B307" s="4">
        <v>1216</v>
      </c>
      <c r="C307" s="216" t="str">
        <f ca="1">IF(CD307="","",(IF(CF307&lt;&gt;"","Closed",(IF(CD307=TODAY()+1,"Near Due",(IF(CD307=TODAY(),"Today is due date",(IF(CD307&gt;TODAY(),"On Due",(IF(E1992&lt;TODAY()-7,"Too Over Due",(IF(CD307&lt;TODAY(),"Over due")))))))))))))</f>
        <v>Closed</v>
      </c>
      <c r="D307" s="216" t="str">
        <f t="shared" ca="1" si="392"/>
        <v>Done</v>
      </c>
      <c r="E307" s="363">
        <v>44652</v>
      </c>
      <c r="F307" s="13">
        <v>44680</v>
      </c>
      <c r="G307" s="13">
        <v>44673</v>
      </c>
      <c r="H307" s="328" t="s">
        <v>729</v>
      </c>
      <c r="I307" s="3" t="s">
        <v>284</v>
      </c>
      <c r="J307" s="3" t="s">
        <v>61</v>
      </c>
      <c r="K307" s="215">
        <v>3061</v>
      </c>
      <c r="L307" s="328" t="s">
        <v>25</v>
      </c>
      <c r="M307" s="9" t="s">
        <v>26</v>
      </c>
      <c r="N307" s="21" t="s">
        <v>18</v>
      </c>
      <c r="O307" s="480" t="s">
        <v>327</v>
      </c>
      <c r="P307" s="21" t="s">
        <v>256</v>
      </c>
      <c r="Q307" s="23" t="s">
        <v>661</v>
      </c>
      <c r="R307" s="8" t="s">
        <v>62</v>
      </c>
      <c r="S307" s="8" t="s">
        <v>27</v>
      </c>
      <c r="T307" s="13"/>
      <c r="U307" s="14" t="s">
        <v>316</v>
      </c>
      <c r="V307" s="384" t="s">
        <v>316</v>
      </c>
      <c r="W307" s="18">
        <v>-20</v>
      </c>
      <c r="X307" s="18" t="s">
        <v>324</v>
      </c>
      <c r="Y307" s="18">
        <v>100</v>
      </c>
      <c r="Z307" s="18" t="s">
        <v>242</v>
      </c>
      <c r="AA307" s="18"/>
      <c r="AB307" s="18"/>
      <c r="AC307" s="18"/>
      <c r="AD307" s="18"/>
      <c r="AE307" s="18">
        <v>100</v>
      </c>
      <c r="AF307" s="16">
        <v>44673</v>
      </c>
      <c r="AG307" s="16">
        <v>44673</v>
      </c>
      <c r="AH307" s="16"/>
      <c r="AI307" s="10"/>
      <c r="AJ307" s="219"/>
      <c r="AK307" s="219"/>
      <c r="AL307" s="219"/>
      <c r="AM307" s="219"/>
      <c r="AN307" s="219"/>
      <c r="AO307" s="219"/>
      <c r="AP307" s="219">
        <v>44678</v>
      </c>
      <c r="AQ307" s="219"/>
      <c r="AR307" s="219"/>
      <c r="AS307" s="219"/>
      <c r="AT307" s="219"/>
      <c r="AU307" s="219"/>
      <c r="AV307" s="220"/>
      <c r="AW307" s="220"/>
      <c r="AX307" s="220"/>
      <c r="AY307" s="220"/>
      <c r="AZ307" s="220"/>
      <c r="BA307" s="220"/>
      <c r="BB307" s="220"/>
      <c r="BC307" s="218"/>
      <c r="BD307" s="218"/>
      <c r="BE307" s="218"/>
      <c r="BF307" s="400">
        <f t="shared" si="393"/>
        <v>3</v>
      </c>
      <c r="BG307" s="10">
        <v>44673</v>
      </c>
      <c r="BH307" s="219"/>
      <c r="BI307" s="219"/>
      <c r="BJ307" s="219"/>
      <c r="BK307" s="219"/>
      <c r="BL307" s="219"/>
      <c r="BM307" s="219"/>
      <c r="BN307" s="219"/>
      <c r="BO307" s="219"/>
      <c r="BP307" s="219">
        <v>44678</v>
      </c>
      <c r="BQ307" s="220"/>
      <c r="BR307" s="220"/>
      <c r="BS307" s="220"/>
      <c r="BT307" s="220"/>
      <c r="BU307" s="220"/>
      <c r="BV307" s="220"/>
      <c r="BW307" s="220"/>
      <c r="BX307" s="220"/>
      <c r="BY307" s="220"/>
      <c r="BZ307" s="220"/>
      <c r="CA307" s="220"/>
      <c r="CB307" s="399">
        <f t="shared" si="394"/>
        <v>2</v>
      </c>
      <c r="CC307" s="397">
        <f t="shared" si="371"/>
        <v>1</v>
      </c>
      <c r="CD307" s="13">
        <v>44678</v>
      </c>
      <c r="CE307" s="396">
        <f t="shared" si="400"/>
        <v>44684</v>
      </c>
      <c r="CF307" s="219">
        <v>44678</v>
      </c>
      <c r="CG307" s="13"/>
      <c r="CH307" s="13"/>
      <c r="CI307" s="7"/>
      <c r="CJ307" s="7"/>
      <c r="CK307" s="1"/>
      <c r="CL307" s="1"/>
    </row>
    <row r="308" spans="1:90" s="2" customFormat="1" ht="26.4" customHeight="1">
      <c r="A308" s="362"/>
      <c r="B308" s="4">
        <v>1217</v>
      </c>
      <c r="C308" s="216" t="str">
        <f ca="1">IF(CD308="","",(IF(CF308&lt;&gt;"","Closed",(IF(CD308=TODAY()+1,"Near Due",(IF(CD308=TODAY(),"Today is due date",(IF(CD308&gt;TODAY(),"On Due",(IF(E1993&lt;TODAY()-7,"Too Over Due",(IF(CD308&lt;TODAY(),"Over due")))))))))))))</f>
        <v>Closed</v>
      </c>
      <c r="D308" s="216" t="str">
        <f t="shared" ca="1" si="392"/>
        <v>Done</v>
      </c>
      <c r="E308" s="363">
        <v>44652</v>
      </c>
      <c r="F308" s="13">
        <v>44680</v>
      </c>
      <c r="G308" s="13">
        <v>44676</v>
      </c>
      <c r="H308" s="328" t="s">
        <v>730</v>
      </c>
      <c r="I308" s="3" t="s">
        <v>284</v>
      </c>
      <c r="J308" s="3" t="s">
        <v>61</v>
      </c>
      <c r="K308" s="215">
        <v>3061</v>
      </c>
      <c r="L308" s="328" t="s">
        <v>25</v>
      </c>
      <c r="M308" s="9" t="s">
        <v>26</v>
      </c>
      <c r="N308" s="21" t="s">
        <v>18</v>
      </c>
      <c r="O308" s="480" t="s">
        <v>327</v>
      </c>
      <c r="P308" s="21" t="s">
        <v>256</v>
      </c>
      <c r="Q308" s="23" t="s">
        <v>661</v>
      </c>
      <c r="R308" s="8" t="s">
        <v>62</v>
      </c>
      <c r="S308" s="8" t="s">
        <v>27</v>
      </c>
      <c r="T308" s="13"/>
      <c r="U308" s="14" t="s">
        <v>350</v>
      </c>
      <c r="V308" s="285" t="s">
        <v>318</v>
      </c>
      <c r="W308" s="18" t="s">
        <v>329</v>
      </c>
      <c r="X308" s="18" t="s">
        <v>324</v>
      </c>
      <c r="Y308" s="18">
        <v>100</v>
      </c>
      <c r="Z308" s="18" t="s">
        <v>43</v>
      </c>
      <c r="AA308" s="18"/>
      <c r="AB308" s="18"/>
      <c r="AC308" s="18"/>
      <c r="AD308" s="18"/>
      <c r="AE308" s="18">
        <v>100</v>
      </c>
      <c r="AF308" s="16">
        <v>44676</v>
      </c>
      <c r="AG308" s="16">
        <v>44676</v>
      </c>
      <c r="AH308" s="16"/>
      <c r="AI308" s="10"/>
      <c r="AJ308" s="219"/>
      <c r="AK308" s="219"/>
      <c r="AL308" s="219"/>
      <c r="AM308" s="219"/>
      <c r="AN308" s="219"/>
      <c r="AO308" s="219"/>
      <c r="AP308" s="219">
        <v>44681</v>
      </c>
      <c r="AQ308" s="219"/>
      <c r="AR308" s="219"/>
      <c r="AS308" s="219"/>
      <c r="AT308" s="219"/>
      <c r="AU308" s="219"/>
      <c r="AV308" s="220"/>
      <c r="AW308" s="220"/>
      <c r="AX308" s="220"/>
      <c r="AY308" s="220"/>
      <c r="AZ308" s="220"/>
      <c r="BA308" s="220"/>
      <c r="BB308" s="220"/>
      <c r="BC308" s="218"/>
      <c r="BD308" s="218"/>
      <c r="BE308" s="218"/>
      <c r="BF308" s="400">
        <f t="shared" si="393"/>
        <v>3</v>
      </c>
      <c r="BG308" s="10">
        <v>44676</v>
      </c>
      <c r="BH308" s="219"/>
      <c r="BI308" s="219"/>
      <c r="BJ308" s="219"/>
      <c r="BK308" s="219"/>
      <c r="BL308" s="219"/>
      <c r="BM308" s="219"/>
      <c r="BN308" s="219"/>
      <c r="BO308" s="219"/>
      <c r="BP308" s="219">
        <v>44681</v>
      </c>
      <c r="BQ308" s="220"/>
      <c r="BR308" s="220"/>
      <c r="BS308" s="220"/>
      <c r="BT308" s="220"/>
      <c r="BU308" s="220"/>
      <c r="BV308" s="220"/>
      <c r="BW308" s="220"/>
      <c r="BX308" s="220"/>
      <c r="BY308" s="220"/>
      <c r="BZ308" s="220"/>
      <c r="CA308" s="220"/>
      <c r="CB308" s="399">
        <f t="shared" si="394"/>
        <v>2</v>
      </c>
      <c r="CC308" s="397">
        <f t="shared" si="371"/>
        <v>1</v>
      </c>
      <c r="CD308" s="13">
        <v>44681</v>
      </c>
      <c r="CE308" s="396">
        <f t="shared" si="400"/>
        <v>44687</v>
      </c>
      <c r="CF308" s="219">
        <v>44681</v>
      </c>
      <c r="CG308" s="13"/>
      <c r="CH308" s="13"/>
      <c r="CI308" s="7"/>
      <c r="CJ308" s="7"/>
      <c r="CK308" s="1"/>
      <c r="CL308" s="1"/>
    </row>
    <row r="309" spans="1:90" s="2" customFormat="1" ht="26.4" customHeight="1">
      <c r="A309" s="362"/>
      <c r="B309" s="4">
        <v>1218</v>
      </c>
      <c r="C309" s="216" t="str">
        <f ca="1">IF(CD309="","",(IF(CF309&lt;&gt;"","Closed",(IF(CD309=TODAY()+1,"Near Due",(IF(CD309=TODAY(),"Today is due date",(IF(CD309&gt;TODAY(),"On Due",(IF(E1994&lt;TODAY()-7,"Too Over Due",(IF(CD309&lt;TODAY(),"Over due")))))))))))))</f>
        <v>Closed</v>
      </c>
      <c r="D309" s="216" t="str">
        <f t="shared" ca="1" si="392"/>
        <v>Done</v>
      </c>
      <c r="E309" s="363">
        <f t="shared" ref="E309" si="418">F309</f>
        <v>44680</v>
      </c>
      <c r="F309" s="13">
        <v>44680</v>
      </c>
      <c r="G309" s="13">
        <v>44676</v>
      </c>
      <c r="H309" s="328" t="s">
        <v>730</v>
      </c>
      <c r="I309" s="3" t="s">
        <v>284</v>
      </c>
      <c r="J309" s="3" t="s">
        <v>61</v>
      </c>
      <c r="K309" s="215">
        <v>3061</v>
      </c>
      <c r="L309" s="328" t="s">
        <v>25</v>
      </c>
      <c r="M309" s="9" t="s">
        <v>26</v>
      </c>
      <c r="N309" s="21" t="s">
        <v>18</v>
      </c>
      <c r="O309" s="480" t="s">
        <v>327</v>
      </c>
      <c r="P309" s="21" t="s">
        <v>256</v>
      </c>
      <c r="Q309" s="23" t="s">
        <v>661</v>
      </c>
      <c r="R309" s="8" t="s">
        <v>62</v>
      </c>
      <c r="S309" s="8" t="s">
        <v>27</v>
      </c>
      <c r="T309" s="13"/>
      <c r="U309" s="14" t="s">
        <v>316</v>
      </c>
      <c r="V309" s="385" t="s">
        <v>314</v>
      </c>
      <c r="W309" s="499" t="s">
        <v>365</v>
      </c>
      <c r="X309" s="18" t="s">
        <v>324</v>
      </c>
      <c r="Y309" s="18">
        <v>100</v>
      </c>
      <c r="Z309" s="18" t="s">
        <v>44</v>
      </c>
      <c r="AA309" s="18"/>
      <c r="AB309" s="18"/>
      <c r="AC309" s="18"/>
      <c r="AD309" s="18"/>
      <c r="AE309" s="18">
        <v>100</v>
      </c>
      <c r="AF309" s="16">
        <v>44676</v>
      </c>
      <c r="AG309" s="16">
        <v>44676</v>
      </c>
      <c r="AH309" s="16"/>
      <c r="AI309" s="10"/>
      <c r="AJ309" s="219"/>
      <c r="AK309" s="219"/>
      <c r="AL309" s="219"/>
      <c r="AM309" s="219"/>
      <c r="AN309" s="219"/>
      <c r="AO309" s="219"/>
      <c r="AP309" s="219">
        <v>44681</v>
      </c>
      <c r="AQ309" s="219"/>
      <c r="AR309" s="219"/>
      <c r="AS309" s="219"/>
      <c r="AT309" s="219"/>
      <c r="AU309" s="219"/>
      <c r="AV309" s="220"/>
      <c r="AW309" s="220"/>
      <c r="AX309" s="220"/>
      <c r="AY309" s="220"/>
      <c r="AZ309" s="220"/>
      <c r="BA309" s="220"/>
      <c r="BB309" s="220"/>
      <c r="BC309" s="218"/>
      <c r="BD309" s="218"/>
      <c r="BE309" s="218"/>
      <c r="BF309" s="400">
        <f t="shared" si="393"/>
        <v>3</v>
      </c>
      <c r="BG309" s="10">
        <v>44676</v>
      </c>
      <c r="BH309" s="219"/>
      <c r="BI309" s="219"/>
      <c r="BJ309" s="219"/>
      <c r="BK309" s="219"/>
      <c r="BL309" s="219"/>
      <c r="BM309" s="219"/>
      <c r="BN309" s="219"/>
      <c r="BO309" s="219"/>
      <c r="BP309" s="219">
        <v>44681</v>
      </c>
      <c r="BQ309" s="220"/>
      <c r="BR309" s="220"/>
      <c r="BS309" s="220"/>
      <c r="BT309" s="220"/>
      <c r="BU309" s="220"/>
      <c r="BV309" s="220"/>
      <c r="BW309" s="220"/>
      <c r="BX309" s="220"/>
      <c r="BY309" s="220"/>
      <c r="BZ309" s="220"/>
      <c r="CA309" s="220"/>
      <c r="CB309" s="399">
        <f t="shared" si="394"/>
        <v>2</v>
      </c>
      <c r="CC309" s="397">
        <f t="shared" si="371"/>
        <v>1</v>
      </c>
      <c r="CD309" s="13">
        <v>44681</v>
      </c>
      <c r="CE309" s="396">
        <f t="shared" si="400"/>
        <v>44687</v>
      </c>
      <c r="CF309" s="219">
        <v>44681</v>
      </c>
      <c r="CG309" s="13"/>
      <c r="CH309" s="13"/>
      <c r="CI309" s="7"/>
      <c r="CJ309" s="7"/>
      <c r="CK309" s="1"/>
      <c r="CL309" s="1"/>
    </row>
    <row r="310" spans="1:90" s="2" customFormat="1" ht="26.4" customHeight="1">
      <c r="A310" s="362"/>
      <c r="B310" s="4">
        <v>1219</v>
      </c>
      <c r="C310" s="216" t="str">
        <f ca="1">IF(CD310="","",(IF(CF310&lt;&gt;"","Closed",(IF(CD310=TODAY()+1,"Near Due",(IF(CD310=TODAY(),"Today is due date",(IF(CD310&gt;TODAY(),"On Due",(IF(E1999&lt;TODAY()-7,"Too Over Due",(IF(CD310&lt;TODAY(),"Over due")))))))))))))</f>
        <v>Closed</v>
      </c>
      <c r="D310" s="216" t="str">
        <f t="shared" ca="1" si="392"/>
        <v>Done</v>
      </c>
      <c r="E310" s="363">
        <v>44652</v>
      </c>
      <c r="F310" s="13">
        <v>44679</v>
      </c>
      <c r="G310" s="13">
        <v>44669</v>
      </c>
      <c r="H310" s="328" t="s">
        <v>731</v>
      </c>
      <c r="I310" s="3" t="s">
        <v>64</v>
      </c>
      <c r="J310" s="3" t="s">
        <v>67</v>
      </c>
      <c r="K310" s="215">
        <v>3018</v>
      </c>
      <c r="L310" s="328" t="s">
        <v>251</v>
      </c>
      <c r="M310" s="9" t="s">
        <v>34</v>
      </c>
      <c r="N310" s="21" t="s">
        <v>18</v>
      </c>
      <c r="O310" s="480" t="s">
        <v>253</v>
      </c>
      <c r="P310" s="21" t="s">
        <v>255</v>
      </c>
      <c r="Q310" s="284" t="s">
        <v>66</v>
      </c>
      <c r="R310" s="11" t="s">
        <v>68</v>
      </c>
      <c r="S310" s="8" t="s">
        <v>27</v>
      </c>
      <c r="T310" s="13"/>
      <c r="U310" s="7" t="s">
        <v>59</v>
      </c>
      <c r="V310" s="7" t="s">
        <v>59</v>
      </c>
      <c r="W310" s="7" t="s">
        <v>59</v>
      </c>
      <c r="X310" s="18" t="s">
        <v>323</v>
      </c>
      <c r="Y310" s="18">
        <v>2</v>
      </c>
      <c r="Z310" s="18" t="s">
        <v>299</v>
      </c>
      <c r="AA310" s="18" t="s">
        <v>522</v>
      </c>
      <c r="AB310" s="18" t="s">
        <v>170</v>
      </c>
      <c r="AC310" s="18" t="s">
        <v>60</v>
      </c>
      <c r="AD310" s="18"/>
      <c r="AE310" s="18">
        <v>2</v>
      </c>
      <c r="AF310" s="16">
        <v>44679</v>
      </c>
      <c r="AG310" s="16"/>
      <c r="AH310" s="16"/>
      <c r="AI310" s="10">
        <v>44679</v>
      </c>
      <c r="AJ310" s="219"/>
      <c r="AK310" s="219"/>
      <c r="AL310" s="219"/>
      <c r="AM310" s="219"/>
      <c r="AN310" s="219"/>
      <c r="AO310" s="219"/>
      <c r="AP310" s="219"/>
      <c r="AQ310" s="219"/>
      <c r="AR310" s="219"/>
      <c r="AS310" s="219"/>
      <c r="AT310" s="219"/>
      <c r="AU310" s="219"/>
      <c r="AV310" s="220"/>
      <c r="AW310" s="220"/>
      <c r="AX310" s="220"/>
      <c r="AY310" s="220"/>
      <c r="AZ310" s="220"/>
      <c r="BA310" s="220"/>
      <c r="BB310" s="220"/>
      <c r="BC310" s="218"/>
      <c r="BD310" s="218"/>
      <c r="BE310" s="218"/>
      <c r="BF310" s="400">
        <f t="shared" si="393"/>
        <v>2</v>
      </c>
      <c r="BG310" s="10">
        <v>44679</v>
      </c>
      <c r="BH310" s="484"/>
      <c r="BI310" s="219">
        <v>44679</v>
      </c>
      <c r="BJ310" s="484"/>
      <c r="BK310" s="484"/>
      <c r="BL310" s="484"/>
      <c r="BM310" s="484"/>
      <c r="BN310" s="484"/>
      <c r="BO310" s="484"/>
      <c r="BP310" s="484"/>
      <c r="BQ310" s="495"/>
      <c r="BR310" s="495"/>
      <c r="BS310" s="495"/>
      <c r="BT310" s="495"/>
      <c r="BU310" s="495"/>
      <c r="BV310" s="495"/>
      <c r="BW310" s="495"/>
      <c r="BX310" s="495"/>
      <c r="BY310" s="495"/>
      <c r="BZ310" s="495"/>
      <c r="CA310" s="495"/>
      <c r="CB310" s="399">
        <f t="shared" si="394"/>
        <v>2</v>
      </c>
      <c r="CC310" s="397">
        <f t="shared" si="371"/>
        <v>0</v>
      </c>
      <c r="CD310" s="13">
        <v>44679</v>
      </c>
      <c r="CE310" s="396">
        <f t="shared" si="400"/>
        <v>44685</v>
      </c>
      <c r="CF310" s="220">
        <v>44679</v>
      </c>
      <c r="CG310" s="220">
        <v>44685</v>
      </c>
      <c r="CH310" s="220"/>
      <c r="CI310" s="7"/>
      <c r="CJ310" s="7"/>
      <c r="CK310" s="1"/>
      <c r="CL310" s="1"/>
    </row>
    <row r="311" spans="1:90" s="2" customFormat="1" ht="26.4" customHeight="1">
      <c r="A311" s="362"/>
      <c r="B311" s="4">
        <v>1220</v>
      </c>
      <c r="C311" s="216" t="str">
        <f ca="1">IF(CD311="","",(IF(CF311&lt;&gt;"","Closed",(IF(CD311=TODAY()+1,"Near Due",(IF(CD311=TODAY(),"Today is due date",(IF(CD311&gt;TODAY(),"On Due",(IF(E2000&lt;TODAY()-7,"Too Over Due",(IF(CD311&lt;TODAY(),"Over due")))))))))))))</f>
        <v>Closed</v>
      </c>
      <c r="D311" s="216" t="str">
        <f t="shared" ref="D311" ca="1" si="419">IF(C311="Closed","Done","Under Test")</f>
        <v>Done</v>
      </c>
      <c r="E311" s="363">
        <v>44652</v>
      </c>
      <c r="F311" s="13">
        <v>44679</v>
      </c>
      <c r="G311" s="13">
        <v>44669</v>
      </c>
      <c r="H311" s="328" t="s">
        <v>732</v>
      </c>
      <c r="I311" s="3" t="s">
        <v>64</v>
      </c>
      <c r="J311" s="3" t="s">
        <v>67</v>
      </c>
      <c r="K311" s="215">
        <v>3023</v>
      </c>
      <c r="L311" s="328" t="s">
        <v>297</v>
      </c>
      <c r="M311" s="9" t="s">
        <v>34</v>
      </c>
      <c r="N311" s="21" t="s">
        <v>18</v>
      </c>
      <c r="O311" s="480" t="s">
        <v>253</v>
      </c>
      <c r="P311" s="21" t="s">
        <v>255</v>
      </c>
      <c r="Q311" s="284" t="s">
        <v>66</v>
      </c>
      <c r="R311" s="11" t="s">
        <v>68</v>
      </c>
      <c r="S311" s="8" t="s">
        <v>27</v>
      </c>
      <c r="T311" s="13"/>
      <c r="U311" s="7" t="s">
        <v>59</v>
      </c>
      <c r="V311" s="7" t="s">
        <v>59</v>
      </c>
      <c r="W311" s="7" t="s">
        <v>59</v>
      </c>
      <c r="X311" s="18" t="s">
        <v>323</v>
      </c>
      <c r="Y311" s="18">
        <v>2</v>
      </c>
      <c r="Z311" s="18" t="s">
        <v>299</v>
      </c>
      <c r="AA311" s="18" t="s">
        <v>522</v>
      </c>
      <c r="AB311" s="18" t="s">
        <v>170</v>
      </c>
      <c r="AC311" s="18" t="s">
        <v>60</v>
      </c>
      <c r="AD311" s="18"/>
      <c r="AE311" s="18">
        <v>2</v>
      </c>
      <c r="AF311" s="16">
        <v>44679</v>
      </c>
      <c r="AG311" s="16"/>
      <c r="AH311" s="16"/>
      <c r="AI311" s="10">
        <v>44679</v>
      </c>
      <c r="AJ311" s="219"/>
      <c r="AK311" s="219"/>
      <c r="AL311" s="219"/>
      <c r="AM311" s="219"/>
      <c r="AN311" s="219"/>
      <c r="AO311" s="219"/>
      <c r="AP311" s="219"/>
      <c r="AQ311" s="219"/>
      <c r="AR311" s="219"/>
      <c r="AS311" s="219"/>
      <c r="AT311" s="219"/>
      <c r="AU311" s="219"/>
      <c r="AV311" s="220"/>
      <c r="AW311" s="220"/>
      <c r="AX311" s="220"/>
      <c r="AY311" s="220"/>
      <c r="AZ311" s="220"/>
      <c r="BA311" s="220"/>
      <c r="BB311" s="220"/>
      <c r="BC311" s="218"/>
      <c r="BD311" s="218"/>
      <c r="BE311" s="218"/>
      <c r="BF311" s="400">
        <f t="shared" ref="BF311" si="420">COUNTA(AF311:BE311)</f>
        <v>2</v>
      </c>
      <c r="BG311" s="10">
        <v>44679</v>
      </c>
      <c r="BH311" s="484"/>
      <c r="BI311" s="219">
        <v>44679</v>
      </c>
      <c r="BJ311" s="484"/>
      <c r="BK311" s="484"/>
      <c r="BL311" s="484"/>
      <c r="BM311" s="484"/>
      <c r="BN311" s="484"/>
      <c r="BO311" s="484"/>
      <c r="BP311" s="484"/>
      <c r="BQ311" s="495"/>
      <c r="BR311" s="495"/>
      <c r="BS311" s="495"/>
      <c r="BT311" s="495"/>
      <c r="BU311" s="495"/>
      <c r="BV311" s="495"/>
      <c r="BW311" s="495"/>
      <c r="BX311" s="495"/>
      <c r="BY311" s="495"/>
      <c r="BZ311" s="495"/>
      <c r="CA311" s="495"/>
      <c r="CB311" s="399">
        <f t="shared" ref="CB311" si="421">COUNTA(BG311:CA311)</f>
        <v>2</v>
      </c>
      <c r="CC311" s="397">
        <f t="shared" si="371"/>
        <v>0</v>
      </c>
      <c r="CD311" s="13">
        <v>44679</v>
      </c>
      <c r="CE311" s="396">
        <f t="shared" ref="CE311" si="422">CD311+6</f>
        <v>44685</v>
      </c>
      <c r="CF311" s="220">
        <v>44679</v>
      </c>
      <c r="CG311" s="220">
        <v>44685</v>
      </c>
      <c r="CH311" s="220"/>
      <c r="CI311" s="7"/>
      <c r="CJ311" s="7"/>
      <c r="CK311" s="1"/>
      <c r="CL311" s="1"/>
    </row>
    <row r="312" spans="1:90" s="2" customFormat="1" ht="26.4" customHeight="1">
      <c r="A312" s="362"/>
      <c r="B312" s="4">
        <v>1221</v>
      </c>
      <c r="C312" s="216" t="str">
        <f ca="1">IF(CD312="","",(IF(CF312&lt;&gt;"","Closed",(IF(CD312=TODAY()+1,"Near Due",(IF(CD312=TODAY(),"Today is due date",(IF(CD312&gt;TODAY(),"On Due",(IF(E2001&lt;TODAY()-7,"Too Over Due",(IF(CD312&lt;TODAY(),"Over due")))))))))))))</f>
        <v>Closed</v>
      </c>
      <c r="D312" s="216" t="str">
        <f t="shared" ref="D312:D323" ca="1" si="423">IF(C312="Closed","Done","Under Test")</f>
        <v>Done</v>
      </c>
      <c r="E312" s="363">
        <v>44652</v>
      </c>
      <c r="F312" s="13">
        <v>44679</v>
      </c>
      <c r="G312" s="13">
        <v>44669</v>
      </c>
      <c r="H312" s="328" t="s">
        <v>733</v>
      </c>
      <c r="I312" s="3" t="s">
        <v>64</v>
      </c>
      <c r="J312" s="3" t="s">
        <v>67</v>
      </c>
      <c r="K312" s="215">
        <v>3023</v>
      </c>
      <c r="L312" s="328" t="s">
        <v>297</v>
      </c>
      <c r="M312" s="9" t="s">
        <v>34</v>
      </c>
      <c r="N312" s="21" t="s">
        <v>18</v>
      </c>
      <c r="O312" s="480" t="s">
        <v>253</v>
      </c>
      <c r="P312" s="21" t="s">
        <v>255</v>
      </c>
      <c r="Q312" s="284" t="s">
        <v>66</v>
      </c>
      <c r="R312" s="11" t="s">
        <v>68</v>
      </c>
      <c r="S312" s="8" t="s">
        <v>27</v>
      </c>
      <c r="T312" s="13"/>
      <c r="U312" s="7" t="s">
        <v>59</v>
      </c>
      <c r="V312" s="7" t="s">
        <v>59</v>
      </c>
      <c r="W312" s="7" t="s">
        <v>59</v>
      </c>
      <c r="X312" s="18" t="s">
        <v>323</v>
      </c>
      <c r="Y312" s="18">
        <v>1</v>
      </c>
      <c r="Z312" s="18" t="s">
        <v>299</v>
      </c>
      <c r="AA312" s="18" t="s">
        <v>522</v>
      </c>
      <c r="AB312" s="18" t="s">
        <v>170</v>
      </c>
      <c r="AC312" s="18" t="s">
        <v>60</v>
      </c>
      <c r="AD312" s="18"/>
      <c r="AE312" s="18">
        <v>2</v>
      </c>
      <c r="AF312" s="16">
        <v>44679</v>
      </c>
      <c r="AG312" s="16"/>
      <c r="AH312" s="16"/>
      <c r="AI312" s="10">
        <v>44679</v>
      </c>
      <c r="AJ312" s="219"/>
      <c r="AK312" s="219"/>
      <c r="AL312" s="219"/>
      <c r="AM312" s="219"/>
      <c r="AN312" s="219"/>
      <c r="AO312" s="219"/>
      <c r="AP312" s="219"/>
      <c r="AQ312" s="219"/>
      <c r="AR312" s="219"/>
      <c r="AS312" s="219"/>
      <c r="AT312" s="219"/>
      <c r="AU312" s="219"/>
      <c r="AV312" s="220"/>
      <c r="AW312" s="220"/>
      <c r="AX312" s="220"/>
      <c r="AY312" s="220"/>
      <c r="AZ312" s="220"/>
      <c r="BA312" s="220"/>
      <c r="BB312" s="220"/>
      <c r="BC312" s="218"/>
      <c r="BD312" s="218"/>
      <c r="BE312" s="218"/>
      <c r="BF312" s="400">
        <f t="shared" ref="BF312:BF323" si="424">COUNTA(AF312:BE312)</f>
        <v>2</v>
      </c>
      <c r="BG312" s="10">
        <v>44679</v>
      </c>
      <c r="BH312" s="484"/>
      <c r="BI312" s="219">
        <v>44679</v>
      </c>
      <c r="BJ312" s="484"/>
      <c r="BK312" s="484"/>
      <c r="BL312" s="484"/>
      <c r="BM312" s="484"/>
      <c r="BN312" s="484"/>
      <c r="BO312" s="484"/>
      <c r="BP312" s="484"/>
      <c r="BQ312" s="495"/>
      <c r="BR312" s="495"/>
      <c r="BS312" s="495"/>
      <c r="BT312" s="495"/>
      <c r="BU312" s="495"/>
      <c r="BV312" s="495"/>
      <c r="BW312" s="495"/>
      <c r="BX312" s="495"/>
      <c r="BY312" s="495"/>
      <c r="BZ312" s="495"/>
      <c r="CA312" s="495"/>
      <c r="CB312" s="399">
        <f t="shared" ref="CB312:CB323" si="425">COUNTA(BG312:CA312)</f>
        <v>2</v>
      </c>
      <c r="CC312" s="397">
        <f t="shared" si="371"/>
        <v>0</v>
      </c>
      <c r="CD312" s="13">
        <v>44679</v>
      </c>
      <c r="CE312" s="396">
        <f t="shared" ref="CE312" si="426">CD312+6</f>
        <v>44685</v>
      </c>
      <c r="CF312" s="220">
        <v>44679</v>
      </c>
      <c r="CG312" s="220">
        <v>44685</v>
      </c>
      <c r="CH312" s="220"/>
      <c r="CI312" s="7"/>
      <c r="CJ312" s="7"/>
      <c r="CK312" s="1"/>
      <c r="CL312" s="1"/>
    </row>
    <row r="313" spans="1:90" s="2" customFormat="1" ht="26.4" customHeight="1">
      <c r="A313" s="362"/>
      <c r="B313" s="4">
        <v>1222</v>
      </c>
      <c r="C313" s="216" t="str">
        <f ca="1">IF(CD313="","",(IF(CF313&lt;&gt;"","Closed",(IF(CD313=TODAY()+1,"Near Due",(IF(CD313=TODAY(),"Today is due date",(IF(CD313&gt;TODAY(),"On Due",(IF(E1994&lt;TODAY()-7,"Too Over Due",(IF(CD313&lt;TODAY(),"Over due")))))))))))))</f>
        <v>Closed</v>
      </c>
      <c r="D313" s="216" t="str">
        <f t="shared" ca="1" si="423"/>
        <v>Done</v>
      </c>
      <c r="E313" s="363">
        <v>44682</v>
      </c>
      <c r="F313" s="13">
        <v>44685</v>
      </c>
      <c r="G313" s="13">
        <v>44680</v>
      </c>
      <c r="H313" s="329" t="s">
        <v>734</v>
      </c>
      <c r="I313" s="3" t="s">
        <v>155</v>
      </c>
      <c r="J313" s="3" t="s">
        <v>32</v>
      </c>
      <c r="K313" s="376">
        <v>3014</v>
      </c>
      <c r="L313" s="375" t="s">
        <v>145</v>
      </c>
      <c r="M313" s="9" t="s">
        <v>26</v>
      </c>
      <c r="N313" s="21" t="s">
        <v>23</v>
      </c>
      <c r="O313" s="480" t="s">
        <v>327</v>
      </c>
      <c r="P313" s="21" t="s">
        <v>258</v>
      </c>
      <c r="Q313" s="23" t="s">
        <v>735</v>
      </c>
      <c r="R313" s="8" t="s">
        <v>35</v>
      </c>
      <c r="S313" s="8" t="s">
        <v>27</v>
      </c>
      <c r="T313" s="13"/>
      <c r="U313" s="14" t="s">
        <v>350</v>
      </c>
      <c r="V313" s="381" t="s">
        <v>315</v>
      </c>
      <c r="W313" s="18">
        <v>85</v>
      </c>
      <c r="X313" s="18" t="s">
        <v>323</v>
      </c>
      <c r="Y313" s="18">
        <v>3</v>
      </c>
      <c r="Z313" s="18" t="s">
        <v>57</v>
      </c>
      <c r="AA313" s="18" t="s">
        <v>32</v>
      </c>
      <c r="AB313" s="18" t="s">
        <v>170</v>
      </c>
      <c r="AC313" s="18"/>
      <c r="AD313" s="18"/>
      <c r="AE313" s="18">
        <v>2</v>
      </c>
      <c r="AF313" s="16">
        <v>44685</v>
      </c>
      <c r="AG313" s="16"/>
      <c r="AH313" s="16"/>
      <c r="AI313" s="16">
        <v>44685</v>
      </c>
      <c r="AJ313" s="219"/>
      <c r="AK313" s="219"/>
      <c r="AL313" s="219"/>
      <c r="AM313" s="219"/>
      <c r="AN313" s="219"/>
      <c r="AO313" s="219"/>
      <c r="AP313" s="219"/>
      <c r="AQ313" s="219"/>
      <c r="AR313" s="219"/>
      <c r="AS313" s="219"/>
      <c r="AT313" s="219"/>
      <c r="AU313" s="219"/>
      <c r="AV313" s="220"/>
      <c r="AW313" s="220"/>
      <c r="AX313" s="220"/>
      <c r="AY313" s="220"/>
      <c r="AZ313" s="220"/>
      <c r="BA313" s="220"/>
      <c r="BB313" s="220"/>
      <c r="BC313" s="218"/>
      <c r="BD313" s="218"/>
      <c r="BE313" s="218"/>
      <c r="BF313" s="400">
        <f t="shared" si="424"/>
        <v>2</v>
      </c>
      <c r="BG313" s="10">
        <v>44685</v>
      </c>
      <c r="BH313" s="484"/>
      <c r="BI313" s="219">
        <v>44685</v>
      </c>
      <c r="BJ313" s="484"/>
      <c r="BK313" s="484"/>
      <c r="BL313" s="484"/>
      <c r="BM313" s="484"/>
      <c r="BN313" s="484"/>
      <c r="BO313" s="484"/>
      <c r="BP313" s="484"/>
      <c r="BQ313" s="495"/>
      <c r="BR313" s="495"/>
      <c r="BS313" s="495"/>
      <c r="BT313" s="495"/>
      <c r="BU313" s="495"/>
      <c r="BV313" s="495"/>
      <c r="BW313" s="495"/>
      <c r="BX313" s="495"/>
      <c r="BY313" s="495"/>
      <c r="BZ313" s="495"/>
      <c r="CA313" s="495"/>
      <c r="CB313" s="399">
        <f t="shared" si="425"/>
        <v>2</v>
      </c>
      <c r="CC313" s="397">
        <f t="shared" si="371"/>
        <v>0</v>
      </c>
      <c r="CD313" s="13">
        <v>44685</v>
      </c>
      <c r="CE313" s="396">
        <f>CD313+12</f>
        <v>44697</v>
      </c>
      <c r="CF313" s="219">
        <v>44686</v>
      </c>
      <c r="CG313" s="13">
        <v>44686</v>
      </c>
      <c r="CH313" s="220"/>
      <c r="CI313" s="7"/>
      <c r="CJ313" s="7"/>
      <c r="CK313" s="1"/>
      <c r="CL313" s="1"/>
    </row>
    <row r="314" spans="1:90" s="2" customFormat="1" ht="26.4" customHeight="1">
      <c r="A314" s="362"/>
      <c r="B314" s="4">
        <v>1223</v>
      </c>
      <c r="C314" s="216" t="str">
        <f ca="1">IF(CD314="","",(IF(CF314&lt;&gt;"","Closed",(IF(CD314=TODAY()+1,"Near Due",(IF(CD314=TODAY(),"Today is due date",(IF(CD314&gt;TODAY(),"On Due",(IF(E1995&lt;TODAY()-7,"Too Over Due",(IF(CD314&lt;TODAY(),"Over due")))))))))))))</f>
        <v>Closed</v>
      </c>
      <c r="D314" s="216" t="str">
        <f t="shared" ca="1" si="423"/>
        <v>Done</v>
      </c>
      <c r="E314" s="363">
        <v>44682</v>
      </c>
      <c r="F314" s="13">
        <v>44685</v>
      </c>
      <c r="G314" s="13">
        <v>44680</v>
      </c>
      <c r="H314" s="329" t="s">
        <v>734</v>
      </c>
      <c r="I314" s="3" t="s">
        <v>155</v>
      </c>
      <c r="J314" s="3" t="s">
        <v>32</v>
      </c>
      <c r="K314" s="376">
        <v>3014</v>
      </c>
      <c r="L314" s="375" t="s">
        <v>145</v>
      </c>
      <c r="M314" s="9" t="s">
        <v>26</v>
      </c>
      <c r="N314" s="21" t="s">
        <v>23</v>
      </c>
      <c r="O314" s="480" t="s">
        <v>327</v>
      </c>
      <c r="P314" s="21" t="s">
        <v>258</v>
      </c>
      <c r="Q314" s="23" t="s">
        <v>735</v>
      </c>
      <c r="R314" s="8" t="s">
        <v>35</v>
      </c>
      <c r="S314" s="8" t="s">
        <v>27</v>
      </c>
      <c r="T314" s="13"/>
      <c r="U314" s="14" t="s">
        <v>316</v>
      </c>
      <c r="V314" s="384" t="s">
        <v>316</v>
      </c>
      <c r="W314" s="18">
        <v>-30</v>
      </c>
      <c r="X314" s="18" t="s">
        <v>323</v>
      </c>
      <c r="Y314" s="18">
        <v>3</v>
      </c>
      <c r="Z314" s="18" t="s">
        <v>57</v>
      </c>
      <c r="AA314" s="18" t="s">
        <v>32</v>
      </c>
      <c r="AB314" s="18" t="s">
        <v>170</v>
      </c>
      <c r="AC314" s="18"/>
      <c r="AD314" s="18"/>
      <c r="AE314" s="18">
        <v>2</v>
      </c>
      <c r="AF314" s="16">
        <v>44685</v>
      </c>
      <c r="AG314" s="16"/>
      <c r="AH314" s="16"/>
      <c r="AI314" s="16">
        <v>44685</v>
      </c>
      <c r="AJ314" s="219"/>
      <c r="AK314" s="219"/>
      <c r="AL314" s="219"/>
      <c r="AM314" s="219"/>
      <c r="AN314" s="219"/>
      <c r="AO314" s="219"/>
      <c r="AP314" s="219"/>
      <c r="AQ314" s="219"/>
      <c r="AR314" s="219"/>
      <c r="AS314" s="219"/>
      <c r="AT314" s="219"/>
      <c r="AU314" s="219"/>
      <c r="AV314" s="220"/>
      <c r="AW314" s="220"/>
      <c r="AX314" s="220"/>
      <c r="AY314" s="220"/>
      <c r="AZ314" s="220"/>
      <c r="BA314" s="220"/>
      <c r="BB314" s="220"/>
      <c r="BC314" s="218"/>
      <c r="BD314" s="218"/>
      <c r="BE314" s="218"/>
      <c r="BF314" s="400">
        <f t="shared" si="424"/>
        <v>2</v>
      </c>
      <c r="BG314" s="10">
        <v>44685</v>
      </c>
      <c r="BH314" s="484"/>
      <c r="BI314" s="219">
        <v>44685</v>
      </c>
      <c r="BJ314" s="484"/>
      <c r="BK314" s="484"/>
      <c r="BL314" s="484"/>
      <c r="BM314" s="484"/>
      <c r="BN314" s="484"/>
      <c r="BO314" s="484"/>
      <c r="BP314" s="484"/>
      <c r="BQ314" s="495"/>
      <c r="BR314" s="495"/>
      <c r="BS314" s="495"/>
      <c r="BT314" s="495"/>
      <c r="BU314" s="495"/>
      <c r="BV314" s="495"/>
      <c r="BW314" s="495"/>
      <c r="BX314" s="495"/>
      <c r="BY314" s="495"/>
      <c r="BZ314" s="495"/>
      <c r="CA314" s="495"/>
      <c r="CB314" s="399">
        <f t="shared" si="425"/>
        <v>2</v>
      </c>
      <c r="CC314" s="397">
        <f t="shared" si="371"/>
        <v>0</v>
      </c>
      <c r="CD314" s="13">
        <v>44685</v>
      </c>
      <c r="CE314" s="396">
        <f t="shared" ref="CE314:CE315" si="427">CD314+12</f>
        <v>44697</v>
      </c>
      <c r="CF314" s="219">
        <v>44686</v>
      </c>
      <c r="CG314" s="13">
        <v>44686</v>
      </c>
      <c r="CH314" s="220"/>
      <c r="CI314" s="7"/>
      <c r="CJ314" s="7"/>
      <c r="CK314" s="1"/>
      <c r="CL314" s="1"/>
    </row>
    <row r="315" spans="1:90" s="2" customFormat="1" ht="26.4" customHeight="1">
      <c r="A315" s="362"/>
      <c r="B315" s="4">
        <v>1224</v>
      </c>
      <c r="C315" s="216" t="str">
        <f ca="1">IF(CD315="","",(IF(CF315&lt;&gt;"","Closed",(IF(CD315=TODAY()+1,"Near Due",(IF(CD315=TODAY(),"Today is due date",(IF(CD315&gt;TODAY(),"On Due",(IF(E1996&lt;TODAY()-7,"Too Over Due",(IF(CD315&lt;TODAY(),"Over due")))))))))))))</f>
        <v>Closed</v>
      </c>
      <c r="D315" s="216" t="str">
        <f t="shared" ca="1" si="423"/>
        <v>Done</v>
      </c>
      <c r="E315" s="363">
        <v>44682</v>
      </c>
      <c r="F315" s="13">
        <v>44685</v>
      </c>
      <c r="G315" s="13">
        <v>44680</v>
      </c>
      <c r="H315" s="329" t="s">
        <v>734</v>
      </c>
      <c r="I315" s="3" t="s">
        <v>155</v>
      </c>
      <c r="J315" s="3" t="s">
        <v>32</v>
      </c>
      <c r="K315" s="376">
        <v>3014</v>
      </c>
      <c r="L315" s="375" t="s">
        <v>145</v>
      </c>
      <c r="M315" s="9" t="s">
        <v>26</v>
      </c>
      <c r="N315" s="21" t="s">
        <v>23</v>
      </c>
      <c r="O315" s="480" t="s">
        <v>327</v>
      </c>
      <c r="P315" s="21" t="s">
        <v>258</v>
      </c>
      <c r="Q315" s="23" t="s">
        <v>735</v>
      </c>
      <c r="R315" s="8" t="s">
        <v>35</v>
      </c>
      <c r="S315" s="8" t="s">
        <v>27</v>
      </c>
      <c r="T315" s="13"/>
      <c r="U315" s="7" t="s">
        <v>56</v>
      </c>
      <c r="V315" s="18" t="s">
        <v>335</v>
      </c>
      <c r="W315" s="18" t="s">
        <v>338</v>
      </c>
      <c r="X315" s="18" t="s">
        <v>323</v>
      </c>
      <c r="Y315" s="18">
        <v>3</v>
      </c>
      <c r="Z315" s="18" t="s">
        <v>173</v>
      </c>
      <c r="AA315" s="18"/>
      <c r="AB315" s="18"/>
      <c r="AC315" s="18"/>
      <c r="AD315" s="18"/>
      <c r="AE315" s="18">
        <v>2</v>
      </c>
      <c r="AF315" s="16">
        <v>44686</v>
      </c>
      <c r="AG315" s="16"/>
      <c r="AH315" s="16"/>
      <c r="AI315" s="16">
        <v>44687</v>
      </c>
      <c r="AJ315" s="219"/>
      <c r="AK315" s="219"/>
      <c r="AL315" s="219"/>
      <c r="AM315" s="219"/>
      <c r="AN315" s="219"/>
      <c r="AO315" s="219"/>
      <c r="AP315" s="219"/>
      <c r="AQ315" s="219"/>
      <c r="AR315" s="219"/>
      <c r="AS315" s="219"/>
      <c r="AT315" s="219"/>
      <c r="AU315" s="219"/>
      <c r="AV315" s="220"/>
      <c r="AW315" s="220"/>
      <c r="AX315" s="220"/>
      <c r="AY315" s="220"/>
      <c r="AZ315" s="220"/>
      <c r="BA315" s="220"/>
      <c r="BB315" s="220"/>
      <c r="BC315" s="218"/>
      <c r="BD315" s="218"/>
      <c r="BE315" s="218"/>
      <c r="BF315" s="400">
        <f t="shared" si="424"/>
        <v>2</v>
      </c>
      <c r="BG315" s="10">
        <v>44686</v>
      </c>
      <c r="BH315" s="484"/>
      <c r="BI315" s="219">
        <v>44686</v>
      </c>
      <c r="BJ315" s="484"/>
      <c r="BK315" s="484"/>
      <c r="BL315" s="484"/>
      <c r="BM315" s="484"/>
      <c r="BN315" s="484"/>
      <c r="BO315" s="484"/>
      <c r="BP315" s="484"/>
      <c r="BQ315" s="495"/>
      <c r="BR315" s="495"/>
      <c r="BS315" s="495"/>
      <c r="BT315" s="495"/>
      <c r="BU315" s="495"/>
      <c r="BV315" s="495"/>
      <c r="BW315" s="495"/>
      <c r="BX315" s="495"/>
      <c r="BY315" s="495"/>
      <c r="BZ315" s="495"/>
      <c r="CA315" s="495"/>
      <c r="CB315" s="399">
        <f t="shared" si="425"/>
        <v>2</v>
      </c>
      <c r="CC315" s="397">
        <f t="shared" si="371"/>
        <v>0</v>
      </c>
      <c r="CD315" s="13">
        <v>44686</v>
      </c>
      <c r="CE315" s="396">
        <f t="shared" si="427"/>
        <v>44698</v>
      </c>
      <c r="CF315" s="219">
        <v>44686</v>
      </c>
      <c r="CG315" s="13">
        <v>44686</v>
      </c>
      <c r="CH315" s="220"/>
      <c r="CI315" s="7"/>
      <c r="CJ315" s="7"/>
      <c r="CK315" s="1"/>
      <c r="CL315" s="1"/>
    </row>
    <row r="316" spans="1:90" s="2" customFormat="1" ht="26.25" customHeight="1">
      <c r="A316" s="362"/>
      <c r="B316" s="4">
        <v>1225</v>
      </c>
      <c r="C316" s="216" t="str">
        <f ca="1">IF(CD316="","",(IF(CF316&lt;&gt;"","Closed",(IF(CD316=TODAY()+1,"Near Due",(IF(CD316=TODAY(),"Today is due date",(IF(CD316&gt;TODAY(),"On Due",(IF(E1994&lt;TODAY()-7,"Too Over Due",(IF(CD316&lt;TODAY(),"Over due")))))))))))))</f>
        <v>Too Over Due</v>
      </c>
      <c r="D316" s="216" t="str">
        <f t="shared" ca="1" si="423"/>
        <v>Under Test</v>
      </c>
      <c r="E316" s="363">
        <v>44682</v>
      </c>
      <c r="F316" s="13">
        <v>44687</v>
      </c>
      <c r="G316" s="13">
        <v>44679</v>
      </c>
      <c r="H316" s="329" t="s">
        <v>737</v>
      </c>
      <c r="I316" s="3" t="s">
        <v>290</v>
      </c>
      <c r="J316" s="3" t="s">
        <v>289</v>
      </c>
      <c r="K316" s="376">
        <v>3061</v>
      </c>
      <c r="L316" s="375" t="s">
        <v>667</v>
      </c>
      <c r="M316" s="9" t="s">
        <v>26</v>
      </c>
      <c r="N316" s="21" t="s">
        <v>18</v>
      </c>
      <c r="O316" s="480" t="s">
        <v>327</v>
      </c>
      <c r="P316" s="21" t="s">
        <v>256</v>
      </c>
      <c r="Q316" s="23" t="s">
        <v>738</v>
      </c>
      <c r="R316" s="11" t="s">
        <v>301</v>
      </c>
      <c r="S316" s="8" t="s">
        <v>27</v>
      </c>
      <c r="T316" s="13"/>
      <c r="U316" s="14" t="s">
        <v>350</v>
      </c>
      <c r="V316" s="477" t="s">
        <v>315</v>
      </c>
      <c r="W316" s="18">
        <v>95</v>
      </c>
      <c r="X316" s="18" t="s">
        <v>323</v>
      </c>
      <c r="Y316" s="18">
        <v>5</v>
      </c>
      <c r="Z316" s="18"/>
      <c r="AA316" s="18"/>
      <c r="AB316" s="18"/>
      <c r="AC316" s="18"/>
      <c r="AD316" s="18"/>
      <c r="AE316" s="18">
        <v>1000</v>
      </c>
      <c r="AF316" s="16">
        <v>44691</v>
      </c>
      <c r="AG316" s="16">
        <v>44692</v>
      </c>
      <c r="AH316" s="16"/>
      <c r="AI316" s="16"/>
      <c r="AJ316" s="219"/>
      <c r="AK316" s="219"/>
      <c r="AL316" s="219"/>
      <c r="AM316" s="219"/>
      <c r="AN316" s="219"/>
      <c r="AO316" s="219"/>
      <c r="AP316" s="219"/>
      <c r="AQ316" s="219"/>
      <c r="AR316" s="219"/>
      <c r="AS316" s="219"/>
      <c r="AT316" s="219"/>
      <c r="AU316" s="219"/>
      <c r="AV316" s="220">
        <v>44702</v>
      </c>
      <c r="AW316" s="220"/>
      <c r="AX316" s="220"/>
      <c r="AY316" s="220">
        <v>44717</v>
      </c>
      <c r="AZ316" s="220"/>
      <c r="BA316" s="220"/>
      <c r="BB316" s="220"/>
      <c r="BC316" s="218"/>
      <c r="BD316" s="218"/>
      <c r="BE316" s="218"/>
      <c r="BF316" s="400">
        <f t="shared" si="424"/>
        <v>4</v>
      </c>
      <c r="BG316" s="10">
        <v>44692</v>
      </c>
      <c r="BH316" s="496"/>
      <c r="BI316" s="484"/>
      <c r="BJ316" s="484"/>
      <c r="BK316" s="484"/>
      <c r="BL316" s="484"/>
      <c r="BM316" s="484"/>
      <c r="BN316" s="484"/>
      <c r="BO316" s="484"/>
      <c r="BP316" s="484"/>
      <c r="BQ316" s="495"/>
      <c r="BR316" s="220"/>
      <c r="BS316" s="220"/>
      <c r="BT316" s="220"/>
      <c r="BU316" s="220"/>
      <c r="BV316" s="220"/>
      <c r="BW316" s="220"/>
      <c r="BX316" s="220"/>
      <c r="BY316" s="220"/>
      <c r="BZ316" s="220"/>
      <c r="CA316" s="495"/>
      <c r="CB316" s="399">
        <f t="shared" si="425"/>
        <v>1</v>
      </c>
      <c r="CC316" s="397">
        <f t="shared" si="371"/>
        <v>3</v>
      </c>
      <c r="CD316" s="16">
        <v>44691</v>
      </c>
      <c r="CE316" s="396">
        <f t="shared" ref="CE316:CE319" si="428">CD316+6</f>
        <v>44697</v>
      </c>
      <c r="CF316" s="16"/>
      <c r="CG316" s="220"/>
      <c r="CH316" s="220"/>
      <c r="CI316" s="7"/>
      <c r="CJ316" s="7"/>
      <c r="CK316" s="1"/>
      <c r="CL316" s="1"/>
    </row>
    <row r="317" spans="1:90" s="2" customFormat="1" ht="26.4" customHeight="1">
      <c r="A317" s="362"/>
      <c r="B317" s="4">
        <v>1226</v>
      </c>
      <c r="C317" s="216" t="str">
        <f ca="1">IF(CD317="","",(IF(CF317&lt;&gt;"","Closed",(IF(CD317=TODAY()+1,"Near Due",(IF(CD317=TODAY(),"Today is due date",(IF(CD317&gt;TODAY(),"On Due",(IF(E1993&lt;TODAY()-7,"Too Over Due",(IF(CD317&lt;TODAY(),"Over due")))))))))))))</f>
        <v>Too Over Due</v>
      </c>
      <c r="D317" s="216" t="str">
        <f t="shared" ca="1" si="423"/>
        <v>Under Test</v>
      </c>
      <c r="E317" s="363">
        <v>44682</v>
      </c>
      <c r="F317" s="13">
        <v>44687</v>
      </c>
      <c r="G317" s="13">
        <v>44679</v>
      </c>
      <c r="H317" s="329" t="s">
        <v>737</v>
      </c>
      <c r="I317" s="3" t="s">
        <v>290</v>
      </c>
      <c r="J317" s="3" t="s">
        <v>289</v>
      </c>
      <c r="K317" s="376">
        <v>3061</v>
      </c>
      <c r="L317" s="375" t="s">
        <v>667</v>
      </c>
      <c r="M317" s="9" t="s">
        <v>26</v>
      </c>
      <c r="N317" s="21" t="s">
        <v>18</v>
      </c>
      <c r="O317" s="480" t="s">
        <v>327</v>
      </c>
      <c r="P317" s="21" t="s">
        <v>256</v>
      </c>
      <c r="Q317" s="23" t="s">
        <v>738</v>
      </c>
      <c r="R317" s="11" t="s">
        <v>301</v>
      </c>
      <c r="S317" s="8" t="s">
        <v>27</v>
      </c>
      <c r="T317" s="13"/>
      <c r="U317" s="14" t="s">
        <v>316</v>
      </c>
      <c r="V317" s="14" t="s">
        <v>316</v>
      </c>
      <c r="W317" s="18">
        <v>-40</v>
      </c>
      <c r="X317" s="18" t="s">
        <v>323</v>
      </c>
      <c r="Y317" s="18">
        <v>5</v>
      </c>
      <c r="Z317" s="401"/>
      <c r="AA317" s="401"/>
      <c r="AB317" s="401"/>
      <c r="AC317" s="401"/>
      <c r="AD317" s="401"/>
      <c r="AE317" s="401">
        <v>1000</v>
      </c>
      <c r="AF317" s="16">
        <v>44691</v>
      </c>
      <c r="AG317" s="16">
        <v>44692</v>
      </c>
      <c r="AH317" s="16"/>
      <c r="AI317" s="10"/>
      <c r="AJ317" s="219"/>
      <c r="AK317" s="219"/>
      <c r="AL317" s="219"/>
      <c r="AM317" s="219"/>
      <c r="AN317" s="219"/>
      <c r="AO317" s="219"/>
      <c r="AP317" s="219"/>
      <c r="AQ317" s="219"/>
      <c r="AR317" s="219"/>
      <c r="AS317" s="219"/>
      <c r="AT317" s="219"/>
      <c r="AU317" s="219"/>
      <c r="AV317" s="220">
        <v>44702</v>
      </c>
      <c r="AW317" s="220"/>
      <c r="AX317" s="220"/>
      <c r="AY317" s="220">
        <v>44717</v>
      </c>
      <c r="AZ317" s="220"/>
      <c r="BA317" s="220"/>
      <c r="BB317" s="220"/>
      <c r="BC317" s="218"/>
      <c r="BD317" s="218"/>
      <c r="BE317" s="218"/>
      <c r="BF317" s="400">
        <f t="shared" si="424"/>
        <v>4</v>
      </c>
      <c r="BG317" s="10">
        <v>44692</v>
      </c>
      <c r="BH317" s="484"/>
      <c r="BI317" s="484"/>
      <c r="BJ317" s="484"/>
      <c r="BK317" s="484"/>
      <c r="BL317" s="484"/>
      <c r="BM317" s="484"/>
      <c r="BN317" s="484"/>
      <c r="BO317" s="484"/>
      <c r="BP317" s="484"/>
      <c r="BQ317" s="495"/>
      <c r="BR317" s="220"/>
      <c r="BS317" s="220"/>
      <c r="BT317" s="220"/>
      <c r="BU317" s="220"/>
      <c r="BV317" s="220"/>
      <c r="BW317" s="220"/>
      <c r="BX317" s="220"/>
      <c r="BY317" s="220"/>
      <c r="BZ317" s="220"/>
      <c r="CA317" s="495"/>
      <c r="CB317" s="399">
        <f t="shared" si="425"/>
        <v>1</v>
      </c>
      <c r="CC317" s="397">
        <f t="shared" si="371"/>
        <v>3</v>
      </c>
      <c r="CD317" s="16">
        <v>44691</v>
      </c>
      <c r="CE317" s="396">
        <f t="shared" si="428"/>
        <v>44697</v>
      </c>
      <c r="CF317" s="220"/>
      <c r="CG317" s="220"/>
      <c r="CH317" s="220"/>
      <c r="CI317" s="7"/>
      <c r="CJ317" s="15"/>
      <c r="CK317" s="1"/>
      <c r="CL317" s="1"/>
    </row>
    <row r="318" spans="1:90" s="2" customFormat="1" ht="26.4" customHeight="1">
      <c r="A318" s="362"/>
      <c r="B318" s="4">
        <v>1227</v>
      </c>
      <c r="C318" s="216" t="str">
        <f ca="1">IF(CD318="","",(IF(CF318&lt;&gt;"","Closed",(IF(CD318=TODAY()+1,"Near Due",(IF(CD318=TODAY(),"Today is due date",(IF(CD318&gt;TODAY(),"On Due",(IF(E1994&lt;TODAY()-7,"Too Over Due",(IF(CD318&lt;TODAY(),"Over due")))))))))))))</f>
        <v>Too Over Due</v>
      </c>
      <c r="D318" s="216" t="str">
        <f t="shared" ca="1" si="423"/>
        <v>Under Test</v>
      </c>
      <c r="E318" s="363">
        <v>44682</v>
      </c>
      <c r="F318" s="13">
        <v>44687</v>
      </c>
      <c r="G318" s="13">
        <v>44679</v>
      </c>
      <c r="H318" s="329" t="s">
        <v>737</v>
      </c>
      <c r="I318" s="3" t="s">
        <v>290</v>
      </c>
      <c r="J318" s="3" t="s">
        <v>289</v>
      </c>
      <c r="K318" s="376">
        <v>3061</v>
      </c>
      <c r="L318" s="375" t="s">
        <v>667</v>
      </c>
      <c r="M318" s="9" t="s">
        <v>26</v>
      </c>
      <c r="N318" s="21" t="s">
        <v>18</v>
      </c>
      <c r="O318" s="480" t="s">
        <v>327</v>
      </c>
      <c r="P318" s="21" t="s">
        <v>256</v>
      </c>
      <c r="Q318" s="23" t="s">
        <v>738</v>
      </c>
      <c r="R318" s="11" t="s">
        <v>301</v>
      </c>
      <c r="S318" s="8" t="s">
        <v>27</v>
      </c>
      <c r="T318" s="13"/>
      <c r="U318" s="7" t="s">
        <v>349</v>
      </c>
      <c r="V318" s="285" t="s">
        <v>318</v>
      </c>
      <c r="W318" s="18" t="s">
        <v>329</v>
      </c>
      <c r="X318" s="18" t="s">
        <v>323</v>
      </c>
      <c r="Y318" s="18">
        <v>5</v>
      </c>
      <c r="Z318" s="401"/>
      <c r="AA318" s="401"/>
      <c r="AB318" s="401"/>
      <c r="AC318" s="401"/>
      <c r="AD318" s="401"/>
      <c r="AE318" s="401">
        <v>1000</v>
      </c>
      <c r="AF318" s="16">
        <v>44691</v>
      </c>
      <c r="AG318" s="16">
        <v>44692</v>
      </c>
      <c r="AH318" s="16"/>
      <c r="AI318" s="10"/>
      <c r="AJ318" s="219"/>
      <c r="AK318" s="219"/>
      <c r="AL318" s="219"/>
      <c r="AM318" s="219"/>
      <c r="AN318" s="219"/>
      <c r="AO318" s="219"/>
      <c r="AP318" s="219"/>
      <c r="AQ318" s="219"/>
      <c r="AR318" s="219"/>
      <c r="AS318" s="219"/>
      <c r="AT318" s="219"/>
      <c r="AU318" s="219"/>
      <c r="AV318" s="220">
        <v>44702</v>
      </c>
      <c r="AW318" s="220"/>
      <c r="AX318" s="220"/>
      <c r="AY318" s="220">
        <v>44717</v>
      </c>
      <c r="AZ318" s="220"/>
      <c r="BA318" s="220"/>
      <c r="BB318" s="220"/>
      <c r="BC318" s="218"/>
      <c r="BD318" s="218"/>
      <c r="BE318" s="218"/>
      <c r="BF318" s="400">
        <f t="shared" si="424"/>
        <v>4</v>
      </c>
      <c r="BG318" s="10">
        <v>44692</v>
      </c>
      <c r="BH318" s="484"/>
      <c r="BI318" s="484"/>
      <c r="BJ318" s="484"/>
      <c r="BK318" s="484"/>
      <c r="BL318" s="484"/>
      <c r="BM318" s="484"/>
      <c r="BN318" s="484"/>
      <c r="BO318" s="484"/>
      <c r="BP318" s="484"/>
      <c r="BQ318" s="495"/>
      <c r="BR318" s="220"/>
      <c r="BS318" s="220"/>
      <c r="BT318" s="220"/>
      <c r="BU318" s="220"/>
      <c r="BV318" s="220"/>
      <c r="BW318" s="220"/>
      <c r="BX318" s="220"/>
      <c r="BY318" s="220"/>
      <c r="BZ318" s="220"/>
      <c r="CA318" s="495"/>
      <c r="CB318" s="399">
        <f t="shared" si="425"/>
        <v>1</v>
      </c>
      <c r="CC318" s="397">
        <f t="shared" si="371"/>
        <v>3</v>
      </c>
      <c r="CD318" s="16">
        <v>44691</v>
      </c>
      <c r="CE318" s="396">
        <f t="shared" si="428"/>
        <v>44697</v>
      </c>
      <c r="CF318" s="220"/>
      <c r="CG318" s="220"/>
      <c r="CH318" s="220"/>
      <c r="CI318" s="7"/>
      <c r="CJ318" s="15"/>
      <c r="CK318" s="1"/>
      <c r="CL318" s="1"/>
    </row>
    <row r="319" spans="1:90" s="2" customFormat="1" ht="26.4" customHeight="1">
      <c r="A319" s="362"/>
      <c r="B319" s="4">
        <v>1228</v>
      </c>
      <c r="C319" s="216" t="str">
        <f ca="1">IF(CD319="","",(IF(CF319&lt;&gt;"","Closed",(IF(CD319=TODAY()+1,"Near Due",(IF(CD319=TODAY(),"Today is due date",(IF(CD319&gt;TODAY(),"On Due",(IF(E1995&lt;TODAY()-7,"Too Over Due",(IF(CD319&lt;TODAY(),"Over due")))))))))))))</f>
        <v>Too Over Due</v>
      </c>
      <c r="D319" s="216" t="str">
        <f t="shared" ca="1" si="423"/>
        <v>Under Test</v>
      </c>
      <c r="E319" s="363">
        <v>44682</v>
      </c>
      <c r="F319" s="13">
        <v>44687</v>
      </c>
      <c r="G319" s="13">
        <v>44679</v>
      </c>
      <c r="H319" s="329" t="s">
        <v>737</v>
      </c>
      <c r="I319" s="3" t="s">
        <v>290</v>
      </c>
      <c r="J319" s="3" t="s">
        <v>289</v>
      </c>
      <c r="K319" s="376">
        <v>3061</v>
      </c>
      <c r="L319" s="375" t="s">
        <v>667</v>
      </c>
      <c r="M319" s="9" t="s">
        <v>26</v>
      </c>
      <c r="N319" s="21" t="s">
        <v>18</v>
      </c>
      <c r="O319" s="480" t="s">
        <v>327</v>
      </c>
      <c r="P319" s="21" t="s">
        <v>256</v>
      </c>
      <c r="Q319" s="23" t="s">
        <v>738</v>
      </c>
      <c r="R319" s="11" t="s">
        <v>301</v>
      </c>
      <c r="S319" s="8" t="s">
        <v>27</v>
      </c>
      <c r="T319" s="13"/>
      <c r="U319" s="14" t="s">
        <v>314</v>
      </c>
      <c r="V319" s="385" t="s">
        <v>314</v>
      </c>
      <c r="W319" s="380" t="s">
        <v>359</v>
      </c>
      <c r="X319" s="18" t="s">
        <v>324</v>
      </c>
      <c r="Y319" s="18">
        <v>5</v>
      </c>
      <c r="Z319" s="401"/>
      <c r="AA319" s="401"/>
      <c r="AB319" s="401"/>
      <c r="AC319" s="401"/>
      <c r="AD319" s="401"/>
      <c r="AE319" s="401">
        <v>500</v>
      </c>
      <c r="AF319" s="16">
        <v>44691</v>
      </c>
      <c r="AG319" s="16">
        <v>44692</v>
      </c>
      <c r="AH319" s="16"/>
      <c r="AI319" s="10"/>
      <c r="AJ319" s="219"/>
      <c r="AK319" s="219"/>
      <c r="AL319" s="219"/>
      <c r="AM319" s="219"/>
      <c r="AN319" s="219"/>
      <c r="AO319" s="219"/>
      <c r="AP319" s="219"/>
      <c r="AQ319" s="219"/>
      <c r="AR319" s="219"/>
      <c r="AS319" s="219"/>
      <c r="AT319" s="219"/>
      <c r="AU319" s="219"/>
      <c r="AV319" s="220">
        <v>44702</v>
      </c>
      <c r="AW319" s="220"/>
      <c r="AX319" s="220"/>
      <c r="AY319" s="220">
        <v>44717</v>
      </c>
      <c r="AZ319" s="220"/>
      <c r="BA319" s="220"/>
      <c r="BB319" s="220"/>
      <c r="BC319" s="218"/>
      <c r="BD319" s="218"/>
      <c r="BE319" s="218"/>
      <c r="BF319" s="400">
        <f t="shared" si="424"/>
        <v>4</v>
      </c>
      <c r="BG319" s="10">
        <v>44692</v>
      </c>
      <c r="BH319" s="484"/>
      <c r="BI319" s="484"/>
      <c r="BJ319" s="484"/>
      <c r="BK319" s="484"/>
      <c r="BL319" s="484"/>
      <c r="BM319" s="484"/>
      <c r="BN319" s="484"/>
      <c r="BO319" s="484"/>
      <c r="BP319" s="484"/>
      <c r="BQ319" s="495"/>
      <c r="BR319" s="220"/>
      <c r="BS319" s="220"/>
      <c r="BT319" s="220"/>
      <c r="BU319" s="220"/>
      <c r="BV319" s="220"/>
      <c r="BW319" s="220"/>
      <c r="BX319" s="220"/>
      <c r="BY319" s="220"/>
      <c r="BZ319" s="220"/>
      <c r="CA319" s="495"/>
      <c r="CB319" s="399">
        <f t="shared" si="425"/>
        <v>1</v>
      </c>
      <c r="CC319" s="397">
        <f t="shared" si="371"/>
        <v>3</v>
      </c>
      <c r="CD319" s="16">
        <v>44691</v>
      </c>
      <c r="CE319" s="396">
        <f t="shared" si="428"/>
        <v>44697</v>
      </c>
      <c r="CF319" s="220"/>
      <c r="CG319" s="220"/>
      <c r="CH319" s="220"/>
      <c r="CI319" s="7"/>
      <c r="CJ319" s="15"/>
      <c r="CK319" s="1"/>
      <c r="CL319" s="1"/>
    </row>
    <row r="320" spans="1:90" s="2" customFormat="1" ht="26.4" customHeight="1">
      <c r="A320" s="362"/>
      <c r="B320" s="4">
        <v>1229</v>
      </c>
      <c r="C320" s="216" t="str">
        <f ca="1">IF(CD320="","",(IF(CF320&lt;&gt;"","Closed",(IF(CD320=TODAY()+1,"Near Due",(IF(CD320=TODAY(),"Today is due date",(IF(CD320&gt;TODAY(),"On Due",(IF(E2001&lt;TODAY()-7,"Too Over Due",(IF(CD320&lt;TODAY(),"Over due")))))))))))))</f>
        <v>Too Over Due</v>
      </c>
      <c r="D320" s="216" t="str">
        <f t="shared" ca="1" si="423"/>
        <v>Under Test</v>
      </c>
      <c r="E320" s="363">
        <f>F320</f>
        <v>44687</v>
      </c>
      <c r="F320" s="13">
        <v>44687</v>
      </c>
      <c r="G320" s="13">
        <v>44686</v>
      </c>
      <c r="H320" s="329" t="s">
        <v>739</v>
      </c>
      <c r="I320" s="3" t="s">
        <v>55</v>
      </c>
      <c r="J320" s="3" t="s">
        <v>32</v>
      </c>
      <c r="K320" s="376">
        <v>3028</v>
      </c>
      <c r="L320" s="375" t="s">
        <v>740</v>
      </c>
      <c r="M320" s="9" t="s">
        <v>48</v>
      </c>
      <c r="N320" s="21" t="s">
        <v>51</v>
      </c>
      <c r="O320" s="480" t="s">
        <v>327</v>
      </c>
      <c r="P320" s="21" t="s">
        <v>258</v>
      </c>
      <c r="Q320" s="23" t="s">
        <v>741</v>
      </c>
      <c r="R320" s="8" t="s">
        <v>35</v>
      </c>
      <c r="S320" s="8" t="s">
        <v>27</v>
      </c>
      <c r="T320" s="13"/>
      <c r="U320" s="14" t="s">
        <v>350</v>
      </c>
      <c r="V320" s="381" t="s">
        <v>315</v>
      </c>
      <c r="W320" s="18">
        <v>85</v>
      </c>
      <c r="X320" s="18" t="s">
        <v>323</v>
      </c>
      <c r="Y320" s="18">
        <v>2</v>
      </c>
      <c r="Z320" s="18" t="s">
        <v>57</v>
      </c>
      <c r="AA320" s="18" t="s">
        <v>404</v>
      </c>
      <c r="AB320" s="18"/>
      <c r="AC320" s="18"/>
      <c r="AD320" s="18"/>
      <c r="AE320" s="18">
        <v>2</v>
      </c>
      <c r="AF320" s="16">
        <v>44687</v>
      </c>
      <c r="AG320" s="16"/>
      <c r="AH320" s="16"/>
      <c r="AI320" s="16">
        <v>44687</v>
      </c>
      <c r="AJ320" s="219"/>
      <c r="AK320" s="219"/>
      <c r="AL320" s="219"/>
      <c r="AM320" s="219"/>
      <c r="AN320" s="219"/>
      <c r="AO320" s="219"/>
      <c r="AP320" s="219"/>
      <c r="AQ320" s="219"/>
      <c r="AR320" s="219"/>
      <c r="AS320" s="219"/>
      <c r="AT320" s="219"/>
      <c r="AU320" s="219"/>
      <c r="AV320" s="220"/>
      <c r="AW320" s="220"/>
      <c r="AX320" s="220"/>
      <c r="AY320" s="220"/>
      <c r="AZ320" s="220"/>
      <c r="BA320" s="220"/>
      <c r="BB320" s="220"/>
      <c r="BC320" s="218"/>
      <c r="BD320" s="218"/>
      <c r="BE320" s="218"/>
      <c r="BF320" s="400">
        <f t="shared" si="424"/>
        <v>2</v>
      </c>
      <c r="BG320" s="10">
        <v>44687</v>
      </c>
      <c r="BH320" s="484"/>
      <c r="BI320" s="219">
        <v>44687</v>
      </c>
      <c r="BJ320" s="484"/>
      <c r="BK320" s="484"/>
      <c r="BL320" s="484"/>
      <c r="BM320" s="484"/>
      <c r="BN320" s="484"/>
      <c r="BO320" s="484"/>
      <c r="BP320" s="484"/>
      <c r="BQ320" s="495"/>
      <c r="BR320" s="495"/>
      <c r="BS320" s="495"/>
      <c r="BT320" s="495"/>
      <c r="BU320" s="495"/>
      <c r="BV320" s="495"/>
      <c r="BW320" s="495"/>
      <c r="BX320" s="495"/>
      <c r="BY320" s="495"/>
      <c r="BZ320" s="495"/>
      <c r="CA320" s="495"/>
      <c r="CB320" s="399">
        <f t="shared" si="425"/>
        <v>2</v>
      </c>
      <c r="CC320" s="397">
        <f t="shared" si="371"/>
        <v>0</v>
      </c>
      <c r="CD320" s="13">
        <v>44687</v>
      </c>
      <c r="CE320" s="396">
        <f>CD320+12</f>
        <v>44699</v>
      </c>
      <c r="CF320" s="219"/>
      <c r="CG320" s="13"/>
      <c r="CH320" s="220"/>
      <c r="CI320" s="7"/>
      <c r="CJ320" s="7"/>
      <c r="CK320" s="1"/>
      <c r="CL320" s="1"/>
    </row>
    <row r="321" spans="1:90" s="2" customFormat="1" ht="26.4" customHeight="1">
      <c r="A321" s="362"/>
      <c r="B321" s="4">
        <v>1230</v>
      </c>
      <c r="C321" s="216" t="str">
        <f ca="1">IF(CD321="","",(IF(CF321&lt;&gt;"","Closed",(IF(CD321=TODAY()+1,"Near Due",(IF(CD321=TODAY(),"Today is due date",(IF(CD321&gt;TODAY(),"On Due",(IF(E2002&lt;TODAY()-7,"Too Over Due",(IF(CD321&lt;TODAY(),"Over due")))))))))))))</f>
        <v>Too Over Due</v>
      </c>
      <c r="D321" s="216" t="str">
        <f t="shared" ca="1" si="423"/>
        <v>Under Test</v>
      </c>
      <c r="E321" s="363">
        <f>F321</f>
        <v>44687</v>
      </c>
      <c r="F321" s="13">
        <v>44687</v>
      </c>
      <c r="G321" s="13">
        <v>44686</v>
      </c>
      <c r="H321" s="329" t="s">
        <v>739</v>
      </c>
      <c r="I321" s="3" t="s">
        <v>55</v>
      </c>
      <c r="J321" s="3" t="s">
        <v>32</v>
      </c>
      <c r="K321" s="376">
        <v>3028</v>
      </c>
      <c r="L321" s="375" t="s">
        <v>740</v>
      </c>
      <c r="M321" s="9" t="s">
        <v>48</v>
      </c>
      <c r="N321" s="21" t="s">
        <v>51</v>
      </c>
      <c r="O321" s="480" t="s">
        <v>327</v>
      </c>
      <c r="P321" s="21" t="s">
        <v>258</v>
      </c>
      <c r="Q321" s="23" t="s">
        <v>741</v>
      </c>
      <c r="R321" s="8" t="s">
        <v>35</v>
      </c>
      <c r="S321" s="8" t="s">
        <v>27</v>
      </c>
      <c r="T321" s="13"/>
      <c r="U321" s="14" t="s">
        <v>316</v>
      </c>
      <c r="V321" s="384" t="s">
        <v>316</v>
      </c>
      <c r="W321" s="18">
        <v>-30</v>
      </c>
      <c r="X321" s="18" t="s">
        <v>323</v>
      </c>
      <c r="Y321" s="18">
        <v>2</v>
      </c>
      <c r="Z321" s="18" t="s">
        <v>57</v>
      </c>
      <c r="AA321" s="18" t="s">
        <v>404</v>
      </c>
      <c r="AB321" s="18"/>
      <c r="AC321" s="18"/>
      <c r="AD321" s="18"/>
      <c r="AE321" s="18">
        <v>2</v>
      </c>
      <c r="AF321" s="16">
        <v>44688</v>
      </c>
      <c r="AG321" s="16"/>
      <c r="AH321" s="16"/>
      <c r="AI321" s="16">
        <v>44688</v>
      </c>
      <c r="AJ321" s="219"/>
      <c r="AK321" s="219"/>
      <c r="AL321" s="219"/>
      <c r="AM321" s="219"/>
      <c r="AN321" s="219"/>
      <c r="AO321" s="219"/>
      <c r="AP321" s="219"/>
      <c r="AQ321" s="219"/>
      <c r="AR321" s="219"/>
      <c r="AS321" s="219"/>
      <c r="AT321" s="219"/>
      <c r="AU321" s="219"/>
      <c r="AV321" s="220"/>
      <c r="AW321" s="220"/>
      <c r="AX321" s="220"/>
      <c r="AY321" s="220"/>
      <c r="AZ321" s="220"/>
      <c r="BA321" s="220"/>
      <c r="BB321" s="220"/>
      <c r="BC321" s="218"/>
      <c r="BD321" s="218"/>
      <c r="BE321" s="218"/>
      <c r="BF321" s="400">
        <f t="shared" si="424"/>
        <v>2</v>
      </c>
      <c r="BG321" s="10">
        <v>44685</v>
      </c>
      <c r="BH321" s="484"/>
      <c r="BI321" s="219">
        <v>44685</v>
      </c>
      <c r="BJ321" s="484"/>
      <c r="BK321" s="484"/>
      <c r="BL321" s="484"/>
      <c r="BM321" s="484"/>
      <c r="BN321" s="484"/>
      <c r="BO321" s="484"/>
      <c r="BP321" s="484"/>
      <c r="BQ321" s="495"/>
      <c r="BR321" s="495"/>
      <c r="BS321" s="495"/>
      <c r="BT321" s="495"/>
      <c r="BU321" s="495"/>
      <c r="BV321" s="495"/>
      <c r="BW321" s="495"/>
      <c r="BX321" s="495"/>
      <c r="BY321" s="495"/>
      <c r="BZ321" s="495"/>
      <c r="CA321" s="495"/>
      <c r="CB321" s="399">
        <f t="shared" si="425"/>
        <v>2</v>
      </c>
      <c r="CC321" s="397">
        <f t="shared" si="371"/>
        <v>0</v>
      </c>
      <c r="CD321" s="13">
        <v>44688</v>
      </c>
      <c r="CE321" s="396">
        <f t="shared" ref="CE321:CE322" si="429">CD321+12</f>
        <v>44700</v>
      </c>
      <c r="CF321" s="219"/>
      <c r="CG321" s="13"/>
      <c r="CH321" s="220"/>
      <c r="CI321" s="7"/>
      <c r="CJ321" s="7"/>
      <c r="CK321" s="1"/>
      <c r="CL321" s="1"/>
    </row>
    <row r="322" spans="1:90" s="2" customFormat="1" ht="26.4" customHeight="1">
      <c r="A322" s="362"/>
      <c r="B322" s="4">
        <v>1231</v>
      </c>
      <c r="C322" s="216" t="str">
        <f ca="1">IF(CD322="","",(IF(CF322&lt;&gt;"","Closed",(IF(CD322=TODAY()+1,"Near Due",(IF(CD322=TODAY(),"Today is due date",(IF(CD322&gt;TODAY(),"On Due",(IF(E2003&lt;TODAY()-7,"Too Over Due",(IF(CD322&lt;TODAY(),"Over due")))))))))))))</f>
        <v>Too Over Due</v>
      </c>
      <c r="D322" s="216" t="str">
        <f t="shared" ca="1" si="423"/>
        <v>Under Test</v>
      </c>
      <c r="E322" s="363">
        <f>F322</f>
        <v>44687</v>
      </c>
      <c r="F322" s="13">
        <v>44687</v>
      </c>
      <c r="G322" s="13">
        <v>44686</v>
      </c>
      <c r="H322" s="329" t="s">
        <v>739</v>
      </c>
      <c r="I322" s="3" t="s">
        <v>55</v>
      </c>
      <c r="J322" s="3" t="s">
        <v>32</v>
      </c>
      <c r="K322" s="376">
        <v>3028</v>
      </c>
      <c r="L322" s="375" t="s">
        <v>740</v>
      </c>
      <c r="M322" s="9" t="s">
        <v>48</v>
      </c>
      <c r="N322" s="21" t="s">
        <v>51</v>
      </c>
      <c r="O322" s="480" t="s">
        <v>327</v>
      </c>
      <c r="P322" s="21" t="s">
        <v>258</v>
      </c>
      <c r="Q322" s="23" t="s">
        <v>741</v>
      </c>
      <c r="R322" s="8" t="s">
        <v>35</v>
      </c>
      <c r="S322" s="8" t="s">
        <v>27</v>
      </c>
      <c r="T322" s="13"/>
      <c r="U322" s="7" t="s">
        <v>56</v>
      </c>
      <c r="V322" s="18" t="s">
        <v>335</v>
      </c>
      <c r="W322" s="18" t="s">
        <v>338</v>
      </c>
      <c r="X322" s="18" t="s">
        <v>323</v>
      </c>
      <c r="Y322" s="18">
        <v>2</v>
      </c>
      <c r="Z322" s="18" t="s">
        <v>173</v>
      </c>
      <c r="AA322" s="18" t="s">
        <v>404</v>
      </c>
      <c r="AB322" s="18"/>
      <c r="AC322" s="18"/>
      <c r="AD322" s="18"/>
      <c r="AE322" s="18">
        <v>2</v>
      </c>
      <c r="AF322" s="16">
        <v>44690</v>
      </c>
      <c r="AG322" s="16"/>
      <c r="AH322" s="16"/>
      <c r="AI322" s="16">
        <v>44691</v>
      </c>
      <c r="AJ322" s="219"/>
      <c r="AK322" s="219"/>
      <c r="AL322" s="219"/>
      <c r="AM322" s="219"/>
      <c r="AN322" s="219"/>
      <c r="AO322" s="219"/>
      <c r="AP322" s="219"/>
      <c r="AQ322" s="219"/>
      <c r="AR322" s="219"/>
      <c r="AS322" s="219"/>
      <c r="AT322" s="219"/>
      <c r="AU322" s="219"/>
      <c r="AV322" s="220"/>
      <c r="AW322" s="220"/>
      <c r="AX322" s="220"/>
      <c r="AY322" s="220"/>
      <c r="AZ322" s="220"/>
      <c r="BA322" s="220"/>
      <c r="BB322" s="220"/>
      <c r="BC322" s="218"/>
      <c r="BD322" s="218"/>
      <c r="BE322" s="218"/>
      <c r="BF322" s="400">
        <f t="shared" si="424"/>
        <v>2</v>
      </c>
      <c r="BG322" s="10">
        <v>44686</v>
      </c>
      <c r="BH322" s="484"/>
      <c r="BI322" s="219">
        <v>44686</v>
      </c>
      <c r="BJ322" s="484"/>
      <c r="BK322" s="484"/>
      <c r="BL322" s="484"/>
      <c r="BM322" s="484"/>
      <c r="BN322" s="484"/>
      <c r="BO322" s="484"/>
      <c r="BP322" s="484"/>
      <c r="BQ322" s="495"/>
      <c r="BR322" s="495"/>
      <c r="BS322" s="495"/>
      <c r="BT322" s="495"/>
      <c r="BU322" s="495"/>
      <c r="BV322" s="495"/>
      <c r="BW322" s="495"/>
      <c r="BX322" s="495"/>
      <c r="BY322" s="495"/>
      <c r="BZ322" s="495"/>
      <c r="CA322" s="495"/>
      <c r="CB322" s="399">
        <f t="shared" si="425"/>
        <v>2</v>
      </c>
      <c r="CC322" s="397">
        <f t="shared" si="371"/>
        <v>0</v>
      </c>
      <c r="CD322" s="13">
        <v>44691</v>
      </c>
      <c r="CE322" s="396">
        <f t="shared" si="429"/>
        <v>44703</v>
      </c>
      <c r="CF322" s="219"/>
      <c r="CG322" s="13"/>
      <c r="CH322" s="220"/>
      <c r="CI322" s="7"/>
      <c r="CJ322" s="7"/>
      <c r="CK322" s="1"/>
      <c r="CL322" s="1"/>
    </row>
    <row r="323" spans="1:90" s="2" customFormat="1" ht="26.25" customHeight="1">
      <c r="A323" s="362"/>
      <c r="B323" s="4">
        <v>1232</v>
      </c>
      <c r="C323" s="216" t="str">
        <f ca="1">IF(CD323="","",(IF(CF323&lt;&gt;"","Closed",(IF(CD323=TODAY()+1,"Near Due",(IF(CD323=TODAY(),"Today is due date",(IF(CD323&gt;TODAY(),"On Due",(IF(E2000&lt;TODAY()-7,"Too Over Due",(IF(CD323&lt;TODAY(),"Over due")))))))))))))</f>
        <v>Closed</v>
      </c>
      <c r="D323" s="216" t="str">
        <f t="shared" ca="1" si="423"/>
        <v>Done</v>
      </c>
      <c r="E323" s="363">
        <v>44682</v>
      </c>
      <c r="F323" s="13">
        <v>44687</v>
      </c>
      <c r="G323" s="13">
        <v>44649</v>
      </c>
      <c r="H323" s="329" t="s">
        <v>742</v>
      </c>
      <c r="I323" s="3" t="s">
        <v>64</v>
      </c>
      <c r="J323" s="3" t="s">
        <v>67</v>
      </c>
      <c r="K323" s="376">
        <v>3087</v>
      </c>
      <c r="L323" s="329" t="s">
        <v>282</v>
      </c>
      <c r="M323" s="9" t="s">
        <v>42</v>
      </c>
      <c r="N323" s="21" t="s">
        <v>41</v>
      </c>
      <c r="O323" s="480" t="s">
        <v>253</v>
      </c>
      <c r="P323" s="21" t="s">
        <v>255</v>
      </c>
      <c r="Q323" s="23" t="s">
        <v>66</v>
      </c>
      <c r="R323" s="11" t="s">
        <v>68</v>
      </c>
      <c r="S323" s="8" t="s">
        <v>27</v>
      </c>
      <c r="T323" s="13"/>
      <c r="U323" s="7" t="s">
        <v>59</v>
      </c>
      <c r="V323" s="7" t="s">
        <v>59</v>
      </c>
      <c r="W323" s="7" t="s">
        <v>59</v>
      </c>
      <c r="X323" s="18" t="s">
        <v>323</v>
      </c>
      <c r="Y323" s="18">
        <v>2</v>
      </c>
      <c r="Z323" s="18" t="s">
        <v>233</v>
      </c>
      <c r="AA323" s="18" t="s">
        <v>401</v>
      </c>
      <c r="AB323" s="18" t="s">
        <v>170</v>
      </c>
      <c r="AC323" s="18"/>
      <c r="AD323" s="18"/>
      <c r="AE323" s="18">
        <v>2</v>
      </c>
      <c r="AF323" s="16">
        <v>44673</v>
      </c>
      <c r="AG323" s="16"/>
      <c r="AH323" s="16"/>
      <c r="AI323" s="16">
        <v>44673</v>
      </c>
      <c r="AJ323" s="219"/>
      <c r="AK323" s="219"/>
      <c r="AL323" s="219"/>
      <c r="AM323" s="219"/>
      <c r="AN323" s="219"/>
      <c r="AO323" s="219"/>
      <c r="AP323" s="219"/>
      <c r="AQ323" s="219"/>
      <c r="AR323" s="219"/>
      <c r="AS323" s="219"/>
      <c r="AT323" s="219"/>
      <c r="AU323" s="219"/>
      <c r="AV323" s="220"/>
      <c r="AW323" s="220"/>
      <c r="AX323" s="220"/>
      <c r="AY323" s="220"/>
      <c r="AZ323" s="220"/>
      <c r="BA323" s="220"/>
      <c r="BB323" s="220"/>
      <c r="BC323" s="218"/>
      <c r="BD323" s="218"/>
      <c r="BE323" s="218"/>
      <c r="BF323" s="400">
        <f t="shared" si="424"/>
        <v>2</v>
      </c>
      <c r="BG323" s="10">
        <v>44673</v>
      </c>
      <c r="BH323" s="496"/>
      <c r="BI323" s="219">
        <v>44673</v>
      </c>
      <c r="BJ323" s="484"/>
      <c r="BK323" s="484"/>
      <c r="BL323" s="484"/>
      <c r="BM323" s="484"/>
      <c r="BN323" s="484"/>
      <c r="BO323" s="484"/>
      <c r="BP323" s="484"/>
      <c r="BQ323" s="495"/>
      <c r="BR323" s="495"/>
      <c r="BS323" s="495"/>
      <c r="BT323" s="495"/>
      <c r="BU323" s="495"/>
      <c r="BV323" s="495"/>
      <c r="BW323" s="495"/>
      <c r="BX323" s="495"/>
      <c r="BY323" s="495"/>
      <c r="BZ323" s="495"/>
      <c r="CA323" s="495"/>
      <c r="CB323" s="399">
        <f t="shared" si="425"/>
        <v>2</v>
      </c>
      <c r="CC323" s="397">
        <f t="shared" si="371"/>
        <v>0</v>
      </c>
      <c r="CD323" s="16">
        <v>44673</v>
      </c>
      <c r="CE323" s="396">
        <f t="shared" ref="CE323" si="430">CD323+6</f>
        <v>44679</v>
      </c>
      <c r="CF323" s="16">
        <v>44673</v>
      </c>
      <c r="CG323" s="220">
        <v>44687</v>
      </c>
      <c r="CH323" s="220"/>
      <c r="CI323" s="7"/>
      <c r="CJ323" s="7"/>
      <c r="CK323" s="1"/>
      <c r="CL323" s="1"/>
    </row>
    <row r="324" spans="1:90" s="2" customFormat="1" ht="26.25" customHeight="1">
      <c r="A324" s="362"/>
      <c r="B324" s="4">
        <v>1233</v>
      </c>
      <c r="C324" s="216" t="str">
        <f ca="1">IF(CD324="","",(IF(CF324&lt;&gt;"","Closed",(IF(CD324=TODAY()+1,"Near Due",(IF(CD324=TODAY(),"Today is due date",(IF(CD324&gt;TODAY(),"On Due",(IF(E2001&lt;TODAY()-7,"Too Over Due",(IF(CD324&lt;TODAY(),"Over due")))))))))))))</f>
        <v>Closed</v>
      </c>
      <c r="D324" s="216" t="str">
        <f t="shared" ref="D324:D326" ca="1" si="431">IF(C324="Closed","Done","Under Test")</f>
        <v>Done</v>
      </c>
      <c r="E324" s="363">
        <v>44682</v>
      </c>
      <c r="F324" s="13">
        <v>44687</v>
      </c>
      <c r="G324" s="13">
        <v>44649</v>
      </c>
      <c r="H324" s="329" t="s">
        <v>743</v>
      </c>
      <c r="I324" s="3" t="s">
        <v>64</v>
      </c>
      <c r="J324" s="3" t="s">
        <v>67</v>
      </c>
      <c r="K324" s="376">
        <v>3087</v>
      </c>
      <c r="L324" s="329" t="s">
        <v>282</v>
      </c>
      <c r="M324" s="9" t="s">
        <v>42</v>
      </c>
      <c r="N324" s="21" t="s">
        <v>41</v>
      </c>
      <c r="O324" s="480" t="s">
        <v>253</v>
      </c>
      <c r="P324" s="21" t="s">
        <v>255</v>
      </c>
      <c r="Q324" s="23" t="s">
        <v>66</v>
      </c>
      <c r="R324" s="11" t="s">
        <v>68</v>
      </c>
      <c r="S324" s="8" t="s">
        <v>27</v>
      </c>
      <c r="T324" s="13"/>
      <c r="U324" s="7" t="s">
        <v>59</v>
      </c>
      <c r="V324" s="7" t="s">
        <v>59</v>
      </c>
      <c r="W324" s="7" t="s">
        <v>59</v>
      </c>
      <c r="X324" s="18" t="s">
        <v>323</v>
      </c>
      <c r="Y324" s="18">
        <v>4</v>
      </c>
      <c r="Z324" s="18" t="s">
        <v>233</v>
      </c>
      <c r="AA324" s="18" t="s">
        <v>401</v>
      </c>
      <c r="AB324" s="18" t="s">
        <v>170</v>
      </c>
      <c r="AC324" s="18"/>
      <c r="AD324" s="18"/>
      <c r="AE324" s="18">
        <v>2</v>
      </c>
      <c r="AF324" s="16">
        <v>44673</v>
      </c>
      <c r="AG324" s="16"/>
      <c r="AH324" s="16"/>
      <c r="AI324" s="16">
        <v>44673</v>
      </c>
      <c r="AJ324" s="219"/>
      <c r="AK324" s="219"/>
      <c r="AL324" s="219"/>
      <c r="AM324" s="219"/>
      <c r="AN324" s="219"/>
      <c r="AO324" s="219"/>
      <c r="AP324" s="219"/>
      <c r="AQ324" s="219"/>
      <c r="AR324" s="219"/>
      <c r="AS324" s="219"/>
      <c r="AT324" s="219"/>
      <c r="AU324" s="219"/>
      <c r="AV324" s="220"/>
      <c r="AW324" s="220"/>
      <c r="AX324" s="220"/>
      <c r="AY324" s="220"/>
      <c r="AZ324" s="220"/>
      <c r="BA324" s="220"/>
      <c r="BB324" s="220"/>
      <c r="BC324" s="218"/>
      <c r="BD324" s="218"/>
      <c r="BE324" s="218"/>
      <c r="BF324" s="400">
        <f t="shared" ref="BF324:BF326" si="432">COUNTA(AF324:BE324)</f>
        <v>2</v>
      </c>
      <c r="BG324" s="10">
        <v>44673</v>
      </c>
      <c r="BH324" s="496"/>
      <c r="BI324" s="219">
        <v>44673</v>
      </c>
      <c r="BJ324" s="484"/>
      <c r="BK324" s="484"/>
      <c r="BL324" s="484"/>
      <c r="BM324" s="484"/>
      <c r="BN324" s="484"/>
      <c r="BO324" s="484"/>
      <c r="BP324" s="484"/>
      <c r="BQ324" s="495"/>
      <c r="BR324" s="495"/>
      <c r="BS324" s="495"/>
      <c r="BT324" s="495"/>
      <c r="BU324" s="495"/>
      <c r="BV324" s="495"/>
      <c r="BW324" s="495"/>
      <c r="BX324" s="495"/>
      <c r="BY324" s="495"/>
      <c r="BZ324" s="495"/>
      <c r="CA324" s="495"/>
      <c r="CB324" s="399">
        <f t="shared" ref="CB324:CB326" si="433">COUNTA(BG324:CA324)</f>
        <v>2</v>
      </c>
      <c r="CC324" s="397">
        <f t="shared" si="371"/>
        <v>0</v>
      </c>
      <c r="CD324" s="16">
        <v>44673</v>
      </c>
      <c r="CE324" s="396">
        <f t="shared" ref="CE324:CE326" si="434">CD324+6</f>
        <v>44679</v>
      </c>
      <c r="CF324" s="16">
        <v>44673</v>
      </c>
      <c r="CG324" s="220">
        <v>44687</v>
      </c>
      <c r="CH324" s="220"/>
      <c r="CI324" s="7"/>
      <c r="CJ324" s="7"/>
      <c r="CK324" s="1"/>
      <c r="CL324" s="1"/>
    </row>
    <row r="325" spans="1:90" s="2" customFormat="1" ht="26.4" customHeight="1">
      <c r="A325" s="362"/>
      <c r="B325" s="4">
        <v>1234</v>
      </c>
      <c r="C325" s="216" t="str">
        <f ca="1">IF(CD325="","",(IF(CF325&lt;&gt;"","Closed",(IF(CD325=TODAY()+1,"Near Due",(IF(CD325=TODAY(),"Today is due date",(IF(CD325&gt;TODAY(),"On Due",(IF(E2001&lt;TODAY()-7,"Too Over Due",(IF(CD325&lt;TODAY(),"Over due")))))))))))))</f>
        <v>Too Over Due</v>
      </c>
      <c r="D325" s="216" t="str">
        <f t="shared" ca="1" si="431"/>
        <v>Under Test</v>
      </c>
      <c r="E325" s="363">
        <v>44682</v>
      </c>
      <c r="F325" s="13">
        <v>44687</v>
      </c>
      <c r="G325" s="13">
        <v>44687</v>
      </c>
      <c r="H325" s="329" t="s">
        <v>744</v>
      </c>
      <c r="I325" s="3" t="s">
        <v>40</v>
      </c>
      <c r="J325" s="9" t="s">
        <v>46</v>
      </c>
      <c r="K325" s="9">
        <v>3045</v>
      </c>
      <c r="L325" s="6" t="s">
        <v>747</v>
      </c>
      <c r="M325" s="3" t="s">
        <v>71</v>
      </c>
      <c r="N325" s="21" t="s">
        <v>153</v>
      </c>
      <c r="O325" s="480" t="s">
        <v>327</v>
      </c>
      <c r="P325" s="21" t="s">
        <v>260</v>
      </c>
      <c r="Q325" s="23" t="s">
        <v>745</v>
      </c>
      <c r="R325" s="11" t="s">
        <v>247</v>
      </c>
      <c r="S325" s="8" t="s">
        <v>27</v>
      </c>
      <c r="T325" s="13"/>
      <c r="U325" s="7" t="s">
        <v>349</v>
      </c>
      <c r="V325" s="285" t="s">
        <v>318</v>
      </c>
      <c r="W325" s="18" t="s">
        <v>329</v>
      </c>
      <c r="X325" s="18" t="s">
        <v>324</v>
      </c>
      <c r="Y325" s="18">
        <v>5</v>
      </c>
      <c r="Z325" s="401" t="s">
        <v>43</v>
      </c>
      <c r="AA325" s="401"/>
      <c r="AB325" s="401"/>
      <c r="AC325" s="401"/>
      <c r="AD325" s="401"/>
      <c r="AE325" s="401">
        <v>24</v>
      </c>
      <c r="AF325" s="16">
        <v>44687</v>
      </c>
      <c r="AG325" s="16"/>
      <c r="AH325" s="16"/>
      <c r="AI325" s="10"/>
      <c r="AJ325" s="219"/>
      <c r="AK325" s="219"/>
      <c r="AL325" s="219">
        <v>44688</v>
      </c>
      <c r="AM325" s="219"/>
      <c r="AN325" s="219"/>
      <c r="AO325" s="219"/>
      <c r="AP325" s="219"/>
      <c r="AQ325" s="219"/>
      <c r="AR325" s="219"/>
      <c r="AS325" s="219"/>
      <c r="AT325" s="219"/>
      <c r="AU325" s="219"/>
      <c r="AV325" s="219"/>
      <c r="AW325" s="219"/>
      <c r="AX325" s="219"/>
      <c r="AY325" s="219"/>
      <c r="AZ325" s="220"/>
      <c r="BA325" s="220"/>
      <c r="BB325" s="220"/>
      <c r="BC325" s="218"/>
      <c r="BD325" s="218"/>
      <c r="BE325" s="218"/>
      <c r="BF325" s="400">
        <f t="shared" si="432"/>
        <v>2</v>
      </c>
      <c r="BG325" s="10">
        <v>44687</v>
      </c>
      <c r="BH325" s="484"/>
      <c r="BI325" s="484"/>
      <c r="BJ325" s="484"/>
      <c r="BK325" s="484"/>
      <c r="BL325" s="484"/>
      <c r="BM325" s="484"/>
      <c r="BN325" s="484"/>
      <c r="BO325" s="484"/>
      <c r="BP325" s="484"/>
      <c r="BQ325" s="495"/>
      <c r="BR325" s="495"/>
      <c r="BS325" s="495"/>
      <c r="BT325" s="495"/>
      <c r="BU325" s="495"/>
      <c r="BV325" s="495"/>
      <c r="BW325" s="495"/>
      <c r="BX325" s="495"/>
      <c r="BY325" s="495"/>
      <c r="BZ325" s="495"/>
      <c r="CA325" s="495"/>
      <c r="CB325" s="399">
        <f t="shared" si="433"/>
        <v>1</v>
      </c>
      <c r="CC325" s="397">
        <f t="shared" ref="CC325:CC332" si="435">BF325-CB325</f>
        <v>1</v>
      </c>
      <c r="CD325" s="13">
        <v>44688</v>
      </c>
      <c r="CE325" s="396">
        <f t="shared" si="434"/>
        <v>44694</v>
      </c>
      <c r="CF325" s="220"/>
      <c r="CG325" s="220"/>
      <c r="CH325" s="220"/>
      <c r="CI325" s="7"/>
      <c r="CJ325" s="15"/>
      <c r="CK325" s="1"/>
      <c r="CL325" s="1"/>
    </row>
    <row r="326" spans="1:90" s="2" customFormat="1" ht="26.25" customHeight="1">
      <c r="A326" s="362"/>
      <c r="B326" s="4">
        <v>1232</v>
      </c>
      <c r="C326" s="216" t="str">
        <f ca="1">IF(CD326="","",(IF(CF326&lt;&gt;"","Closed",(IF(CD326=TODAY()+1,"Near Due",(IF(CD326=TODAY(),"Today is due date",(IF(CD326&gt;TODAY(),"On Due",(IF(E2003&lt;TODAY()-7,"Too Over Due",(IF(CD326&lt;TODAY(),"Over due")))))))))))))</f>
        <v>Closed</v>
      </c>
      <c r="D326" s="216" t="str">
        <f t="shared" ca="1" si="431"/>
        <v>Done</v>
      </c>
      <c r="E326" s="363">
        <v>44682</v>
      </c>
      <c r="F326" s="13">
        <v>44687</v>
      </c>
      <c r="G326" s="13">
        <v>44657</v>
      </c>
      <c r="H326" s="329" t="s">
        <v>746</v>
      </c>
      <c r="I326" s="3" t="s">
        <v>64</v>
      </c>
      <c r="J326" s="3" t="s">
        <v>67</v>
      </c>
      <c r="K326" s="376">
        <v>3036</v>
      </c>
      <c r="L326" s="329" t="s">
        <v>373</v>
      </c>
      <c r="M326" s="9" t="s">
        <v>34</v>
      </c>
      <c r="N326" s="21" t="s">
        <v>18</v>
      </c>
      <c r="O326" s="480" t="s">
        <v>253</v>
      </c>
      <c r="P326" s="21" t="s">
        <v>255</v>
      </c>
      <c r="Q326" s="23" t="s">
        <v>66</v>
      </c>
      <c r="R326" s="11" t="s">
        <v>68</v>
      </c>
      <c r="S326" s="8" t="s">
        <v>27</v>
      </c>
      <c r="T326" s="13"/>
      <c r="U326" s="7" t="s">
        <v>59</v>
      </c>
      <c r="V326" s="7" t="s">
        <v>59</v>
      </c>
      <c r="W326" s="7" t="s">
        <v>59</v>
      </c>
      <c r="X326" s="18" t="s">
        <v>323</v>
      </c>
      <c r="Y326" s="18">
        <v>2</v>
      </c>
      <c r="Z326" s="18" t="s">
        <v>299</v>
      </c>
      <c r="AA326" s="18" t="s">
        <v>401</v>
      </c>
      <c r="AB326" s="18" t="s">
        <v>170</v>
      </c>
      <c r="AC326" s="18"/>
      <c r="AD326" s="18"/>
      <c r="AE326" s="18">
        <v>2</v>
      </c>
      <c r="AF326" s="16">
        <v>44679</v>
      </c>
      <c r="AG326" s="16"/>
      <c r="AH326" s="16"/>
      <c r="AI326" s="16">
        <v>44679</v>
      </c>
      <c r="AJ326" s="219"/>
      <c r="AK326" s="219"/>
      <c r="AL326" s="219"/>
      <c r="AM326" s="219"/>
      <c r="AN326" s="219"/>
      <c r="AO326" s="219"/>
      <c r="AP326" s="219"/>
      <c r="AQ326" s="219"/>
      <c r="AR326" s="219"/>
      <c r="AS326" s="219"/>
      <c r="AT326" s="219"/>
      <c r="AU326" s="219"/>
      <c r="AV326" s="220"/>
      <c r="AW326" s="220"/>
      <c r="AX326" s="220"/>
      <c r="AY326" s="220"/>
      <c r="AZ326" s="220"/>
      <c r="BA326" s="220"/>
      <c r="BB326" s="220"/>
      <c r="BC326" s="218"/>
      <c r="BD326" s="218"/>
      <c r="BE326" s="218"/>
      <c r="BF326" s="400">
        <f t="shared" si="432"/>
        <v>2</v>
      </c>
      <c r="BG326" s="10">
        <v>44679</v>
      </c>
      <c r="BH326" s="496"/>
      <c r="BI326" s="219">
        <v>44679</v>
      </c>
      <c r="BJ326" s="484"/>
      <c r="BK326" s="484"/>
      <c r="BL326" s="484"/>
      <c r="BM326" s="484"/>
      <c r="BN326" s="484"/>
      <c r="BO326" s="484"/>
      <c r="BP326" s="484"/>
      <c r="BQ326" s="495"/>
      <c r="BR326" s="495"/>
      <c r="BS326" s="495"/>
      <c r="BT326" s="495"/>
      <c r="BU326" s="495"/>
      <c r="BV326" s="495"/>
      <c r="BW326" s="495"/>
      <c r="BX326" s="495"/>
      <c r="BY326" s="495"/>
      <c r="BZ326" s="495"/>
      <c r="CA326" s="495"/>
      <c r="CB326" s="399">
        <f t="shared" si="433"/>
        <v>2</v>
      </c>
      <c r="CC326" s="397">
        <f t="shared" si="435"/>
        <v>0</v>
      </c>
      <c r="CD326" s="16">
        <v>44679</v>
      </c>
      <c r="CE326" s="396">
        <f t="shared" si="434"/>
        <v>44685</v>
      </c>
      <c r="CF326" s="16">
        <v>44679</v>
      </c>
      <c r="CG326" s="220">
        <v>44687</v>
      </c>
      <c r="CH326" s="220"/>
      <c r="CI326" s="7"/>
      <c r="CJ326" s="7"/>
      <c r="CK326" s="1"/>
      <c r="CL326" s="1"/>
    </row>
    <row r="327" spans="1:90" s="2" customFormat="1" ht="26.25" customHeight="1">
      <c r="A327" s="362"/>
      <c r="B327" s="4">
        <v>1232</v>
      </c>
      <c r="C327" s="216" t="str">
        <f ca="1">IF(CD327="","",(IF(CF327&lt;&gt;"","Closed",(IF(CD327=TODAY()+1,"Near Due",(IF(CD327=TODAY(),"Today is due date",(IF(CD327&gt;TODAY(),"On Due",(IF(E2004&lt;TODAY()-7,"Too Over Due",(IF(CD327&lt;TODAY(),"Over due")))))))))))))</f>
        <v>Closed</v>
      </c>
      <c r="D327" s="216" t="str">
        <f t="shared" ref="D327" ca="1" si="436">IF(C327="Closed","Done","Under Test")</f>
        <v>Done</v>
      </c>
      <c r="E327" s="363">
        <v>44682</v>
      </c>
      <c r="F327" s="13">
        <v>44687</v>
      </c>
      <c r="G327" s="13">
        <v>44657</v>
      </c>
      <c r="H327" s="329" t="s">
        <v>748</v>
      </c>
      <c r="I327" s="3" t="s">
        <v>64</v>
      </c>
      <c r="J327" s="3" t="s">
        <v>67</v>
      </c>
      <c r="K327" s="376">
        <v>3043</v>
      </c>
      <c r="L327" s="329" t="s">
        <v>374</v>
      </c>
      <c r="M327" s="9" t="s">
        <v>34</v>
      </c>
      <c r="N327" s="21" t="s">
        <v>18</v>
      </c>
      <c r="O327" s="480" t="s">
        <v>253</v>
      </c>
      <c r="P327" s="21" t="s">
        <v>255</v>
      </c>
      <c r="Q327" s="23" t="s">
        <v>66</v>
      </c>
      <c r="R327" s="11" t="s">
        <v>68</v>
      </c>
      <c r="S327" s="8" t="s">
        <v>27</v>
      </c>
      <c r="T327" s="13"/>
      <c r="U327" s="7" t="s">
        <v>59</v>
      </c>
      <c r="V327" s="7" t="s">
        <v>59</v>
      </c>
      <c r="W327" s="7" t="s">
        <v>59</v>
      </c>
      <c r="X327" s="18" t="s">
        <v>323</v>
      </c>
      <c r="Y327" s="18">
        <v>1</v>
      </c>
      <c r="Z327" s="18" t="s">
        <v>299</v>
      </c>
      <c r="AA327" s="18" t="s">
        <v>401</v>
      </c>
      <c r="AB327" s="18" t="s">
        <v>170</v>
      </c>
      <c r="AC327" s="18"/>
      <c r="AD327" s="18"/>
      <c r="AE327" s="18">
        <v>2</v>
      </c>
      <c r="AF327" s="16">
        <v>44679</v>
      </c>
      <c r="AG327" s="16"/>
      <c r="AH327" s="16"/>
      <c r="AI327" s="16">
        <v>44679</v>
      </c>
      <c r="AJ327" s="219"/>
      <c r="AK327" s="219"/>
      <c r="AL327" s="219"/>
      <c r="AM327" s="219"/>
      <c r="AN327" s="219"/>
      <c r="AO327" s="219"/>
      <c r="AP327" s="219"/>
      <c r="AQ327" s="219"/>
      <c r="AR327" s="219"/>
      <c r="AS327" s="219"/>
      <c r="AT327" s="219"/>
      <c r="AU327" s="219"/>
      <c r="AV327" s="220"/>
      <c r="AW327" s="220"/>
      <c r="AX327" s="220"/>
      <c r="AY327" s="220"/>
      <c r="AZ327" s="220"/>
      <c r="BA327" s="220"/>
      <c r="BB327" s="220"/>
      <c r="BC327" s="218"/>
      <c r="BD327" s="218"/>
      <c r="BE327" s="218"/>
      <c r="BF327" s="400">
        <f t="shared" ref="BF327" si="437">COUNTA(AF327:BE327)</f>
        <v>2</v>
      </c>
      <c r="BG327" s="10">
        <v>44679</v>
      </c>
      <c r="BH327" s="496"/>
      <c r="BI327" s="219">
        <v>44679</v>
      </c>
      <c r="BJ327" s="484"/>
      <c r="BK327" s="484"/>
      <c r="BL327" s="484"/>
      <c r="BM327" s="484"/>
      <c r="BN327" s="484"/>
      <c r="BO327" s="484"/>
      <c r="BP327" s="484"/>
      <c r="BQ327" s="495"/>
      <c r="BR327" s="495"/>
      <c r="BS327" s="495"/>
      <c r="BT327" s="495"/>
      <c r="BU327" s="495"/>
      <c r="BV327" s="495"/>
      <c r="BW327" s="495"/>
      <c r="BX327" s="495"/>
      <c r="BY327" s="495"/>
      <c r="BZ327" s="495"/>
      <c r="CA327" s="495"/>
      <c r="CB327" s="399">
        <f t="shared" ref="CB327" si="438">COUNTA(BG327:CA327)</f>
        <v>2</v>
      </c>
      <c r="CC327" s="397">
        <f t="shared" si="435"/>
        <v>0</v>
      </c>
      <c r="CD327" s="16">
        <v>44679</v>
      </c>
      <c r="CE327" s="396">
        <f t="shared" ref="CE327" si="439">CD327+6</f>
        <v>44685</v>
      </c>
      <c r="CF327" s="16">
        <v>44679</v>
      </c>
      <c r="CG327" s="220">
        <v>44687</v>
      </c>
      <c r="CH327" s="220"/>
      <c r="CI327" s="7"/>
      <c r="CJ327" s="7"/>
      <c r="CK327" s="1"/>
      <c r="CL327" s="1"/>
    </row>
    <row r="328" spans="1:90" s="2" customFormat="1" ht="26.25" customHeight="1">
      <c r="A328" s="362"/>
      <c r="B328" s="4">
        <v>1232</v>
      </c>
      <c r="C328" s="216" t="str">
        <f ca="1">IF(CD328="","",(IF(CF328&lt;&gt;"","Closed",(IF(CD328=TODAY()+1,"Near Due",(IF(CD328=TODAY(),"Today is due date",(IF(CD328&gt;TODAY(),"On Due",(IF(E2005&lt;TODAY()-7,"Too Over Due",(IF(CD328&lt;TODAY(),"Over due")))))))))))))</f>
        <v>Closed</v>
      </c>
      <c r="D328" s="216" t="str">
        <f t="shared" ref="D328" ca="1" si="440">IF(C328="Closed","Done","Under Test")</f>
        <v>Done</v>
      </c>
      <c r="E328" s="363">
        <v>44682</v>
      </c>
      <c r="F328" s="13">
        <v>44687</v>
      </c>
      <c r="G328" s="13">
        <v>44657</v>
      </c>
      <c r="H328" s="329" t="s">
        <v>749</v>
      </c>
      <c r="I328" s="3" t="s">
        <v>64</v>
      </c>
      <c r="J328" s="3" t="s">
        <v>67</v>
      </c>
      <c r="K328" s="376">
        <v>3058</v>
      </c>
      <c r="L328" s="329" t="s">
        <v>149</v>
      </c>
      <c r="M328" s="9" t="s">
        <v>34</v>
      </c>
      <c r="N328" s="21" t="s">
        <v>18</v>
      </c>
      <c r="O328" s="480" t="s">
        <v>253</v>
      </c>
      <c r="P328" s="21" t="s">
        <v>255</v>
      </c>
      <c r="Q328" s="23" t="s">
        <v>66</v>
      </c>
      <c r="R328" s="11" t="s">
        <v>68</v>
      </c>
      <c r="S328" s="8" t="s">
        <v>27</v>
      </c>
      <c r="T328" s="13"/>
      <c r="U328" s="7" t="s">
        <v>59</v>
      </c>
      <c r="V328" s="7" t="s">
        <v>59</v>
      </c>
      <c r="W328" s="7" t="s">
        <v>59</v>
      </c>
      <c r="X328" s="18" t="s">
        <v>323</v>
      </c>
      <c r="Y328" s="18">
        <v>1</v>
      </c>
      <c r="Z328" s="18" t="s">
        <v>299</v>
      </c>
      <c r="AA328" s="18" t="s">
        <v>401</v>
      </c>
      <c r="AB328" s="18" t="s">
        <v>170</v>
      </c>
      <c r="AC328" s="18"/>
      <c r="AD328" s="18"/>
      <c r="AE328" s="18">
        <v>2</v>
      </c>
      <c r="AF328" s="16">
        <v>44679</v>
      </c>
      <c r="AG328" s="16"/>
      <c r="AH328" s="16"/>
      <c r="AI328" s="16">
        <v>44679</v>
      </c>
      <c r="AJ328" s="219"/>
      <c r="AK328" s="219"/>
      <c r="AL328" s="219"/>
      <c r="AM328" s="219"/>
      <c r="AN328" s="219"/>
      <c r="AO328" s="219"/>
      <c r="AP328" s="219"/>
      <c r="AQ328" s="219"/>
      <c r="AR328" s="219"/>
      <c r="AS328" s="219"/>
      <c r="AT328" s="219"/>
      <c r="AU328" s="219"/>
      <c r="AV328" s="220"/>
      <c r="AW328" s="220"/>
      <c r="AX328" s="220"/>
      <c r="AY328" s="220"/>
      <c r="AZ328" s="220"/>
      <c r="BA328" s="220"/>
      <c r="BB328" s="220"/>
      <c r="BC328" s="218"/>
      <c r="BD328" s="218"/>
      <c r="BE328" s="218"/>
      <c r="BF328" s="400">
        <f t="shared" ref="BF328" si="441">COUNTA(AF328:BE328)</f>
        <v>2</v>
      </c>
      <c r="BG328" s="10">
        <v>44679</v>
      </c>
      <c r="BH328" s="496"/>
      <c r="BI328" s="219">
        <v>44679</v>
      </c>
      <c r="BJ328" s="484"/>
      <c r="BK328" s="484"/>
      <c r="BL328" s="484"/>
      <c r="BM328" s="484"/>
      <c r="BN328" s="484"/>
      <c r="BO328" s="484"/>
      <c r="BP328" s="484"/>
      <c r="BQ328" s="495"/>
      <c r="BR328" s="495"/>
      <c r="BS328" s="495"/>
      <c r="BT328" s="495"/>
      <c r="BU328" s="495"/>
      <c r="BV328" s="495"/>
      <c r="BW328" s="495"/>
      <c r="BX328" s="495"/>
      <c r="BY328" s="495"/>
      <c r="BZ328" s="495"/>
      <c r="CA328" s="495"/>
      <c r="CB328" s="399">
        <f t="shared" ref="CB328" si="442">COUNTA(BG328:CA328)</f>
        <v>2</v>
      </c>
      <c r="CC328" s="397">
        <f t="shared" si="435"/>
        <v>0</v>
      </c>
      <c r="CD328" s="16">
        <v>44679</v>
      </c>
      <c r="CE328" s="396">
        <f t="shared" ref="CE328" si="443">CD328+6</f>
        <v>44685</v>
      </c>
      <c r="CF328" s="16">
        <v>44679</v>
      </c>
      <c r="CG328" s="220">
        <v>44687</v>
      </c>
      <c r="CH328" s="220"/>
      <c r="CI328" s="7"/>
      <c r="CJ328" s="7"/>
      <c r="CK328" s="1"/>
      <c r="CL328" s="1"/>
    </row>
    <row r="329" spans="1:90" s="2" customFormat="1" ht="26.25" customHeight="1">
      <c r="A329" s="362"/>
      <c r="B329" s="4">
        <v>1232</v>
      </c>
      <c r="C329" s="216" t="str">
        <f ca="1">IF(CD329="","",(IF(CF329&lt;&gt;"","Closed",(IF(CD329=TODAY()+1,"Near Due",(IF(CD329=TODAY(),"Today is due date",(IF(CD329&gt;TODAY(),"On Due",(IF(E2006&lt;TODAY()-7,"Too Over Due",(IF(CD329&lt;TODAY(),"Over due")))))))))))))</f>
        <v>Closed</v>
      </c>
      <c r="D329" s="216" t="str">
        <f t="shared" ref="D329" ca="1" si="444">IF(C329="Closed","Done","Under Test")</f>
        <v>Done</v>
      </c>
      <c r="E329" s="363">
        <v>44682</v>
      </c>
      <c r="F329" s="13">
        <v>44687</v>
      </c>
      <c r="G329" s="13">
        <v>44657</v>
      </c>
      <c r="H329" s="329" t="s">
        <v>750</v>
      </c>
      <c r="I329" s="3" t="s">
        <v>64</v>
      </c>
      <c r="J329" s="3" t="s">
        <v>67</v>
      </c>
      <c r="K329" s="376">
        <v>3058</v>
      </c>
      <c r="L329" s="329" t="s">
        <v>149</v>
      </c>
      <c r="M329" s="9" t="s">
        <v>34</v>
      </c>
      <c r="N329" s="21" t="s">
        <v>18</v>
      </c>
      <c r="O329" s="480" t="s">
        <v>253</v>
      </c>
      <c r="P329" s="21" t="s">
        <v>255</v>
      </c>
      <c r="Q329" s="23" t="s">
        <v>66</v>
      </c>
      <c r="R329" s="11" t="s">
        <v>68</v>
      </c>
      <c r="S329" s="8" t="s">
        <v>27</v>
      </c>
      <c r="T329" s="13"/>
      <c r="U329" s="7" t="s">
        <v>59</v>
      </c>
      <c r="V329" s="7" t="s">
        <v>59</v>
      </c>
      <c r="W329" s="7" t="s">
        <v>59</v>
      </c>
      <c r="X329" s="18" t="s">
        <v>323</v>
      </c>
      <c r="Y329" s="18">
        <v>3</v>
      </c>
      <c r="Z329" s="18" t="s">
        <v>299</v>
      </c>
      <c r="AA329" s="18" t="s">
        <v>401</v>
      </c>
      <c r="AB329" s="18" t="s">
        <v>170</v>
      </c>
      <c r="AC329" s="18"/>
      <c r="AD329" s="18"/>
      <c r="AE329" s="18">
        <v>2</v>
      </c>
      <c r="AF329" s="16">
        <v>44679</v>
      </c>
      <c r="AG329" s="16"/>
      <c r="AH329" s="16"/>
      <c r="AI329" s="16">
        <v>44679</v>
      </c>
      <c r="AJ329" s="219"/>
      <c r="AK329" s="219"/>
      <c r="AL329" s="219"/>
      <c r="AM329" s="219"/>
      <c r="AN329" s="219"/>
      <c r="AO329" s="219"/>
      <c r="AP329" s="219"/>
      <c r="AQ329" s="219"/>
      <c r="AR329" s="219"/>
      <c r="AS329" s="219"/>
      <c r="AT329" s="219"/>
      <c r="AU329" s="219"/>
      <c r="AV329" s="220"/>
      <c r="AW329" s="220"/>
      <c r="AX329" s="220"/>
      <c r="AY329" s="220"/>
      <c r="AZ329" s="220"/>
      <c r="BA329" s="220"/>
      <c r="BB329" s="220"/>
      <c r="BC329" s="218"/>
      <c r="BD329" s="218"/>
      <c r="BE329" s="218"/>
      <c r="BF329" s="400">
        <f t="shared" ref="BF329" si="445">COUNTA(AF329:BE329)</f>
        <v>2</v>
      </c>
      <c r="BG329" s="10">
        <v>44679</v>
      </c>
      <c r="BH329" s="496"/>
      <c r="BI329" s="219">
        <v>44679</v>
      </c>
      <c r="BJ329" s="484"/>
      <c r="BK329" s="484"/>
      <c r="BL329" s="484"/>
      <c r="BM329" s="484"/>
      <c r="BN329" s="484"/>
      <c r="BO329" s="484"/>
      <c r="BP329" s="484"/>
      <c r="BQ329" s="495"/>
      <c r="BR329" s="495"/>
      <c r="BS329" s="495"/>
      <c r="BT329" s="495"/>
      <c r="BU329" s="495"/>
      <c r="BV329" s="495"/>
      <c r="BW329" s="495"/>
      <c r="BX329" s="495"/>
      <c r="BY329" s="495"/>
      <c r="BZ329" s="495"/>
      <c r="CA329" s="495"/>
      <c r="CB329" s="399">
        <f t="shared" ref="CB329" si="446">COUNTA(BG329:CA329)</f>
        <v>2</v>
      </c>
      <c r="CC329" s="397">
        <f t="shared" si="435"/>
        <v>0</v>
      </c>
      <c r="CD329" s="16">
        <v>44679</v>
      </c>
      <c r="CE329" s="396">
        <f t="shared" ref="CE329" si="447">CD329+6</f>
        <v>44685</v>
      </c>
      <c r="CF329" s="16">
        <v>44679</v>
      </c>
      <c r="CG329" s="220">
        <v>44687</v>
      </c>
      <c r="CH329" s="220"/>
      <c r="CI329" s="7"/>
      <c r="CJ329" s="7"/>
      <c r="CK329" s="1"/>
      <c r="CL329" s="1"/>
    </row>
    <row r="330" spans="1:90" s="2" customFormat="1" ht="26.25" customHeight="1">
      <c r="A330" s="362"/>
      <c r="B330" s="4">
        <v>1232</v>
      </c>
      <c r="C330" s="216" t="str">
        <f ca="1">IF(CD330="","",(IF(CF330&lt;&gt;"","Closed",(IF(CD330=TODAY()+1,"Near Due",(IF(CD330=TODAY(),"Today is due date",(IF(CD330&gt;TODAY(),"On Due",(IF(E2007&lt;TODAY()-7,"Too Over Due",(IF(CD330&lt;TODAY(),"Over due")))))))))))))</f>
        <v>Closed</v>
      </c>
      <c r="D330" s="216" t="str">
        <f t="shared" ref="D330" ca="1" si="448">IF(C330="Closed","Done","Under Test")</f>
        <v>Done</v>
      </c>
      <c r="E330" s="363">
        <v>44682</v>
      </c>
      <c r="F330" s="13">
        <v>44687</v>
      </c>
      <c r="G330" s="13">
        <v>44657</v>
      </c>
      <c r="H330" s="329" t="s">
        <v>751</v>
      </c>
      <c r="I330" s="3" t="s">
        <v>64</v>
      </c>
      <c r="J330" s="3" t="s">
        <v>67</v>
      </c>
      <c r="K330" s="376">
        <v>3084</v>
      </c>
      <c r="L330" s="329" t="s">
        <v>248</v>
      </c>
      <c r="M330" s="9" t="s">
        <v>34</v>
      </c>
      <c r="N330" s="21" t="s">
        <v>18</v>
      </c>
      <c r="O330" s="480" t="s">
        <v>253</v>
      </c>
      <c r="P330" s="21" t="s">
        <v>255</v>
      </c>
      <c r="Q330" s="23" t="s">
        <v>66</v>
      </c>
      <c r="R330" s="11" t="s">
        <v>68</v>
      </c>
      <c r="S330" s="8" t="s">
        <v>27</v>
      </c>
      <c r="T330" s="13"/>
      <c r="U330" s="7" t="s">
        <v>59</v>
      </c>
      <c r="V330" s="7" t="s">
        <v>59</v>
      </c>
      <c r="W330" s="7" t="s">
        <v>59</v>
      </c>
      <c r="X330" s="18" t="s">
        <v>323</v>
      </c>
      <c r="Y330" s="18">
        <v>1</v>
      </c>
      <c r="Z330" s="18" t="s">
        <v>299</v>
      </c>
      <c r="AA330" s="18" t="s">
        <v>401</v>
      </c>
      <c r="AB330" s="18" t="s">
        <v>170</v>
      </c>
      <c r="AC330" s="18"/>
      <c r="AD330" s="18"/>
      <c r="AE330" s="18">
        <v>2</v>
      </c>
      <c r="AF330" s="16">
        <v>44661</v>
      </c>
      <c r="AG330" s="16"/>
      <c r="AH330" s="16"/>
      <c r="AI330" s="16">
        <v>44661</v>
      </c>
      <c r="AJ330" s="219"/>
      <c r="AK330" s="219"/>
      <c r="AL330" s="219"/>
      <c r="AM330" s="219"/>
      <c r="AN330" s="219"/>
      <c r="AO330" s="219"/>
      <c r="AP330" s="219"/>
      <c r="AQ330" s="219"/>
      <c r="AR330" s="219"/>
      <c r="AS330" s="219"/>
      <c r="AT330" s="219"/>
      <c r="AU330" s="219"/>
      <c r="AV330" s="220"/>
      <c r="AW330" s="220"/>
      <c r="AX330" s="220"/>
      <c r="AY330" s="220"/>
      <c r="AZ330" s="220"/>
      <c r="BA330" s="220"/>
      <c r="BB330" s="220"/>
      <c r="BC330" s="218"/>
      <c r="BD330" s="218"/>
      <c r="BE330" s="218"/>
      <c r="BF330" s="400">
        <f t="shared" ref="BF330" si="449">COUNTA(AF330:BE330)</f>
        <v>2</v>
      </c>
      <c r="BG330" s="10">
        <v>44661</v>
      </c>
      <c r="BH330" s="496"/>
      <c r="BI330" s="219">
        <v>44661</v>
      </c>
      <c r="BJ330" s="484"/>
      <c r="BK330" s="484"/>
      <c r="BL330" s="484"/>
      <c r="BM330" s="484"/>
      <c r="BN330" s="484"/>
      <c r="BO330" s="484"/>
      <c r="BP330" s="484"/>
      <c r="BQ330" s="495"/>
      <c r="BR330" s="495"/>
      <c r="BS330" s="495"/>
      <c r="BT330" s="495"/>
      <c r="BU330" s="495"/>
      <c r="BV330" s="495"/>
      <c r="BW330" s="495"/>
      <c r="BX330" s="495"/>
      <c r="BY330" s="495"/>
      <c r="BZ330" s="495"/>
      <c r="CA330" s="495"/>
      <c r="CB330" s="399">
        <f t="shared" ref="CB330" si="450">COUNTA(BG330:CA330)</f>
        <v>2</v>
      </c>
      <c r="CC330" s="397">
        <f t="shared" si="435"/>
        <v>0</v>
      </c>
      <c r="CD330" s="16">
        <v>44661</v>
      </c>
      <c r="CE330" s="396">
        <f t="shared" ref="CE330" si="451">CD330+6</f>
        <v>44667</v>
      </c>
      <c r="CF330" s="16">
        <v>44661</v>
      </c>
      <c r="CG330" s="220">
        <v>44688</v>
      </c>
      <c r="CH330" s="220"/>
      <c r="CI330" s="7"/>
      <c r="CJ330" s="7"/>
      <c r="CK330" s="1"/>
      <c r="CL330" s="1"/>
    </row>
    <row r="331" spans="1:90" ht="26.4" customHeight="1">
      <c r="B331" s="4">
        <v>1237</v>
      </c>
      <c r="C331" s="430" t="str">
        <f ca="1">IF(CD331="","",(IF(CF331&lt;&gt;"","Closed",(IF(CD331=TODAY()+1,"Near Due",(IF(CD331=TODAY(),"Today is due date",(IF(CD331&gt;TODAY(),"On Due",(IF(E1681&lt;TODAY()-7,"Too Over Due",(IF(CD331&lt;TODAY(),"Over due")))))))))))))</f>
        <v/>
      </c>
      <c r="D331" s="216" t="str">
        <f t="shared" ca="1" si="392"/>
        <v>Under Test</v>
      </c>
      <c r="E331" s="363"/>
      <c r="F331" s="431"/>
      <c r="G331" s="431"/>
      <c r="H331" s="432"/>
      <c r="I331" s="431"/>
      <c r="J331" s="431"/>
      <c r="K331" s="431"/>
      <c r="L331" s="432"/>
      <c r="M331" s="431"/>
      <c r="N331" s="431"/>
      <c r="O331" s="431"/>
      <c r="P331" s="431"/>
      <c r="Q331" s="432"/>
      <c r="R331" s="433"/>
      <c r="S331" s="433"/>
      <c r="T331" s="431"/>
      <c r="U331" s="431"/>
      <c r="V331" s="20" t="str">
        <f t="shared" ref="V331" si="452">LEFT(U331,2)</f>
        <v/>
      </c>
      <c r="W331" s="20"/>
      <c r="X331" s="431"/>
      <c r="Y331" s="431"/>
      <c r="Z331" s="431"/>
      <c r="AA331" s="431"/>
      <c r="AB331" s="431"/>
      <c r="AC331" s="431"/>
      <c r="AD331" s="431"/>
      <c r="AE331" s="431"/>
      <c r="AF331" s="431"/>
      <c r="AG331" s="431"/>
      <c r="AH331" s="431"/>
      <c r="AI331" s="431"/>
      <c r="AJ331" s="431"/>
      <c r="AK331" s="431"/>
      <c r="AL331" s="431"/>
      <c r="AM331" s="431"/>
      <c r="AN331" s="431"/>
      <c r="AO331" s="431"/>
      <c r="AP331" s="431"/>
      <c r="AQ331" s="431"/>
      <c r="AR331" s="431"/>
      <c r="AS331" s="431"/>
      <c r="AT331" s="431"/>
      <c r="AU331" s="431"/>
      <c r="AV331" s="431"/>
      <c r="AW331" s="431"/>
      <c r="AX331" s="431"/>
      <c r="AY331" s="431"/>
      <c r="AZ331" s="431"/>
      <c r="BA331" s="431"/>
      <c r="BB331" s="431"/>
      <c r="BC331" s="431"/>
      <c r="BD331" s="431"/>
      <c r="BE331" s="431"/>
      <c r="BF331" s="434">
        <f t="shared" si="393"/>
        <v>0</v>
      </c>
      <c r="BG331" s="283"/>
      <c r="BH331" s="222"/>
      <c r="BI331" s="222"/>
      <c r="BJ331" s="222"/>
      <c r="BK331" s="222"/>
      <c r="BL331" s="222"/>
      <c r="BM331" s="222"/>
      <c r="BN331" s="222"/>
      <c r="BO331" s="222"/>
      <c r="BP331" s="222"/>
      <c r="BQ331" s="221"/>
      <c r="BR331" s="221"/>
      <c r="BS331" s="221"/>
      <c r="BT331" s="221"/>
      <c r="BU331" s="221"/>
      <c r="BV331" s="221"/>
      <c r="BW331" s="221"/>
      <c r="BX331" s="221"/>
      <c r="BY331" s="221"/>
      <c r="BZ331" s="221"/>
      <c r="CA331" s="221"/>
      <c r="CB331" s="435">
        <f t="shared" si="394"/>
        <v>0</v>
      </c>
      <c r="CC331" s="436">
        <f t="shared" si="435"/>
        <v>0</v>
      </c>
      <c r="CD331" s="510"/>
      <c r="CE331" s="437">
        <f t="shared" si="400"/>
        <v>6</v>
      </c>
      <c r="CF331" s="511"/>
      <c r="CG331" s="511"/>
      <c r="CH331" s="431"/>
      <c r="CI331" s="431"/>
      <c r="CJ331" s="431"/>
    </row>
    <row r="332" spans="1:90" ht="26.4" customHeight="1">
      <c r="B332" s="4">
        <v>1238</v>
      </c>
      <c r="C332" s="430" t="str">
        <f ca="1">IF(CD332="","",(IF(CF332&lt;&gt;"","Closed",(IF(CD332=TODAY()+1,"Near Due",(IF(CD332=TODAY(),"Today is due date",(IF(CD332&gt;TODAY(),"On Due",(IF(E1682&lt;TODAY()-7,"Too Over Due",(IF(CD332&lt;TODAY(),"Over due")))))))))))))</f>
        <v/>
      </c>
      <c r="D332" s="216" t="str">
        <f t="shared" ca="1" si="338"/>
        <v>Under Test</v>
      </c>
      <c r="E332" s="363"/>
      <c r="F332" s="431"/>
      <c r="G332" s="431"/>
      <c r="H332" s="432"/>
      <c r="I332" s="431"/>
      <c r="J332" s="431"/>
      <c r="K332" s="431"/>
      <c r="L332" s="432"/>
      <c r="M332" s="431"/>
      <c r="N332" s="431"/>
      <c r="O332" s="431"/>
      <c r="P332" s="431"/>
      <c r="Q332" s="432"/>
      <c r="R332" s="433"/>
      <c r="S332" s="433"/>
      <c r="T332" s="431"/>
      <c r="U332" s="431"/>
      <c r="V332" s="20" t="str">
        <f t="shared" ref="V332:V744" si="453">LEFT(U332,2)</f>
        <v/>
      </c>
      <c r="W332" s="20"/>
      <c r="X332" s="431"/>
      <c r="Y332" s="431"/>
      <c r="Z332" s="431"/>
      <c r="AA332" s="431"/>
      <c r="AB332" s="431"/>
      <c r="AC332" s="431"/>
      <c r="AD332" s="431"/>
      <c r="AE332" s="431"/>
      <c r="AF332" s="431"/>
      <c r="AG332" s="431"/>
      <c r="AH332" s="431"/>
      <c r="AI332" s="431"/>
      <c r="AJ332" s="431"/>
      <c r="AK332" s="431"/>
      <c r="AL332" s="431"/>
      <c r="AM332" s="431"/>
      <c r="AN332" s="431"/>
      <c r="AO332" s="431"/>
      <c r="AP332" s="431"/>
      <c r="AQ332" s="431"/>
      <c r="AR332" s="431"/>
      <c r="AS332" s="431"/>
      <c r="AT332" s="431"/>
      <c r="AU332" s="431"/>
      <c r="AV332" s="431"/>
      <c r="AW332" s="431"/>
      <c r="AX332" s="431"/>
      <c r="AY332" s="431"/>
      <c r="AZ332" s="431"/>
      <c r="BA332" s="431"/>
      <c r="BB332" s="431"/>
      <c r="BC332" s="431"/>
      <c r="BD332" s="431"/>
      <c r="BE332" s="431"/>
      <c r="BF332" s="434">
        <f t="shared" si="350"/>
        <v>0</v>
      </c>
      <c r="BG332" s="283"/>
      <c r="BH332" s="222"/>
      <c r="BI332" s="222"/>
      <c r="BJ332" s="222"/>
      <c r="BK332" s="222"/>
      <c r="BL332" s="222"/>
      <c r="BM332" s="222"/>
      <c r="BN332" s="222"/>
      <c r="BO332" s="222"/>
      <c r="BP332" s="222"/>
      <c r="BQ332" s="221"/>
      <c r="BR332" s="221"/>
      <c r="BS332" s="221"/>
      <c r="BT332" s="221"/>
      <c r="BU332" s="221"/>
      <c r="BV332" s="221"/>
      <c r="BW332" s="221"/>
      <c r="BX332" s="221"/>
      <c r="BY332" s="221"/>
      <c r="BZ332" s="221"/>
      <c r="CA332" s="221"/>
      <c r="CB332" s="435">
        <f t="shared" si="351"/>
        <v>0</v>
      </c>
      <c r="CC332" s="436">
        <f t="shared" si="435"/>
        <v>0</v>
      </c>
      <c r="CD332" s="510"/>
      <c r="CE332" s="437">
        <f t="shared" si="343"/>
        <v>6</v>
      </c>
      <c r="CF332" s="511"/>
      <c r="CG332" s="511"/>
      <c r="CH332" s="431"/>
      <c r="CI332" s="431"/>
      <c r="CJ332" s="431"/>
    </row>
    <row r="333" spans="1:90" s="473" customFormat="1" ht="31.5" customHeight="1">
      <c r="A333" s="429"/>
      <c r="B333" s="456"/>
      <c r="C333" s="474" t="s">
        <v>254</v>
      </c>
      <c r="D333" s="457"/>
      <c r="E333" s="458"/>
      <c r="F333" s="459"/>
      <c r="G333" s="459"/>
      <c r="H333" s="460"/>
      <c r="I333" s="461"/>
      <c r="J333" s="461"/>
      <c r="K333" s="462"/>
      <c r="L333" s="463"/>
      <c r="M333" s="461"/>
      <c r="N333" s="464"/>
      <c r="O333" s="481"/>
      <c r="P333" s="464"/>
      <c r="Q333" s="465"/>
      <c r="R333" s="466"/>
      <c r="S333" s="467"/>
      <c r="T333" s="459"/>
      <c r="U333" s="461"/>
      <c r="V333" s="461"/>
      <c r="W333" s="461"/>
      <c r="X333" s="461"/>
      <c r="Y333" s="461"/>
      <c r="Z333" s="461"/>
      <c r="AA333" s="429"/>
      <c r="AB333" s="429"/>
      <c r="AC333" s="429"/>
      <c r="AD333" s="429"/>
      <c r="AE333" s="429"/>
      <c r="AF333" s="468"/>
      <c r="AG333" s="468"/>
      <c r="AH333" s="468"/>
      <c r="AI333" s="468"/>
      <c r="AJ333" s="469"/>
      <c r="AK333" s="469"/>
      <c r="AL333" s="469"/>
      <c r="AM333" s="469"/>
      <c r="AN333" s="469"/>
      <c r="AO333" s="469"/>
      <c r="AP333" s="469"/>
      <c r="AQ333" s="469"/>
      <c r="AR333" s="469"/>
      <c r="AS333" s="469"/>
      <c r="AT333" s="469"/>
      <c r="AU333" s="469"/>
      <c r="AV333" s="469"/>
      <c r="AW333" s="469"/>
      <c r="AX333" s="469"/>
      <c r="AY333" s="469"/>
      <c r="AZ333" s="469"/>
      <c r="BA333" s="469"/>
      <c r="BB333" s="469"/>
      <c r="BC333" s="469"/>
      <c r="BD333" s="469"/>
      <c r="BE333" s="469"/>
      <c r="BF333" s="470"/>
      <c r="BG333" s="469"/>
      <c r="BH333" s="468"/>
      <c r="BI333" s="461"/>
      <c r="BJ333" s="461"/>
      <c r="BK333" s="461"/>
      <c r="BL333" s="461"/>
      <c r="BM333" s="461"/>
      <c r="BN333" s="461"/>
      <c r="BO333" s="461"/>
      <c r="BP333" s="461"/>
      <c r="BQ333" s="461"/>
      <c r="BR333" s="461"/>
      <c r="BS333" s="461"/>
      <c r="BT333" s="461"/>
      <c r="BU333" s="461"/>
      <c r="BV333" s="461"/>
      <c r="BW333" s="461"/>
      <c r="BX333" s="461"/>
      <c r="BY333" s="461"/>
      <c r="BZ333" s="461"/>
      <c r="CA333" s="461"/>
      <c r="CB333" s="461"/>
      <c r="CC333" s="457"/>
      <c r="CD333" s="468"/>
      <c r="CE333" s="471"/>
      <c r="CF333" s="468"/>
      <c r="CG333" s="469"/>
      <c r="CH333" s="469"/>
      <c r="CI333" s="461"/>
      <c r="CJ333" s="461"/>
      <c r="CK333" s="472"/>
      <c r="CL333" s="472"/>
    </row>
    <row r="334" spans="1:90" s="427" customFormat="1" ht="26.4" customHeight="1">
      <c r="A334" s="410"/>
      <c r="B334" s="438">
        <f>B332+1</f>
        <v>1239</v>
      </c>
      <c r="C334" s="439" t="str">
        <f t="shared" ref="C334:C365" ca="1" si="454">IF(CD334="","",(IF(CF334&lt;&gt;"","Closed",(IF(CD334=TODAY()+1,"Near Due",(IF(CD334=TODAY(),"Today is due date",(IF(CD334&gt;TODAY(),"On Due",(IF(E1537&lt;TODAY()-7,"Too Over Due",(IF(CD334&lt;TODAY(),"Over due")))))))))))))</f>
        <v/>
      </c>
      <c r="D334" s="439" t="s">
        <v>364</v>
      </c>
      <c r="E334" s="440">
        <f t="shared" ref="E334:E397" si="455">F334</f>
        <v>44562</v>
      </c>
      <c r="F334" s="441">
        <v>44562</v>
      </c>
      <c r="G334" s="449">
        <v>44566</v>
      </c>
      <c r="H334" s="443" t="s">
        <v>613</v>
      </c>
      <c r="I334" s="442"/>
      <c r="J334" s="442"/>
      <c r="K334" s="442">
        <v>3001</v>
      </c>
      <c r="L334" s="414" t="s">
        <v>159</v>
      </c>
      <c r="M334" s="413" t="s">
        <v>42</v>
      </c>
      <c r="N334" s="442" t="s">
        <v>148</v>
      </c>
      <c r="O334" s="482" t="s">
        <v>253</v>
      </c>
      <c r="P334" s="444" t="s">
        <v>254</v>
      </c>
      <c r="Q334" s="445" t="s">
        <v>254</v>
      </c>
      <c r="R334" s="446" t="s">
        <v>68</v>
      </c>
      <c r="S334" s="447" t="s">
        <v>27</v>
      </c>
      <c r="T334" s="442"/>
      <c r="U334" s="14" t="s">
        <v>350</v>
      </c>
      <c r="V334" s="448" t="s">
        <v>377</v>
      </c>
      <c r="W334" s="448">
        <v>85</v>
      </c>
      <c r="X334" s="442" t="s">
        <v>323</v>
      </c>
      <c r="Y334" s="442">
        <v>3</v>
      </c>
      <c r="Z334" s="442" t="s">
        <v>239</v>
      </c>
      <c r="AA334" s="442" t="s">
        <v>164</v>
      </c>
      <c r="AB334" s="442" t="s">
        <v>170</v>
      </c>
      <c r="AC334" s="442"/>
      <c r="AD334" s="442"/>
      <c r="AE334" s="442">
        <v>500</v>
      </c>
      <c r="AF334" s="485">
        <v>44567</v>
      </c>
      <c r="AG334" s="485"/>
      <c r="AH334" s="485"/>
      <c r="AI334" s="485"/>
      <c r="AJ334" s="485"/>
      <c r="AK334" s="485"/>
      <c r="AL334" s="485"/>
      <c r="AM334" s="485"/>
      <c r="AN334" s="485"/>
      <c r="AO334" s="485"/>
      <c r="AP334" s="485"/>
      <c r="AQ334" s="485"/>
      <c r="AR334" s="485"/>
      <c r="AS334" s="485"/>
      <c r="AT334" s="485"/>
      <c r="AU334" s="485"/>
      <c r="AV334" s="485"/>
      <c r="AW334" s="485"/>
      <c r="AX334" s="485"/>
      <c r="AY334" s="485">
        <f>$AF334+AY$3</f>
        <v>44587.833333333336</v>
      </c>
      <c r="AZ334" s="485"/>
      <c r="BA334" s="485"/>
      <c r="BB334" s="485"/>
      <c r="BC334" s="485"/>
      <c r="BD334" s="485"/>
      <c r="BE334" s="485"/>
      <c r="BF334" s="450">
        <f t="shared" ref="BF334:BF397" si="456">COUNTA(AF334:BE334)</f>
        <v>2</v>
      </c>
      <c r="BG334" s="451"/>
      <c r="BH334" s="452"/>
      <c r="BI334" s="452"/>
      <c r="BJ334" s="452"/>
      <c r="BK334" s="452"/>
      <c r="BL334" s="452"/>
      <c r="BM334" s="452"/>
      <c r="BN334" s="452"/>
      <c r="BO334" s="452"/>
      <c r="BP334" s="452"/>
      <c r="BQ334" s="453"/>
      <c r="BR334" s="453"/>
      <c r="BS334" s="453"/>
      <c r="BT334" s="453"/>
      <c r="BU334" s="453"/>
      <c r="BV334" s="453"/>
      <c r="BW334" s="453"/>
      <c r="BX334" s="453"/>
      <c r="BY334" s="453"/>
      <c r="BZ334" s="453"/>
      <c r="CA334" s="453"/>
      <c r="CB334" s="454">
        <f t="shared" ref="CB334:CB397" si="457">COUNTA(BG334:CA334)</f>
        <v>0</v>
      </c>
      <c r="CC334" s="398">
        <f t="shared" ref="CC334:CC397" si="458">BF334-CB334</f>
        <v>2</v>
      </c>
      <c r="CD334" s="441"/>
      <c r="CE334" s="455">
        <f t="shared" ref="CE334:CE419" si="459">CD334+6</f>
        <v>6</v>
      </c>
      <c r="CF334" s="442"/>
      <c r="CG334" s="442"/>
      <c r="CH334" s="442"/>
      <c r="CI334" s="442"/>
      <c r="CJ334" s="442"/>
      <c r="CK334" s="426"/>
      <c r="CL334" s="426"/>
    </row>
    <row r="335" spans="1:90" s="427" customFormat="1" ht="26.4" customHeight="1">
      <c r="A335" s="410"/>
      <c r="B335" s="411">
        <f>B334+1</f>
        <v>1240</v>
      </c>
      <c r="C335" s="216" t="str">
        <f t="shared" ca="1" si="454"/>
        <v/>
      </c>
      <c r="D335" s="216" t="s">
        <v>364</v>
      </c>
      <c r="E335" s="363">
        <f t="shared" si="455"/>
        <v>44562</v>
      </c>
      <c r="F335" s="412">
        <v>44562</v>
      </c>
      <c r="G335" s="449">
        <v>44566</v>
      </c>
      <c r="H335" s="414"/>
      <c r="I335" s="413"/>
      <c r="J335" s="413"/>
      <c r="K335" s="413">
        <v>3001</v>
      </c>
      <c r="L335" s="414" t="s">
        <v>159</v>
      </c>
      <c r="M335" s="413" t="s">
        <v>42</v>
      </c>
      <c r="N335" s="442" t="s">
        <v>148</v>
      </c>
      <c r="O335" s="483" t="s">
        <v>253</v>
      </c>
      <c r="P335" s="415" t="s">
        <v>254</v>
      </c>
      <c r="Q335" s="416" t="s">
        <v>254</v>
      </c>
      <c r="R335" s="417" t="s">
        <v>68</v>
      </c>
      <c r="S335" s="418" t="s">
        <v>27</v>
      </c>
      <c r="T335" s="413"/>
      <c r="U335" s="413" t="s">
        <v>378</v>
      </c>
      <c r="V335" s="419" t="s">
        <v>378</v>
      </c>
      <c r="W335" s="419">
        <v>-30</v>
      </c>
      <c r="X335" s="413" t="s">
        <v>323</v>
      </c>
      <c r="Y335" s="413">
        <v>3</v>
      </c>
      <c r="Z335" s="401" t="s">
        <v>20</v>
      </c>
      <c r="AA335" s="413" t="s">
        <v>164</v>
      </c>
      <c r="AB335" s="442" t="s">
        <v>170</v>
      </c>
      <c r="AC335" s="442"/>
      <c r="AD335" s="442"/>
      <c r="AE335" s="413">
        <v>500</v>
      </c>
      <c r="AF335" s="486">
        <v>44567</v>
      </c>
      <c r="AG335" s="486"/>
      <c r="AH335" s="486"/>
      <c r="AI335" s="486"/>
      <c r="AJ335" s="486"/>
      <c r="AK335" s="486"/>
      <c r="AL335" s="486"/>
      <c r="AM335" s="486"/>
      <c r="AN335" s="486"/>
      <c r="AO335" s="486"/>
      <c r="AP335" s="486"/>
      <c r="AQ335" s="486"/>
      <c r="AR335" s="486"/>
      <c r="AS335" s="486"/>
      <c r="AT335" s="486"/>
      <c r="AU335" s="486"/>
      <c r="AV335" s="486"/>
      <c r="AW335" s="486"/>
      <c r="AX335" s="486"/>
      <c r="AY335" s="486">
        <f>$AF335+AY$3</f>
        <v>44587.833333333336</v>
      </c>
      <c r="AZ335" s="486"/>
      <c r="BA335" s="486"/>
      <c r="BB335" s="486"/>
      <c r="BC335" s="486"/>
      <c r="BD335" s="486"/>
      <c r="BE335" s="486"/>
      <c r="BF335" s="421">
        <f t="shared" si="456"/>
        <v>2</v>
      </c>
      <c r="BG335" s="422"/>
      <c r="BH335" s="423"/>
      <c r="BI335" s="423"/>
      <c r="BJ335" s="423"/>
      <c r="BK335" s="423"/>
      <c r="BL335" s="423"/>
      <c r="BM335" s="423"/>
      <c r="BN335" s="423"/>
      <c r="BO335" s="423"/>
      <c r="BP335" s="423"/>
      <c r="BQ335" s="424"/>
      <c r="BR335" s="424"/>
      <c r="BS335" s="424"/>
      <c r="BT335" s="424"/>
      <c r="BU335" s="424"/>
      <c r="BV335" s="424"/>
      <c r="BW335" s="424"/>
      <c r="BX335" s="424"/>
      <c r="BY335" s="424"/>
      <c r="BZ335" s="424"/>
      <c r="CA335" s="424"/>
      <c r="CB335" s="425">
        <f t="shared" si="457"/>
        <v>0</v>
      </c>
      <c r="CC335" s="397">
        <f t="shared" si="458"/>
        <v>2</v>
      </c>
      <c r="CD335" s="412"/>
      <c r="CE335" s="396">
        <f t="shared" si="459"/>
        <v>6</v>
      </c>
      <c r="CF335" s="413"/>
      <c r="CG335" s="413"/>
      <c r="CH335" s="413"/>
      <c r="CI335" s="413"/>
      <c r="CJ335" s="413"/>
      <c r="CK335" s="426"/>
      <c r="CL335" s="426"/>
    </row>
    <row r="336" spans="1:90" s="427" customFormat="1" ht="26.4" customHeight="1">
      <c r="A336" s="410"/>
      <c r="B336" s="411">
        <f t="shared" ref="B336:B399" si="460">B335+1</f>
        <v>1241</v>
      </c>
      <c r="C336" s="216" t="str">
        <f t="shared" ca="1" si="454"/>
        <v/>
      </c>
      <c r="D336" s="216" t="s">
        <v>364</v>
      </c>
      <c r="E336" s="363">
        <f t="shared" si="455"/>
        <v>44562</v>
      </c>
      <c r="F336" s="412">
        <v>44562</v>
      </c>
      <c r="G336" s="449">
        <v>44566</v>
      </c>
      <c r="H336" s="414"/>
      <c r="I336" s="413"/>
      <c r="J336" s="413"/>
      <c r="K336" s="413">
        <v>3001</v>
      </c>
      <c r="L336" s="414" t="s">
        <v>159</v>
      </c>
      <c r="M336" s="413" t="s">
        <v>42</v>
      </c>
      <c r="N336" s="442" t="s">
        <v>148</v>
      </c>
      <c r="O336" s="483" t="s">
        <v>253</v>
      </c>
      <c r="P336" s="415" t="s">
        <v>254</v>
      </c>
      <c r="Q336" s="416" t="s">
        <v>254</v>
      </c>
      <c r="R336" s="417" t="s">
        <v>68</v>
      </c>
      <c r="S336" s="418" t="s">
        <v>27</v>
      </c>
      <c r="T336" s="413"/>
      <c r="U336" s="14" t="s">
        <v>350</v>
      </c>
      <c r="V336" s="419" t="s">
        <v>377</v>
      </c>
      <c r="W336" s="419">
        <v>95</v>
      </c>
      <c r="X336" s="413" t="s">
        <v>379</v>
      </c>
      <c r="Y336" s="413">
        <v>3</v>
      </c>
      <c r="Z336" s="413" t="s">
        <v>272</v>
      </c>
      <c r="AA336" s="413" t="s">
        <v>164</v>
      </c>
      <c r="AB336" s="442" t="s">
        <v>170</v>
      </c>
      <c r="AC336" s="442"/>
      <c r="AD336" s="442"/>
      <c r="AE336" s="413">
        <v>500</v>
      </c>
      <c r="AF336" s="486">
        <v>44567</v>
      </c>
      <c r="AG336" s="486"/>
      <c r="AH336" s="486"/>
      <c r="AI336" s="486"/>
      <c r="AJ336" s="486"/>
      <c r="AK336" s="486"/>
      <c r="AL336" s="486"/>
      <c r="AM336" s="486"/>
      <c r="AN336" s="486"/>
      <c r="AO336" s="486"/>
      <c r="AP336" s="486"/>
      <c r="AQ336" s="486"/>
      <c r="AR336" s="486"/>
      <c r="AS336" s="486"/>
      <c r="AT336" s="486"/>
      <c r="AU336" s="486"/>
      <c r="AV336" s="486"/>
      <c r="AW336" s="486"/>
      <c r="AX336" s="486"/>
      <c r="AY336" s="486">
        <f>$AF336+AY$3</f>
        <v>44587.833333333336</v>
      </c>
      <c r="AZ336" s="486"/>
      <c r="BA336" s="486"/>
      <c r="BB336" s="486"/>
      <c r="BC336" s="486"/>
      <c r="BD336" s="486"/>
      <c r="BE336" s="486"/>
      <c r="BF336" s="421">
        <f t="shared" si="456"/>
        <v>2</v>
      </c>
      <c r="BG336" s="422"/>
      <c r="BH336" s="423"/>
      <c r="BI336" s="423"/>
      <c r="BJ336" s="423"/>
      <c r="BK336" s="423"/>
      <c r="BL336" s="423"/>
      <c r="BM336" s="423"/>
      <c r="BN336" s="423"/>
      <c r="BO336" s="423"/>
      <c r="BP336" s="423"/>
      <c r="BQ336" s="424"/>
      <c r="BR336" s="424"/>
      <c r="BS336" s="424"/>
      <c r="BT336" s="424"/>
      <c r="BU336" s="424"/>
      <c r="BV336" s="424"/>
      <c r="BW336" s="424"/>
      <c r="BX336" s="424"/>
      <c r="BY336" s="424"/>
      <c r="BZ336" s="424"/>
      <c r="CA336" s="424"/>
      <c r="CB336" s="425">
        <f t="shared" si="457"/>
        <v>0</v>
      </c>
      <c r="CC336" s="397">
        <f t="shared" si="458"/>
        <v>2</v>
      </c>
      <c r="CD336" s="412"/>
      <c r="CE336" s="396">
        <f t="shared" si="459"/>
        <v>6</v>
      </c>
      <c r="CF336" s="413"/>
      <c r="CG336" s="413"/>
      <c r="CH336" s="413"/>
      <c r="CI336" s="413"/>
      <c r="CJ336" s="413"/>
      <c r="CK336" s="426"/>
      <c r="CL336" s="426"/>
    </row>
    <row r="337" spans="1:90" s="427" customFormat="1" ht="26.4" customHeight="1">
      <c r="A337" s="410"/>
      <c r="B337" s="411">
        <f t="shared" si="460"/>
        <v>1242</v>
      </c>
      <c r="C337" s="216" t="str">
        <f t="shared" ca="1" si="454"/>
        <v/>
      </c>
      <c r="D337" s="216" t="s">
        <v>364</v>
      </c>
      <c r="E337" s="363">
        <f t="shared" si="455"/>
        <v>44562</v>
      </c>
      <c r="F337" s="412">
        <v>44562</v>
      </c>
      <c r="G337" s="449">
        <v>44566</v>
      </c>
      <c r="H337" s="414"/>
      <c r="I337" s="413"/>
      <c r="J337" s="413"/>
      <c r="K337" s="413">
        <v>3001</v>
      </c>
      <c r="L337" s="414" t="s">
        <v>159</v>
      </c>
      <c r="M337" s="413" t="s">
        <v>42</v>
      </c>
      <c r="N337" s="442" t="s">
        <v>148</v>
      </c>
      <c r="O337" s="483" t="s">
        <v>253</v>
      </c>
      <c r="P337" s="415" t="s">
        <v>254</v>
      </c>
      <c r="Q337" s="416" t="s">
        <v>254</v>
      </c>
      <c r="R337" s="417" t="s">
        <v>68</v>
      </c>
      <c r="S337" s="418" t="s">
        <v>27</v>
      </c>
      <c r="T337" s="413"/>
      <c r="U337" s="413" t="s">
        <v>378</v>
      </c>
      <c r="V337" s="419" t="s">
        <v>378</v>
      </c>
      <c r="W337" s="419">
        <v>-40</v>
      </c>
      <c r="X337" s="413" t="s">
        <v>379</v>
      </c>
      <c r="Y337" s="413">
        <v>3</v>
      </c>
      <c r="Z337" s="413" t="s">
        <v>221</v>
      </c>
      <c r="AA337" s="413" t="s">
        <v>164</v>
      </c>
      <c r="AB337" s="442" t="s">
        <v>170</v>
      </c>
      <c r="AC337" s="442"/>
      <c r="AD337" s="442"/>
      <c r="AE337" s="413">
        <v>500</v>
      </c>
      <c r="AF337" s="486">
        <v>44567</v>
      </c>
      <c r="AG337" s="486"/>
      <c r="AH337" s="486"/>
      <c r="AI337" s="486"/>
      <c r="AJ337" s="486"/>
      <c r="AK337" s="486"/>
      <c r="AL337" s="486"/>
      <c r="AM337" s="486"/>
      <c r="AN337" s="486"/>
      <c r="AO337" s="486"/>
      <c r="AP337" s="486"/>
      <c r="AQ337" s="486"/>
      <c r="AR337" s="486"/>
      <c r="AS337" s="486"/>
      <c r="AT337" s="486"/>
      <c r="AU337" s="486"/>
      <c r="AV337" s="486"/>
      <c r="AW337" s="486"/>
      <c r="AX337" s="486"/>
      <c r="AY337" s="486">
        <f>$AF337+AY$3</f>
        <v>44587.833333333336</v>
      </c>
      <c r="AZ337" s="486"/>
      <c r="BA337" s="486"/>
      <c r="BB337" s="486"/>
      <c r="BC337" s="486"/>
      <c r="BD337" s="486"/>
      <c r="BE337" s="486"/>
      <c r="BF337" s="421">
        <f t="shared" si="456"/>
        <v>2</v>
      </c>
      <c r="BG337" s="422"/>
      <c r="BH337" s="423"/>
      <c r="BI337" s="423"/>
      <c r="BJ337" s="423"/>
      <c r="BK337" s="423"/>
      <c r="BL337" s="423"/>
      <c r="BM337" s="423"/>
      <c r="BN337" s="423"/>
      <c r="BO337" s="423"/>
      <c r="BP337" s="423"/>
      <c r="BQ337" s="424"/>
      <c r="BR337" s="424"/>
      <c r="BS337" s="424"/>
      <c r="BT337" s="424"/>
      <c r="BU337" s="424"/>
      <c r="BV337" s="424"/>
      <c r="BW337" s="424"/>
      <c r="BX337" s="424"/>
      <c r="BY337" s="424"/>
      <c r="BZ337" s="424"/>
      <c r="CA337" s="424"/>
      <c r="CB337" s="425">
        <f t="shared" si="457"/>
        <v>0</v>
      </c>
      <c r="CC337" s="397">
        <f t="shared" si="458"/>
        <v>2</v>
      </c>
      <c r="CD337" s="412"/>
      <c r="CE337" s="396">
        <f t="shared" si="459"/>
        <v>6</v>
      </c>
      <c r="CF337" s="413"/>
      <c r="CG337" s="413"/>
      <c r="CH337" s="413"/>
      <c r="CI337" s="413"/>
      <c r="CJ337" s="413"/>
      <c r="CK337" s="426"/>
      <c r="CL337" s="426"/>
    </row>
    <row r="338" spans="1:90" s="427" customFormat="1" ht="26.4" customHeight="1">
      <c r="A338" s="410"/>
      <c r="B338" s="411">
        <f t="shared" si="460"/>
        <v>1243</v>
      </c>
      <c r="C338" s="216" t="str">
        <f t="shared" ca="1" si="454"/>
        <v/>
      </c>
      <c r="D338" s="216" t="s">
        <v>364</v>
      </c>
      <c r="E338" s="363">
        <f t="shared" si="455"/>
        <v>44562</v>
      </c>
      <c r="F338" s="412">
        <v>44562</v>
      </c>
      <c r="G338" s="449">
        <v>44566</v>
      </c>
      <c r="H338" s="414"/>
      <c r="I338" s="413"/>
      <c r="J338" s="413"/>
      <c r="K338" s="413">
        <v>3001</v>
      </c>
      <c r="L338" s="414" t="s">
        <v>159</v>
      </c>
      <c r="M338" s="413" t="s">
        <v>42</v>
      </c>
      <c r="N338" s="442" t="s">
        <v>148</v>
      </c>
      <c r="O338" s="483" t="s">
        <v>253</v>
      </c>
      <c r="P338" s="415" t="s">
        <v>254</v>
      </c>
      <c r="Q338" s="416" t="s">
        <v>254</v>
      </c>
      <c r="R338" s="417" t="s">
        <v>68</v>
      </c>
      <c r="S338" s="418" t="s">
        <v>27</v>
      </c>
      <c r="T338" s="413"/>
      <c r="U338" s="413" t="s">
        <v>380</v>
      </c>
      <c r="V338" s="419" t="s">
        <v>318</v>
      </c>
      <c r="W338" s="419" t="s">
        <v>329</v>
      </c>
      <c r="X338" s="413" t="s">
        <v>323</v>
      </c>
      <c r="Y338" s="413">
        <v>3</v>
      </c>
      <c r="Z338" s="413" t="s">
        <v>43</v>
      </c>
      <c r="AA338" s="413" t="s">
        <v>164</v>
      </c>
      <c r="AB338" s="442" t="s">
        <v>170</v>
      </c>
      <c r="AC338" s="442"/>
      <c r="AD338" s="442"/>
      <c r="AE338" s="413">
        <v>500</v>
      </c>
      <c r="AF338" s="486">
        <v>44567</v>
      </c>
      <c r="AG338" s="486"/>
      <c r="AH338" s="486"/>
      <c r="AI338" s="486"/>
      <c r="AJ338" s="486"/>
      <c r="AK338" s="486"/>
      <c r="AL338" s="486"/>
      <c r="AM338" s="486"/>
      <c r="AN338" s="486"/>
      <c r="AO338" s="486"/>
      <c r="AP338" s="486"/>
      <c r="AQ338" s="486"/>
      <c r="AR338" s="486"/>
      <c r="AS338" s="486"/>
      <c r="AT338" s="486"/>
      <c r="AU338" s="486"/>
      <c r="AV338" s="486"/>
      <c r="AW338" s="486"/>
      <c r="AX338" s="486"/>
      <c r="AY338" s="486">
        <f>$AF338+AY$3</f>
        <v>44587.833333333336</v>
      </c>
      <c r="AZ338" s="486"/>
      <c r="BA338" s="486"/>
      <c r="BB338" s="486"/>
      <c r="BC338" s="486"/>
      <c r="BD338" s="486"/>
      <c r="BE338" s="486"/>
      <c r="BF338" s="421">
        <f t="shared" si="456"/>
        <v>2</v>
      </c>
      <c r="BG338" s="422"/>
      <c r="BH338" s="423"/>
      <c r="BI338" s="423"/>
      <c r="BJ338" s="423"/>
      <c r="BK338" s="423"/>
      <c r="BL338" s="423"/>
      <c r="BM338" s="423"/>
      <c r="BN338" s="423"/>
      <c r="BO338" s="423"/>
      <c r="BP338" s="423"/>
      <c r="BQ338" s="424"/>
      <c r="BR338" s="424"/>
      <c r="BS338" s="424"/>
      <c r="BT338" s="424"/>
      <c r="BU338" s="424"/>
      <c r="BV338" s="424"/>
      <c r="BW338" s="424"/>
      <c r="BX338" s="424"/>
      <c r="BY338" s="424"/>
      <c r="BZ338" s="424"/>
      <c r="CA338" s="424"/>
      <c r="CB338" s="425">
        <f t="shared" si="457"/>
        <v>0</v>
      </c>
      <c r="CC338" s="397">
        <f t="shared" si="458"/>
        <v>2</v>
      </c>
      <c r="CD338" s="412"/>
      <c r="CE338" s="396">
        <f t="shared" si="459"/>
        <v>6</v>
      </c>
      <c r="CF338" s="413"/>
      <c r="CG338" s="413"/>
      <c r="CH338" s="413"/>
      <c r="CI338" s="413"/>
      <c r="CJ338" s="413"/>
      <c r="CK338" s="426"/>
      <c r="CL338" s="426"/>
    </row>
    <row r="339" spans="1:90" s="427" customFormat="1" ht="26.4" customHeight="1">
      <c r="A339" s="410"/>
      <c r="B339" s="411">
        <f t="shared" si="460"/>
        <v>1244</v>
      </c>
      <c r="C339" s="216" t="str">
        <f t="shared" ca="1" si="454"/>
        <v/>
      </c>
      <c r="D339" s="216" t="s">
        <v>364</v>
      </c>
      <c r="E339" s="363">
        <f t="shared" si="455"/>
        <v>44562</v>
      </c>
      <c r="F339" s="412">
        <v>44562</v>
      </c>
      <c r="G339" s="449">
        <v>44566</v>
      </c>
      <c r="H339" s="414"/>
      <c r="I339" s="413"/>
      <c r="J339" s="413"/>
      <c r="K339" s="413">
        <v>3001</v>
      </c>
      <c r="L339" s="414" t="s">
        <v>159</v>
      </c>
      <c r="M339" s="413" t="s">
        <v>42</v>
      </c>
      <c r="N339" s="442" t="s">
        <v>148</v>
      </c>
      <c r="O339" s="483" t="s">
        <v>253</v>
      </c>
      <c r="P339" s="415" t="s">
        <v>254</v>
      </c>
      <c r="Q339" s="416" t="s">
        <v>254</v>
      </c>
      <c r="R339" s="417" t="s">
        <v>68</v>
      </c>
      <c r="S339" s="418" t="s">
        <v>27</v>
      </c>
      <c r="T339" s="413"/>
      <c r="U339" s="413" t="s">
        <v>380</v>
      </c>
      <c r="V339" s="419" t="s">
        <v>318</v>
      </c>
      <c r="W339" s="419" t="s">
        <v>329</v>
      </c>
      <c r="X339" s="413" t="s">
        <v>379</v>
      </c>
      <c r="Y339" s="413">
        <v>3</v>
      </c>
      <c r="Z339" s="413" t="s">
        <v>43</v>
      </c>
      <c r="AA339" s="413" t="s">
        <v>164</v>
      </c>
      <c r="AB339" s="442" t="s">
        <v>170</v>
      </c>
      <c r="AC339" s="442"/>
      <c r="AD339" s="442"/>
      <c r="AE339" s="413">
        <v>500</v>
      </c>
      <c r="AF339" s="486">
        <v>44567</v>
      </c>
      <c r="AG339" s="486"/>
      <c r="AH339" s="486"/>
      <c r="AI339" s="486"/>
      <c r="AJ339" s="486"/>
      <c r="AK339" s="486"/>
      <c r="AL339" s="486"/>
      <c r="AM339" s="486"/>
      <c r="AN339" s="486"/>
      <c r="AO339" s="486"/>
      <c r="AP339" s="486"/>
      <c r="AQ339" s="486"/>
      <c r="AR339" s="486"/>
      <c r="AS339" s="486"/>
      <c r="AT339" s="486"/>
      <c r="AU339" s="486"/>
      <c r="AV339" s="486"/>
      <c r="AW339" s="486"/>
      <c r="AX339" s="486"/>
      <c r="AY339" s="486">
        <f t="shared" ref="AY339:AY340" si="461">$AF339+AY$3</f>
        <v>44587.833333333336</v>
      </c>
      <c r="AZ339" s="486"/>
      <c r="BA339" s="486"/>
      <c r="BB339" s="486"/>
      <c r="BC339" s="486"/>
      <c r="BD339" s="486"/>
      <c r="BE339" s="486"/>
      <c r="BF339" s="421">
        <f t="shared" si="456"/>
        <v>2</v>
      </c>
      <c r="BG339" s="422"/>
      <c r="BH339" s="423"/>
      <c r="BI339" s="423"/>
      <c r="BJ339" s="423"/>
      <c r="BK339" s="423"/>
      <c r="BL339" s="423"/>
      <c r="BM339" s="423"/>
      <c r="BN339" s="423"/>
      <c r="BO339" s="423"/>
      <c r="BP339" s="423"/>
      <c r="BQ339" s="424"/>
      <c r="BR339" s="424"/>
      <c r="BS339" s="424"/>
      <c r="BT339" s="424"/>
      <c r="BU339" s="424"/>
      <c r="BV339" s="424"/>
      <c r="BW339" s="424"/>
      <c r="BX339" s="424"/>
      <c r="BY339" s="424"/>
      <c r="BZ339" s="424"/>
      <c r="CA339" s="424"/>
      <c r="CB339" s="425">
        <f t="shared" si="457"/>
        <v>0</v>
      </c>
      <c r="CC339" s="397">
        <f t="shared" si="458"/>
        <v>2</v>
      </c>
      <c r="CD339" s="412"/>
      <c r="CE339" s="396">
        <f t="shared" si="459"/>
        <v>6</v>
      </c>
      <c r="CF339" s="413"/>
      <c r="CG339" s="413"/>
      <c r="CH339" s="413"/>
      <c r="CI339" s="413"/>
      <c r="CJ339" s="413"/>
      <c r="CK339" s="426"/>
      <c r="CL339" s="426"/>
    </row>
    <row r="340" spans="1:90" s="427" customFormat="1" ht="26.4" customHeight="1">
      <c r="A340" s="410"/>
      <c r="B340" s="411">
        <f t="shared" si="460"/>
        <v>1245</v>
      </c>
      <c r="C340" s="216" t="str">
        <f t="shared" ca="1" si="454"/>
        <v/>
      </c>
      <c r="D340" s="216" t="s">
        <v>364</v>
      </c>
      <c r="E340" s="363">
        <f t="shared" si="455"/>
        <v>44562</v>
      </c>
      <c r="F340" s="412">
        <v>44562</v>
      </c>
      <c r="G340" s="449">
        <v>44566</v>
      </c>
      <c r="H340" s="414"/>
      <c r="I340" s="413"/>
      <c r="J340" s="413"/>
      <c r="K340" s="413">
        <v>3001</v>
      </c>
      <c r="L340" s="414" t="s">
        <v>159</v>
      </c>
      <c r="M340" s="413" t="s">
        <v>42</v>
      </c>
      <c r="N340" s="442" t="s">
        <v>148</v>
      </c>
      <c r="O340" s="483" t="s">
        <v>253</v>
      </c>
      <c r="P340" s="415" t="s">
        <v>254</v>
      </c>
      <c r="Q340" s="416" t="s">
        <v>254</v>
      </c>
      <c r="R340" s="417" t="s">
        <v>68</v>
      </c>
      <c r="S340" s="418" t="s">
        <v>27</v>
      </c>
      <c r="T340" s="413"/>
      <c r="U340" s="413" t="s">
        <v>382</v>
      </c>
      <c r="V340" s="419" t="s">
        <v>382</v>
      </c>
      <c r="W340" s="419" t="s">
        <v>368</v>
      </c>
      <c r="X340" s="413" t="s">
        <v>379</v>
      </c>
      <c r="Y340" s="413">
        <v>3</v>
      </c>
      <c r="Z340" s="413" t="s">
        <v>31</v>
      </c>
      <c r="AA340" s="413" t="s">
        <v>164</v>
      </c>
      <c r="AB340" s="442" t="s">
        <v>170</v>
      </c>
      <c r="AC340" s="442"/>
      <c r="AD340" s="442"/>
      <c r="AE340" s="413">
        <v>500</v>
      </c>
      <c r="AF340" s="486">
        <v>44567</v>
      </c>
      <c r="AG340" s="486"/>
      <c r="AH340" s="486"/>
      <c r="AI340" s="486"/>
      <c r="AJ340" s="486"/>
      <c r="AK340" s="486"/>
      <c r="AL340" s="486"/>
      <c r="AM340" s="486"/>
      <c r="AN340" s="486"/>
      <c r="AO340" s="486"/>
      <c r="AP340" s="486"/>
      <c r="AQ340" s="486"/>
      <c r="AR340" s="486"/>
      <c r="AS340" s="486"/>
      <c r="AT340" s="486"/>
      <c r="AU340" s="486"/>
      <c r="AV340" s="486"/>
      <c r="AW340" s="486"/>
      <c r="AX340" s="486"/>
      <c r="AY340" s="486">
        <f t="shared" si="461"/>
        <v>44587.833333333336</v>
      </c>
      <c r="AZ340" s="486"/>
      <c r="BA340" s="486"/>
      <c r="BB340" s="486"/>
      <c r="BC340" s="486"/>
      <c r="BD340" s="486"/>
      <c r="BE340" s="486"/>
      <c r="BF340" s="421">
        <f t="shared" si="456"/>
        <v>2</v>
      </c>
      <c r="BG340" s="422"/>
      <c r="BH340" s="423"/>
      <c r="BI340" s="423"/>
      <c r="BJ340" s="423"/>
      <c r="BK340" s="423"/>
      <c r="BL340" s="423"/>
      <c r="BM340" s="423"/>
      <c r="BN340" s="423"/>
      <c r="BO340" s="423"/>
      <c r="BP340" s="423"/>
      <c r="BQ340" s="424"/>
      <c r="BR340" s="424"/>
      <c r="BS340" s="424"/>
      <c r="BT340" s="424"/>
      <c r="BU340" s="424"/>
      <c r="BV340" s="424"/>
      <c r="BW340" s="424"/>
      <c r="BX340" s="424"/>
      <c r="BY340" s="424"/>
      <c r="BZ340" s="424"/>
      <c r="CA340" s="424"/>
      <c r="CB340" s="425">
        <f t="shared" si="457"/>
        <v>0</v>
      </c>
      <c r="CC340" s="397">
        <f t="shared" si="458"/>
        <v>2</v>
      </c>
      <c r="CD340" s="412"/>
      <c r="CE340" s="396">
        <f t="shared" si="459"/>
        <v>6</v>
      </c>
      <c r="CF340" s="413"/>
      <c r="CG340" s="413"/>
      <c r="CH340" s="413"/>
      <c r="CI340" s="413"/>
      <c r="CJ340" s="413"/>
      <c r="CK340" s="426"/>
      <c r="CL340" s="426"/>
    </row>
    <row r="341" spans="1:90" s="427" customFormat="1" ht="26.4" customHeight="1">
      <c r="A341" s="410"/>
      <c r="B341" s="411">
        <f t="shared" si="460"/>
        <v>1246</v>
      </c>
      <c r="C341" s="216" t="str">
        <f t="shared" ca="1" si="454"/>
        <v/>
      </c>
      <c r="D341" s="216" t="s">
        <v>364</v>
      </c>
      <c r="E341" s="363">
        <f t="shared" si="455"/>
        <v>44562</v>
      </c>
      <c r="F341" s="412">
        <v>44562</v>
      </c>
      <c r="G341" s="413"/>
      <c r="H341" s="414"/>
      <c r="I341" s="413"/>
      <c r="J341" s="413"/>
      <c r="K341" s="413">
        <v>3016</v>
      </c>
      <c r="L341" s="414" t="s">
        <v>391</v>
      </c>
      <c r="M341" s="413" t="s">
        <v>39</v>
      </c>
      <c r="N341" s="413" t="s">
        <v>45</v>
      </c>
      <c r="O341" s="483" t="s">
        <v>253</v>
      </c>
      <c r="P341" s="415" t="s">
        <v>254</v>
      </c>
      <c r="Q341" s="416" t="s">
        <v>254</v>
      </c>
      <c r="R341" s="417" t="s">
        <v>68</v>
      </c>
      <c r="S341" s="418" t="s">
        <v>27</v>
      </c>
      <c r="T341" s="413"/>
      <c r="U341" s="14" t="s">
        <v>350</v>
      </c>
      <c r="V341" s="419" t="s">
        <v>377</v>
      </c>
      <c r="W341" s="419">
        <v>85</v>
      </c>
      <c r="X341" s="413" t="s">
        <v>323</v>
      </c>
      <c r="Y341" s="413">
        <v>3</v>
      </c>
      <c r="Z341" s="413" t="s">
        <v>19</v>
      </c>
      <c r="AA341" s="413" t="s">
        <v>165</v>
      </c>
      <c r="AB341" s="413" t="s">
        <v>167</v>
      </c>
      <c r="AC341" s="413"/>
      <c r="AD341" s="413"/>
      <c r="AE341" s="413">
        <v>1000</v>
      </c>
      <c r="AF341" s="486">
        <v>44562</v>
      </c>
      <c r="AG341" s="486"/>
      <c r="AH341" s="486"/>
      <c r="AI341" s="486"/>
      <c r="AJ341" s="486"/>
      <c r="AK341" s="486"/>
      <c r="AL341" s="486"/>
      <c r="AM341" s="486"/>
      <c r="AN341" s="486"/>
      <c r="AO341" s="486"/>
      <c r="AP341" s="486"/>
      <c r="AQ341" s="486"/>
      <c r="AR341" s="486"/>
      <c r="AS341" s="486"/>
      <c r="AT341" s="486"/>
      <c r="AU341" s="486"/>
      <c r="AV341" s="486"/>
      <c r="AW341" s="486"/>
      <c r="AX341" s="486"/>
      <c r="AY341" s="486"/>
      <c r="AZ341" s="486"/>
      <c r="BA341" s="486"/>
      <c r="BB341" s="486">
        <f>$AF341+BB$3</f>
        <v>44603.666666666664</v>
      </c>
      <c r="BC341" s="486"/>
      <c r="BD341" s="486"/>
      <c r="BE341" s="486"/>
      <c r="BF341" s="421">
        <f t="shared" si="456"/>
        <v>2</v>
      </c>
      <c r="BG341" s="422"/>
      <c r="BH341" s="423"/>
      <c r="BI341" s="423"/>
      <c r="BJ341" s="423"/>
      <c r="BK341" s="423"/>
      <c r="BL341" s="423"/>
      <c r="BM341" s="423"/>
      <c r="BN341" s="423"/>
      <c r="BO341" s="423"/>
      <c r="BP341" s="423"/>
      <c r="BQ341" s="424"/>
      <c r="BR341" s="424"/>
      <c r="BS341" s="424"/>
      <c r="BT341" s="424"/>
      <c r="BU341" s="424"/>
      <c r="BV341" s="424"/>
      <c r="BW341" s="424"/>
      <c r="BX341" s="424"/>
      <c r="BY341" s="424"/>
      <c r="BZ341" s="424"/>
      <c r="CA341" s="424"/>
      <c r="CB341" s="425">
        <f t="shared" si="457"/>
        <v>0</v>
      </c>
      <c r="CC341" s="397">
        <f t="shared" si="458"/>
        <v>2</v>
      </c>
      <c r="CD341" s="412"/>
      <c r="CE341" s="396">
        <f t="shared" si="459"/>
        <v>6</v>
      </c>
      <c r="CF341" s="413"/>
      <c r="CG341" s="413"/>
      <c r="CH341" s="413"/>
      <c r="CI341" s="413"/>
      <c r="CJ341" s="413"/>
      <c r="CK341" s="426"/>
      <c r="CL341" s="426"/>
    </row>
    <row r="342" spans="1:90" s="427" customFormat="1" ht="26.4" customHeight="1">
      <c r="A342" s="410"/>
      <c r="B342" s="411">
        <f t="shared" si="460"/>
        <v>1247</v>
      </c>
      <c r="C342" s="216" t="str">
        <f t="shared" ca="1" si="454"/>
        <v/>
      </c>
      <c r="D342" s="216" t="s">
        <v>364</v>
      </c>
      <c r="E342" s="363">
        <f t="shared" si="455"/>
        <v>44562</v>
      </c>
      <c r="F342" s="412">
        <v>44562</v>
      </c>
      <c r="G342" s="413"/>
      <c r="H342" s="414"/>
      <c r="I342" s="413"/>
      <c r="J342" s="413"/>
      <c r="K342" s="413">
        <v>3016</v>
      </c>
      <c r="L342" s="414" t="s">
        <v>391</v>
      </c>
      <c r="M342" s="413" t="s">
        <v>39</v>
      </c>
      <c r="N342" s="413" t="s">
        <v>45</v>
      </c>
      <c r="O342" s="483" t="s">
        <v>253</v>
      </c>
      <c r="P342" s="415" t="s">
        <v>254</v>
      </c>
      <c r="Q342" s="416" t="s">
        <v>254</v>
      </c>
      <c r="R342" s="417" t="s">
        <v>68</v>
      </c>
      <c r="S342" s="418" t="s">
        <v>27</v>
      </c>
      <c r="T342" s="413"/>
      <c r="U342" s="413" t="s">
        <v>378</v>
      </c>
      <c r="V342" s="419" t="s">
        <v>378</v>
      </c>
      <c r="W342" s="419">
        <v>-40</v>
      </c>
      <c r="X342" s="413" t="s">
        <v>323</v>
      </c>
      <c r="Y342" s="413">
        <v>3</v>
      </c>
      <c r="Z342" s="413" t="s">
        <v>57</v>
      </c>
      <c r="AA342" s="413" t="s">
        <v>165</v>
      </c>
      <c r="AB342" s="413" t="s">
        <v>167</v>
      </c>
      <c r="AC342" s="413"/>
      <c r="AD342" s="413"/>
      <c r="AE342" s="413">
        <v>1000</v>
      </c>
      <c r="AF342" s="486">
        <v>44562</v>
      </c>
      <c r="AG342" s="486"/>
      <c r="AH342" s="486"/>
      <c r="AI342" s="486"/>
      <c r="AJ342" s="486"/>
      <c r="AK342" s="486"/>
      <c r="AL342" s="486"/>
      <c r="AM342" s="486"/>
      <c r="AN342" s="486"/>
      <c r="AO342" s="486"/>
      <c r="AP342" s="486"/>
      <c r="AQ342" s="486"/>
      <c r="AR342" s="486"/>
      <c r="AS342" s="486"/>
      <c r="AT342" s="486"/>
      <c r="AU342" s="486"/>
      <c r="AV342" s="486"/>
      <c r="AW342" s="486"/>
      <c r="AX342" s="486"/>
      <c r="AY342" s="486"/>
      <c r="AZ342" s="486"/>
      <c r="BA342" s="486"/>
      <c r="BB342" s="486">
        <f t="shared" ref="BB342:BB347" si="462">$AF342+BB$3</f>
        <v>44603.666666666664</v>
      </c>
      <c r="BC342" s="486"/>
      <c r="BD342" s="486"/>
      <c r="BE342" s="486"/>
      <c r="BF342" s="421">
        <f t="shared" si="456"/>
        <v>2</v>
      </c>
      <c r="BG342" s="422"/>
      <c r="BH342" s="423"/>
      <c r="BI342" s="423"/>
      <c r="BJ342" s="423"/>
      <c r="BK342" s="423"/>
      <c r="BL342" s="423"/>
      <c r="BM342" s="423"/>
      <c r="BN342" s="423"/>
      <c r="BO342" s="423"/>
      <c r="BP342" s="423"/>
      <c r="BQ342" s="424"/>
      <c r="BR342" s="424"/>
      <c r="BS342" s="424"/>
      <c r="BT342" s="424"/>
      <c r="BU342" s="424"/>
      <c r="BV342" s="424"/>
      <c r="BW342" s="424"/>
      <c r="BX342" s="424"/>
      <c r="BY342" s="424"/>
      <c r="BZ342" s="424"/>
      <c r="CA342" s="424"/>
      <c r="CB342" s="425">
        <f t="shared" si="457"/>
        <v>0</v>
      </c>
      <c r="CC342" s="397">
        <f t="shared" si="458"/>
        <v>2</v>
      </c>
      <c r="CD342" s="412"/>
      <c r="CE342" s="396">
        <f t="shared" si="459"/>
        <v>6</v>
      </c>
      <c r="CF342" s="413"/>
      <c r="CG342" s="413"/>
      <c r="CH342" s="413"/>
      <c r="CI342" s="413"/>
      <c r="CJ342" s="413"/>
      <c r="CK342" s="426"/>
      <c r="CL342" s="426"/>
    </row>
    <row r="343" spans="1:90" s="427" customFormat="1" ht="26.4" customHeight="1">
      <c r="A343" s="410"/>
      <c r="B343" s="411">
        <f t="shared" si="460"/>
        <v>1248</v>
      </c>
      <c r="C343" s="216" t="str">
        <f t="shared" ca="1" si="454"/>
        <v/>
      </c>
      <c r="D343" s="216" t="s">
        <v>364</v>
      </c>
      <c r="E343" s="363">
        <f t="shared" si="455"/>
        <v>44562</v>
      </c>
      <c r="F343" s="412">
        <v>44562</v>
      </c>
      <c r="G343" s="413"/>
      <c r="H343" s="414"/>
      <c r="I343" s="413"/>
      <c r="J343" s="413"/>
      <c r="K343" s="413">
        <v>3016</v>
      </c>
      <c r="L343" s="414" t="s">
        <v>391</v>
      </c>
      <c r="M343" s="413" t="s">
        <v>39</v>
      </c>
      <c r="N343" s="413" t="s">
        <v>45</v>
      </c>
      <c r="O343" s="483" t="s">
        <v>253</v>
      </c>
      <c r="P343" s="415" t="s">
        <v>254</v>
      </c>
      <c r="Q343" s="416" t="s">
        <v>254</v>
      </c>
      <c r="R343" s="417" t="s">
        <v>68</v>
      </c>
      <c r="S343" s="418" t="s">
        <v>27</v>
      </c>
      <c r="T343" s="413"/>
      <c r="U343" s="14" t="s">
        <v>350</v>
      </c>
      <c r="V343" s="419" t="s">
        <v>377</v>
      </c>
      <c r="W343" s="419">
        <v>85</v>
      </c>
      <c r="X343" s="413" t="s">
        <v>379</v>
      </c>
      <c r="Y343" s="413">
        <v>3</v>
      </c>
      <c r="Z343" s="413" t="s">
        <v>19</v>
      </c>
      <c r="AA343" s="413" t="s">
        <v>165</v>
      </c>
      <c r="AB343" s="413" t="s">
        <v>167</v>
      </c>
      <c r="AC343" s="413"/>
      <c r="AD343" s="413"/>
      <c r="AE343" s="413">
        <v>1000</v>
      </c>
      <c r="AF343" s="486">
        <v>44562</v>
      </c>
      <c r="AG343" s="486"/>
      <c r="AH343" s="486"/>
      <c r="AI343" s="486"/>
      <c r="AJ343" s="486"/>
      <c r="AK343" s="486"/>
      <c r="AL343" s="486"/>
      <c r="AM343" s="486"/>
      <c r="AN343" s="486"/>
      <c r="AO343" s="486"/>
      <c r="AP343" s="486"/>
      <c r="AQ343" s="486"/>
      <c r="AR343" s="486"/>
      <c r="AS343" s="486"/>
      <c r="AT343" s="486"/>
      <c r="AU343" s="486"/>
      <c r="AV343" s="486"/>
      <c r="AW343" s="486"/>
      <c r="AX343" s="486"/>
      <c r="AY343" s="486"/>
      <c r="AZ343" s="486"/>
      <c r="BA343" s="486"/>
      <c r="BB343" s="486">
        <f t="shared" si="462"/>
        <v>44603.666666666664</v>
      </c>
      <c r="BC343" s="486"/>
      <c r="BD343" s="486"/>
      <c r="BE343" s="486"/>
      <c r="BF343" s="421">
        <f t="shared" si="456"/>
        <v>2</v>
      </c>
      <c r="BG343" s="422"/>
      <c r="BH343" s="423"/>
      <c r="BI343" s="423"/>
      <c r="BJ343" s="423"/>
      <c r="BK343" s="423"/>
      <c r="BL343" s="423"/>
      <c r="BM343" s="423"/>
      <c r="BN343" s="423"/>
      <c r="BO343" s="423"/>
      <c r="BP343" s="423"/>
      <c r="BQ343" s="424"/>
      <c r="BR343" s="424"/>
      <c r="BS343" s="424"/>
      <c r="BT343" s="424"/>
      <c r="BU343" s="424"/>
      <c r="BV343" s="424"/>
      <c r="BW343" s="424"/>
      <c r="BX343" s="424"/>
      <c r="BY343" s="424"/>
      <c r="BZ343" s="424"/>
      <c r="CA343" s="424"/>
      <c r="CB343" s="425">
        <f t="shared" si="457"/>
        <v>0</v>
      </c>
      <c r="CC343" s="397">
        <f t="shared" si="458"/>
        <v>2</v>
      </c>
      <c r="CD343" s="412"/>
      <c r="CE343" s="396">
        <f t="shared" si="459"/>
        <v>6</v>
      </c>
      <c r="CF343" s="413"/>
      <c r="CG343" s="413"/>
      <c r="CH343" s="413"/>
      <c r="CI343" s="413"/>
      <c r="CJ343" s="413"/>
      <c r="CK343" s="426"/>
      <c r="CL343" s="426"/>
    </row>
    <row r="344" spans="1:90" s="427" customFormat="1" ht="26.4" customHeight="1">
      <c r="A344" s="410"/>
      <c r="B344" s="411">
        <f t="shared" si="460"/>
        <v>1249</v>
      </c>
      <c r="C344" s="216" t="str">
        <f t="shared" ca="1" si="454"/>
        <v/>
      </c>
      <c r="D344" s="216" t="s">
        <v>364</v>
      </c>
      <c r="E344" s="363">
        <f t="shared" si="455"/>
        <v>44562</v>
      </c>
      <c r="F344" s="412">
        <v>44562</v>
      </c>
      <c r="G344" s="413"/>
      <c r="H344" s="414"/>
      <c r="I344" s="413"/>
      <c r="J344" s="413"/>
      <c r="K344" s="413">
        <v>3016</v>
      </c>
      <c r="L344" s="414" t="s">
        <v>391</v>
      </c>
      <c r="M344" s="413" t="s">
        <v>39</v>
      </c>
      <c r="N344" s="413" t="s">
        <v>45</v>
      </c>
      <c r="O344" s="483" t="s">
        <v>253</v>
      </c>
      <c r="P344" s="415" t="s">
        <v>254</v>
      </c>
      <c r="Q344" s="416" t="s">
        <v>254</v>
      </c>
      <c r="R344" s="417" t="s">
        <v>68</v>
      </c>
      <c r="S344" s="418" t="s">
        <v>27</v>
      </c>
      <c r="T344" s="413"/>
      <c r="U344" s="413" t="s">
        <v>378</v>
      </c>
      <c r="V344" s="419" t="s">
        <v>378</v>
      </c>
      <c r="W344" s="419">
        <v>-40</v>
      </c>
      <c r="X344" s="413" t="s">
        <v>379</v>
      </c>
      <c r="Y344" s="413">
        <v>3</v>
      </c>
      <c r="Z344" s="413" t="s">
        <v>57</v>
      </c>
      <c r="AA344" s="413" t="s">
        <v>165</v>
      </c>
      <c r="AB344" s="413" t="s">
        <v>167</v>
      </c>
      <c r="AC344" s="413"/>
      <c r="AD344" s="413"/>
      <c r="AE344" s="413">
        <v>1000</v>
      </c>
      <c r="AF344" s="486">
        <v>44562</v>
      </c>
      <c r="AG344" s="486"/>
      <c r="AH344" s="486"/>
      <c r="AI344" s="486"/>
      <c r="AJ344" s="486"/>
      <c r="AK344" s="486"/>
      <c r="AL344" s="486"/>
      <c r="AM344" s="486"/>
      <c r="AN344" s="486"/>
      <c r="AO344" s="486"/>
      <c r="AP344" s="486"/>
      <c r="AQ344" s="486"/>
      <c r="AR344" s="486"/>
      <c r="AS344" s="486"/>
      <c r="AT344" s="486"/>
      <c r="AU344" s="486"/>
      <c r="AV344" s="486"/>
      <c r="AW344" s="486"/>
      <c r="AX344" s="486"/>
      <c r="AY344" s="486"/>
      <c r="AZ344" s="486"/>
      <c r="BA344" s="486"/>
      <c r="BB344" s="486">
        <f t="shared" si="462"/>
        <v>44603.666666666664</v>
      </c>
      <c r="BC344" s="486"/>
      <c r="BD344" s="486"/>
      <c r="BE344" s="486"/>
      <c r="BF344" s="421">
        <f t="shared" si="456"/>
        <v>2</v>
      </c>
      <c r="BG344" s="422"/>
      <c r="BH344" s="423"/>
      <c r="BI344" s="423"/>
      <c r="BJ344" s="423"/>
      <c r="BK344" s="423"/>
      <c r="BL344" s="423"/>
      <c r="BM344" s="423"/>
      <c r="BN344" s="423"/>
      <c r="BO344" s="423"/>
      <c r="BP344" s="423"/>
      <c r="BQ344" s="424"/>
      <c r="BR344" s="424"/>
      <c r="BS344" s="424"/>
      <c r="BT344" s="424"/>
      <c r="BU344" s="424"/>
      <c r="BV344" s="424"/>
      <c r="BW344" s="424"/>
      <c r="BX344" s="424"/>
      <c r="BY344" s="424"/>
      <c r="BZ344" s="424"/>
      <c r="CA344" s="424"/>
      <c r="CB344" s="425">
        <f t="shared" si="457"/>
        <v>0</v>
      </c>
      <c r="CC344" s="397">
        <f t="shared" si="458"/>
        <v>2</v>
      </c>
      <c r="CD344" s="412"/>
      <c r="CE344" s="396">
        <f t="shared" si="459"/>
        <v>6</v>
      </c>
      <c r="CF344" s="413"/>
      <c r="CG344" s="413"/>
      <c r="CH344" s="413"/>
      <c r="CI344" s="413"/>
      <c r="CJ344" s="413"/>
      <c r="CK344" s="426"/>
      <c r="CL344" s="426"/>
    </row>
    <row r="345" spans="1:90" s="427" customFormat="1" ht="26.4" customHeight="1">
      <c r="A345" s="410"/>
      <c r="B345" s="411">
        <f t="shared" si="460"/>
        <v>1250</v>
      </c>
      <c r="C345" s="216" t="str">
        <f t="shared" ca="1" si="454"/>
        <v/>
      </c>
      <c r="D345" s="216" t="s">
        <v>364</v>
      </c>
      <c r="E345" s="363">
        <f t="shared" si="455"/>
        <v>44562</v>
      </c>
      <c r="F345" s="412">
        <v>44562</v>
      </c>
      <c r="G345" s="413"/>
      <c r="H345" s="414"/>
      <c r="I345" s="413"/>
      <c r="J345" s="413"/>
      <c r="K345" s="413">
        <v>3016</v>
      </c>
      <c r="L345" s="414" t="s">
        <v>391</v>
      </c>
      <c r="M345" s="413" t="s">
        <v>39</v>
      </c>
      <c r="N345" s="413" t="s">
        <v>45</v>
      </c>
      <c r="O345" s="483" t="s">
        <v>253</v>
      </c>
      <c r="P345" s="415" t="s">
        <v>254</v>
      </c>
      <c r="Q345" s="416" t="s">
        <v>254</v>
      </c>
      <c r="R345" s="417" t="s">
        <v>68</v>
      </c>
      <c r="S345" s="418" t="s">
        <v>27</v>
      </c>
      <c r="T345" s="413"/>
      <c r="U345" s="413" t="s">
        <v>380</v>
      </c>
      <c r="V345" s="419" t="s">
        <v>318</v>
      </c>
      <c r="W345" s="419" t="s">
        <v>329</v>
      </c>
      <c r="X345" s="413" t="s">
        <v>323</v>
      </c>
      <c r="Y345" s="413">
        <v>3</v>
      </c>
      <c r="Z345" s="413" t="s">
        <v>21</v>
      </c>
      <c r="AA345" s="413" t="s">
        <v>165</v>
      </c>
      <c r="AB345" s="413" t="s">
        <v>167</v>
      </c>
      <c r="AC345" s="413"/>
      <c r="AD345" s="413"/>
      <c r="AE345" s="413">
        <v>1000</v>
      </c>
      <c r="AF345" s="486">
        <v>44562</v>
      </c>
      <c r="AG345" s="486"/>
      <c r="AH345" s="486"/>
      <c r="AI345" s="486"/>
      <c r="AJ345" s="486"/>
      <c r="AK345" s="486"/>
      <c r="AL345" s="486"/>
      <c r="AM345" s="486"/>
      <c r="AN345" s="486"/>
      <c r="AO345" s="486"/>
      <c r="AP345" s="486"/>
      <c r="AQ345" s="486"/>
      <c r="AR345" s="486"/>
      <c r="AS345" s="486"/>
      <c r="AT345" s="486"/>
      <c r="AU345" s="486"/>
      <c r="AV345" s="486"/>
      <c r="AW345" s="486"/>
      <c r="AX345" s="486"/>
      <c r="AY345" s="486"/>
      <c r="AZ345" s="486"/>
      <c r="BA345" s="486"/>
      <c r="BB345" s="486">
        <f t="shared" si="462"/>
        <v>44603.666666666664</v>
      </c>
      <c r="BC345" s="486"/>
      <c r="BD345" s="486"/>
      <c r="BE345" s="486"/>
      <c r="BF345" s="421">
        <f t="shared" si="456"/>
        <v>2</v>
      </c>
      <c r="BG345" s="422"/>
      <c r="BH345" s="423"/>
      <c r="BI345" s="423"/>
      <c r="BJ345" s="423"/>
      <c r="BK345" s="423"/>
      <c r="BL345" s="423"/>
      <c r="BM345" s="423"/>
      <c r="BN345" s="423"/>
      <c r="BO345" s="423"/>
      <c r="BP345" s="423"/>
      <c r="BQ345" s="424"/>
      <c r="BR345" s="424"/>
      <c r="BS345" s="424"/>
      <c r="BT345" s="424"/>
      <c r="BU345" s="424"/>
      <c r="BV345" s="424"/>
      <c r="BW345" s="424"/>
      <c r="BX345" s="424"/>
      <c r="BY345" s="424"/>
      <c r="BZ345" s="424"/>
      <c r="CA345" s="424"/>
      <c r="CB345" s="425">
        <f t="shared" si="457"/>
        <v>0</v>
      </c>
      <c r="CC345" s="397">
        <f t="shared" si="458"/>
        <v>2</v>
      </c>
      <c r="CD345" s="412"/>
      <c r="CE345" s="396">
        <f t="shared" si="459"/>
        <v>6</v>
      </c>
      <c r="CF345" s="413"/>
      <c r="CG345" s="413"/>
      <c r="CH345" s="413"/>
      <c r="CI345" s="413"/>
      <c r="CJ345" s="413"/>
      <c r="CK345" s="426"/>
      <c r="CL345" s="426"/>
    </row>
    <row r="346" spans="1:90" s="427" customFormat="1" ht="26.4" customHeight="1">
      <c r="A346" s="410"/>
      <c r="B346" s="411">
        <f t="shared" si="460"/>
        <v>1251</v>
      </c>
      <c r="C346" s="216" t="str">
        <f t="shared" ca="1" si="454"/>
        <v/>
      </c>
      <c r="D346" s="216" t="s">
        <v>364</v>
      </c>
      <c r="E346" s="363">
        <f t="shared" si="455"/>
        <v>44562</v>
      </c>
      <c r="F346" s="412">
        <v>44562</v>
      </c>
      <c r="G346" s="413"/>
      <c r="H346" s="414"/>
      <c r="I346" s="413"/>
      <c r="J346" s="413"/>
      <c r="K346" s="413">
        <v>3016</v>
      </c>
      <c r="L346" s="414" t="s">
        <v>391</v>
      </c>
      <c r="M346" s="413" t="s">
        <v>39</v>
      </c>
      <c r="N346" s="413" t="s">
        <v>45</v>
      </c>
      <c r="O346" s="483" t="s">
        <v>253</v>
      </c>
      <c r="P346" s="415" t="s">
        <v>254</v>
      </c>
      <c r="Q346" s="416" t="s">
        <v>254</v>
      </c>
      <c r="R346" s="417" t="s">
        <v>68</v>
      </c>
      <c r="S346" s="418" t="s">
        <v>27</v>
      </c>
      <c r="T346" s="413"/>
      <c r="U346" s="413" t="s">
        <v>380</v>
      </c>
      <c r="V346" s="419" t="s">
        <v>318</v>
      </c>
      <c r="W346" s="419" t="s">
        <v>329</v>
      </c>
      <c r="X346" s="413" t="s">
        <v>379</v>
      </c>
      <c r="Y346" s="413">
        <v>3</v>
      </c>
      <c r="Z346" s="413" t="s">
        <v>21</v>
      </c>
      <c r="AA346" s="413" t="s">
        <v>165</v>
      </c>
      <c r="AB346" s="413" t="s">
        <v>167</v>
      </c>
      <c r="AC346" s="413"/>
      <c r="AD346" s="413"/>
      <c r="AE346" s="413">
        <v>1000</v>
      </c>
      <c r="AF346" s="486">
        <v>44562</v>
      </c>
      <c r="AG346" s="486"/>
      <c r="AH346" s="486"/>
      <c r="AI346" s="486"/>
      <c r="AJ346" s="486"/>
      <c r="AK346" s="486"/>
      <c r="AL346" s="486"/>
      <c r="AM346" s="486"/>
      <c r="AN346" s="486"/>
      <c r="AO346" s="486"/>
      <c r="AP346" s="486"/>
      <c r="AQ346" s="486"/>
      <c r="AR346" s="486"/>
      <c r="AS346" s="486"/>
      <c r="AT346" s="486"/>
      <c r="AU346" s="486"/>
      <c r="AV346" s="486"/>
      <c r="AW346" s="486"/>
      <c r="AX346" s="486"/>
      <c r="AY346" s="486"/>
      <c r="AZ346" s="486"/>
      <c r="BA346" s="486"/>
      <c r="BB346" s="486">
        <f t="shared" si="462"/>
        <v>44603.666666666664</v>
      </c>
      <c r="BC346" s="486"/>
      <c r="BD346" s="486"/>
      <c r="BE346" s="486"/>
      <c r="BF346" s="421">
        <f t="shared" si="456"/>
        <v>2</v>
      </c>
      <c r="BG346" s="422"/>
      <c r="BH346" s="423"/>
      <c r="BI346" s="423"/>
      <c r="BJ346" s="423"/>
      <c r="BK346" s="423"/>
      <c r="BL346" s="423"/>
      <c r="BM346" s="423"/>
      <c r="BN346" s="423"/>
      <c r="BO346" s="423"/>
      <c r="BP346" s="423"/>
      <c r="BQ346" s="424"/>
      <c r="BR346" s="424"/>
      <c r="BS346" s="424"/>
      <c r="BT346" s="424"/>
      <c r="BU346" s="424"/>
      <c r="BV346" s="424"/>
      <c r="BW346" s="424"/>
      <c r="BX346" s="424"/>
      <c r="BY346" s="424"/>
      <c r="BZ346" s="424"/>
      <c r="CA346" s="424"/>
      <c r="CB346" s="425">
        <f t="shared" si="457"/>
        <v>0</v>
      </c>
      <c r="CC346" s="397">
        <f t="shared" si="458"/>
        <v>2</v>
      </c>
      <c r="CD346" s="412"/>
      <c r="CE346" s="396">
        <f t="shared" si="459"/>
        <v>6</v>
      </c>
      <c r="CF346" s="413"/>
      <c r="CG346" s="413"/>
      <c r="CH346" s="413"/>
      <c r="CI346" s="413"/>
      <c r="CJ346" s="413"/>
      <c r="CK346" s="426"/>
      <c r="CL346" s="426"/>
    </row>
    <row r="347" spans="1:90" s="427" customFormat="1" ht="26.4" customHeight="1">
      <c r="A347" s="410"/>
      <c r="B347" s="411">
        <f t="shared" si="460"/>
        <v>1252</v>
      </c>
      <c r="C347" s="216" t="str">
        <f t="shared" ca="1" si="454"/>
        <v/>
      </c>
      <c r="D347" s="216" t="s">
        <v>364</v>
      </c>
      <c r="E347" s="363">
        <f t="shared" si="455"/>
        <v>44562</v>
      </c>
      <c r="F347" s="412">
        <v>44562</v>
      </c>
      <c r="G347" s="413"/>
      <c r="H347" s="414"/>
      <c r="I347" s="413"/>
      <c r="J347" s="413"/>
      <c r="K347" s="413">
        <v>3016</v>
      </c>
      <c r="L347" s="414" t="s">
        <v>391</v>
      </c>
      <c r="M347" s="413" t="s">
        <v>39</v>
      </c>
      <c r="N347" s="413" t="s">
        <v>45</v>
      </c>
      <c r="O347" s="483" t="s">
        <v>253</v>
      </c>
      <c r="P347" s="415" t="s">
        <v>254</v>
      </c>
      <c r="Q347" s="416" t="s">
        <v>254</v>
      </c>
      <c r="R347" s="417" t="s">
        <v>68</v>
      </c>
      <c r="S347" s="418" t="s">
        <v>27</v>
      </c>
      <c r="T347" s="413"/>
      <c r="U347" s="413" t="s">
        <v>382</v>
      </c>
      <c r="V347" s="419" t="s">
        <v>382</v>
      </c>
      <c r="W347" s="419" t="s">
        <v>383</v>
      </c>
      <c r="X347" s="413" t="s">
        <v>379</v>
      </c>
      <c r="Y347" s="413">
        <v>3</v>
      </c>
      <c r="Z347" s="413" t="s">
        <v>31</v>
      </c>
      <c r="AA347" s="413" t="s">
        <v>165</v>
      </c>
      <c r="AB347" s="413" t="s">
        <v>167</v>
      </c>
      <c r="AC347" s="413"/>
      <c r="AD347" s="413"/>
      <c r="AE347" s="413">
        <v>1000</v>
      </c>
      <c r="AF347" s="486">
        <v>44562</v>
      </c>
      <c r="AG347" s="486"/>
      <c r="AH347" s="486"/>
      <c r="AI347" s="486"/>
      <c r="AJ347" s="486"/>
      <c r="AK347" s="486"/>
      <c r="AL347" s="486"/>
      <c r="AM347" s="486"/>
      <c r="AN347" s="486"/>
      <c r="AO347" s="486"/>
      <c r="AP347" s="486"/>
      <c r="AQ347" s="486"/>
      <c r="AR347" s="486"/>
      <c r="AS347" s="486"/>
      <c r="AT347" s="486"/>
      <c r="AU347" s="486"/>
      <c r="AV347" s="486"/>
      <c r="AW347" s="486"/>
      <c r="AX347" s="486"/>
      <c r="AY347" s="486"/>
      <c r="AZ347" s="486"/>
      <c r="BA347" s="486"/>
      <c r="BB347" s="486">
        <f t="shared" si="462"/>
        <v>44603.666666666664</v>
      </c>
      <c r="BC347" s="486"/>
      <c r="BD347" s="486"/>
      <c r="BE347" s="486"/>
      <c r="BF347" s="421">
        <f t="shared" si="456"/>
        <v>2</v>
      </c>
      <c r="BG347" s="422"/>
      <c r="BH347" s="423"/>
      <c r="BI347" s="423"/>
      <c r="BJ347" s="423"/>
      <c r="BK347" s="423"/>
      <c r="BL347" s="423"/>
      <c r="BM347" s="423"/>
      <c r="BN347" s="423"/>
      <c r="BO347" s="423"/>
      <c r="BP347" s="423"/>
      <c r="BQ347" s="424"/>
      <c r="BR347" s="424"/>
      <c r="BS347" s="424"/>
      <c r="BT347" s="424"/>
      <c r="BU347" s="424"/>
      <c r="BV347" s="424"/>
      <c r="BW347" s="424"/>
      <c r="BX347" s="424"/>
      <c r="BY347" s="424"/>
      <c r="BZ347" s="424"/>
      <c r="CA347" s="424"/>
      <c r="CB347" s="425">
        <f t="shared" si="457"/>
        <v>0</v>
      </c>
      <c r="CC347" s="397">
        <f t="shared" si="458"/>
        <v>2</v>
      </c>
      <c r="CD347" s="412"/>
      <c r="CE347" s="396">
        <f t="shared" si="459"/>
        <v>6</v>
      </c>
      <c r="CF347" s="413"/>
      <c r="CG347" s="413"/>
      <c r="CH347" s="413"/>
      <c r="CI347" s="413"/>
      <c r="CJ347" s="413"/>
      <c r="CK347" s="426"/>
      <c r="CL347" s="426"/>
    </row>
    <row r="348" spans="1:90" s="427" customFormat="1" ht="26.4" customHeight="1">
      <c r="A348" s="410"/>
      <c r="B348" s="411">
        <f t="shared" si="460"/>
        <v>1253</v>
      </c>
      <c r="C348" s="216" t="str">
        <f t="shared" ca="1" si="454"/>
        <v>Too Over Due</v>
      </c>
      <c r="D348" s="216" t="str">
        <f t="shared" ref="D348:D353" ca="1" si="463">IF(C348="Closed","Done","Under Test")</f>
        <v>Under Test</v>
      </c>
      <c r="E348" s="363">
        <f t="shared" si="455"/>
        <v>44562</v>
      </c>
      <c r="F348" s="412">
        <v>44562</v>
      </c>
      <c r="G348" s="449">
        <v>44566</v>
      </c>
      <c r="H348" s="414"/>
      <c r="I348" s="413"/>
      <c r="J348" s="413"/>
      <c r="K348" s="413">
        <v>3051</v>
      </c>
      <c r="L348" s="414" t="s">
        <v>243</v>
      </c>
      <c r="M348" s="413" t="s">
        <v>29</v>
      </c>
      <c r="N348" s="413" t="s">
        <v>23</v>
      </c>
      <c r="O348" s="483" t="s">
        <v>253</v>
      </c>
      <c r="P348" s="415" t="s">
        <v>254</v>
      </c>
      <c r="Q348" s="416" t="s">
        <v>254</v>
      </c>
      <c r="R348" s="417" t="s">
        <v>68</v>
      </c>
      <c r="S348" s="418" t="s">
        <v>27</v>
      </c>
      <c r="T348" s="413"/>
      <c r="U348" s="14" t="s">
        <v>350</v>
      </c>
      <c r="V348" s="419" t="s">
        <v>377</v>
      </c>
      <c r="W348" s="419">
        <v>85</v>
      </c>
      <c r="X348" s="413" t="s">
        <v>323</v>
      </c>
      <c r="Y348" s="413">
        <v>3</v>
      </c>
      <c r="Z348" s="413"/>
      <c r="AA348" s="413" t="s">
        <v>164</v>
      </c>
      <c r="AB348" s="413" t="s">
        <v>171</v>
      </c>
      <c r="AC348" s="413"/>
      <c r="AD348" s="413"/>
      <c r="AE348" s="413">
        <v>240</v>
      </c>
      <c r="AF348" s="486">
        <v>44636</v>
      </c>
      <c r="AG348" s="486"/>
      <c r="AH348" s="486"/>
      <c r="AI348" s="486"/>
      <c r="AJ348" s="486"/>
      <c r="AK348" s="486"/>
      <c r="AL348" s="486"/>
      <c r="AM348" s="486"/>
      <c r="AN348" s="486"/>
      <c r="AO348" s="486"/>
      <c r="AP348" s="486"/>
      <c r="AQ348" s="486"/>
      <c r="AR348" s="486"/>
      <c r="AS348" s="486"/>
      <c r="AT348" s="486"/>
      <c r="AU348" s="486"/>
      <c r="AV348" s="486">
        <f>AF348+10</f>
        <v>44646</v>
      </c>
      <c r="AW348" s="486"/>
      <c r="AX348" s="486"/>
      <c r="AY348" s="486"/>
      <c r="AZ348" s="486"/>
      <c r="BA348" s="486"/>
      <c r="BB348" s="486"/>
      <c r="BC348" s="486"/>
      <c r="BD348" s="486"/>
      <c r="BE348" s="486"/>
      <c r="BF348" s="421">
        <f t="shared" si="456"/>
        <v>2</v>
      </c>
      <c r="BG348" s="422">
        <v>44636</v>
      </c>
      <c r="BH348" s="423"/>
      <c r="BI348" s="423"/>
      <c r="BJ348" s="423"/>
      <c r="BK348" s="423"/>
      <c r="BL348" s="423"/>
      <c r="BM348" s="423"/>
      <c r="BN348" s="423"/>
      <c r="BO348" s="423"/>
      <c r="BP348" s="423"/>
      <c r="BQ348" s="424"/>
      <c r="BR348" s="424"/>
      <c r="BS348" s="424"/>
      <c r="BT348" s="424"/>
      <c r="BU348" s="424"/>
      <c r="BV348" s="424"/>
      <c r="BW348" s="424"/>
      <c r="BX348" s="424"/>
      <c r="BY348" s="424"/>
      <c r="BZ348" s="424"/>
      <c r="CA348" s="424"/>
      <c r="CB348" s="425">
        <f t="shared" si="457"/>
        <v>1</v>
      </c>
      <c r="CC348" s="397">
        <f t="shared" si="458"/>
        <v>1</v>
      </c>
      <c r="CD348" s="412">
        <v>44647</v>
      </c>
      <c r="CE348" s="396">
        <f t="shared" si="459"/>
        <v>44653</v>
      </c>
      <c r="CF348" s="413"/>
      <c r="CG348" s="413"/>
      <c r="CH348" s="413"/>
      <c r="CI348" s="413"/>
      <c r="CJ348" s="413"/>
      <c r="CK348" s="426"/>
      <c r="CL348" s="426"/>
    </row>
    <row r="349" spans="1:90" s="427" customFormat="1" ht="26.4" customHeight="1">
      <c r="A349" s="410"/>
      <c r="B349" s="411">
        <f t="shared" si="460"/>
        <v>1254</v>
      </c>
      <c r="C349" s="216" t="str">
        <f t="shared" ca="1" si="454"/>
        <v>Too Over Due</v>
      </c>
      <c r="D349" s="216" t="str">
        <f t="shared" ca="1" si="463"/>
        <v>Under Test</v>
      </c>
      <c r="E349" s="363">
        <f t="shared" si="455"/>
        <v>44562</v>
      </c>
      <c r="F349" s="412">
        <v>44562</v>
      </c>
      <c r="G349" s="449">
        <v>44566</v>
      </c>
      <c r="H349" s="414"/>
      <c r="I349" s="413"/>
      <c r="J349" s="413"/>
      <c r="K349" s="413">
        <v>3051</v>
      </c>
      <c r="L349" s="414" t="s">
        <v>243</v>
      </c>
      <c r="M349" s="413" t="s">
        <v>29</v>
      </c>
      <c r="N349" s="413" t="s">
        <v>23</v>
      </c>
      <c r="O349" s="483" t="s">
        <v>253</v>
      </c>
      <c r="P349" s="415" t="s">
        <v>254</v>
      </c>
      <c r="Q349" s="416" t="s">
        <v>254</v>
      </c>
      <c r="R349" s="417" t="s">
        <v>68</v>
      </c>
      <c r="S349" s="418" t="s">
        <v>27</v>
      </c>
      <c r="T349" s="413"/>
      <c r="U349" s="413" t="s">
        <v>378</v>
      </c>
      <c r="V349" s="419" t="s">
        <v>378</v>
      </c>
      <c r="W349" s="419">
        <v>-30</v>
      </c>
      <c r="X349" s="413" t="s">
        <v>323</v>
      </c>
      <c r="Y349" s="413">
        <v>3</v>
      </c>
      <c r="Z349" s="413"/>
      <c r="AA349" s="413" t="s">
        <v>164</v>
      </c>
      <c r="AB349" s="413" t="s">
        <v>171</v>
      </c>
      <c r="AC349" s="413"/>
      <c r="AD349" s="413"/>
      <c r="AE349" s="413">
        <v>240</v>
      </c>
      <c r="AF349" s="486">
        <v>44636</v>
      </c>
      <c r="AG349" s="486"/>
      <c r="AH349" s="486"/>
      <c r="AI349" s="486"/>
      <c r="AJ349" s="486"/>
      <c r="AK349" s="486"/>
      <c r="AL349" s="486"/>
      <c r="AM349" s="486"/>
      <c r="AN349" s="486"/>
      <c r="AO349" s="486"/>
      <c r="AP349" s="486"/>
      <c r="AQ349" s="486"/>
      <c r="AR349" s="486"/>
      <c r="AS349" s="486"/>
      <c r="AT349" s="486"/>
      <c r="AU349" s="486"/>
      <c r="AV349" s="486">
        <f t="shared" ref="AV349:AV352" si="464">AF349+10</f>
        <v>44646</v>
      </c>
      <c r="AW349" s="486"/>
      <c r="AX349" s="486"/>
      <c r="AY349" s="486"/>
      <c r="AZ349" s="486"/>
      <c r="BA349" s="486"/>
      <c r="BB349" s="486"/>
      <c r="BC349" s="486"/>
      <c r="BD349" s="486"/>
      <c r="BE349" s="486"/>
      <c r="BF349" s="421">
        <f t="shared" si="456"/>
        <v>2</v>
      </c>
      <c r="BG349" s="422">
        <v>44636</v>
      </c>
      <c r="BH349" s="423"/>
      <c r="BI349" s="423"/>
      <c r="BJ349" s="423"/>
      <c r="BK349" s="423"/>
      <c r="BL349" s="423"/>
      <c r="BM349" s="423"/>
      <c r="BN349" s="423"/>
      <c r="BO349" s="423"/>
      <c r="BP349" s="423"/>
      <c r="BQ349" s="424"/>
      <c r="BR349" s="424"/>
      <c r="BS349" s="424"/>
      <c r="BT349" s="424"/>
      <c r="BU349" s="424"/>
      <c r="BV349" s="424"/>
      <c r="BW349" s="424"/>
      <c r="BX349" s="424"/>
      <c r="BY349" s="424"/>
      <c r="BZ349" s="424"/>
      <c r="CA349" s="424"/>
      <c r="CB349" s="425">
        <f t="shared" si="457"/>
        <v>1</v>
      </c>
      <c r="CC349" s="397">
        <f t="shared" si="458"/>
        <v>1</v>
      </c>
      <c r="CD349" s="412">
        <v>44647</v>
      </c>
      <c r="CE349" s="396">
        <f t="shared" si="459"/>
        <v>44653</v>
      </c>
      <c r="CF349" s="413"/>
      <c r="CG349" s="413"/>
      <c r="CH349" s="413"/>
      <c r="CI349" s="413"/>
      <c r="CJ349" s="413"/>
      <c r="CK349" s="426"/>
      <c r="CL349" s="426"/>
    </row>
    <row r="350" spans="1:90" s="427" customFormat="1" ht="26.4" customHeight="1">
      <c r="A350" s="410"/>
      <c r="B350" s="411">
        <f t="shared" si="460"/>
        <v>1255</v>
      </c>
      <c r="C350" s="216" t="str">
        <f t="shared" ca="1" si="454"/>
        <v>Too Over Due</v>
      </c>
      <c r="D350" s="216" t="str">
        <f t="shared" ca="1" si="463"/>
        <v>Under Test</v>
      </c>
      <c r="E350" s="363">
        <f t="shared" si="455"/>
        <v>44562</v>
      </c>
      <c r="F350" s="412">
        <v>44562</v>
      </c>
      <c r="G350" s="449">
        <v>44566</v>
      </c>
      <c r="H350" s="414"/>
      <c r="I350" s="413"/>
      <c r="J350" s="413"/>
      <c r="K350" s="413">
        <v>3051</v>
      </c>
      <c r="L350" s="414" t="s">
        <v>243</v>
      </c>
      <c r="M350" s="413" t="s">
        <v>29</v>
      </c>
      <c r="N350" s="413" t="s">
        <v>23</v>
      </c>
      <c r="O350" s="483" t="s">
        <v>253</v>
      </c>
      <c r="P350" s="415" t="s">
        <v>254</v>
      </c>
      <c r="Q350" s="416" t="s">
        <v>254</v>
      </c>
      <c r="R350" s="417" t="s">
        <v>68</v>
      </c>
      <c r="S350" s="418" t="s">
        <v>27</v>
      </c>
      <c r="T350" s="413"/>
      <c r="U350" s="14" t="s">
        <v>350</v>
      </c>
      <c r="V350" s="419" t="s">
        <v>377</v>
      </c>
      <c r="W350" s="419">
        <v>90</v>
      </c>
      <c r="X350" s="413" t="s">
        <v>379</v>
      </c>
      <c r="Y350" s="413">
        <v>3</v>
      </c>
      <c r="Z350" s="413"/>
      <c r="AA350" s="413"/>
      <c r="AB350" s="413"/>
      <c r="AC350" s="413"/>
      <c r="AD350" s="413"/>
      <c r="AE350" s="413">
        <v>240</v>
      </c>
      <c r="AF350" s="486">
        <v>44636</v>
      </c>
      <c r="AG350" s="486"/>
      <c r="AH350" s="486"/>
      <c r="AI350" s="486"/>
      <c r="AJ350" s="486"/>
      <c r="AK350" s="486"/>
      <c r="AL350" s="486"/>
      <c r="AM350" s="486"/>
      <c r="AN350" s="486"/>
      <c r="AO350" s="486"/>
      <c r="AP350" s="486"/>
      <c r="AQ350" s="486"/>
      <c r="AR350" s="486"/>
      <c r="AS350" s="486"/>
      <c r="AT350" s="486"/>
      <c r="AU350" s="486"/>
      <c r="AV350" s="486">
        <f t="shared" si="464"/>
        <v>44646</v>
      </c>
      <c r="AW350" s="486"/>
      <c r="AX350" s="486"/>
      <c r="AY350" s="486"/>
      <c r="AZ350" s="486"/>
      <c r="BA350" s="486"/>
      <c r="BB350" s="486"/>
      <c r="BC350" s="486"/>
      <c r="BD350" s="486"/>
      <c r="BE350" s="486"/>
      <c r="BF350" s="421">
        <f t="shared" si="456"/>
        <v>2</v>
      </c>
      <c r="BG350" s="422">
        <v>44636</v>
      </c>
      <c r="BH350" s="423"/>
      <c r="BI350" s="423"/>
      <c r="BJ350" s="423"/>
      <c r="BK350" s="423"/>
      <c r="BL350" s="423"/>
      <c r="BM350" s="423"/>
      <c r="BN350" s="423"/>
      <c r="BO350" s="423"/>
      <c r="BP350" s="423"/>
      <c r="BQ350" s="424"/>
      <c r="BR350" s="424"/>
      <c r="BS350" s="424"/>
      <c r="BT350" s="424"/>
      <c r="BU350" s="424"/>
      <c r="BV350" s="424"/>
      <c r="BW350" s="424"/>
      <c r="BX350" s="424"/>
      <c r="BY350" s="424"/>
      <c r="BZ350" s="424"/>
      <c r="CA350" s="424"/>
      <c r="CB350" s="425">
        <f t="shared" si="457"/>
        <v>1</v>
      </c>
      <c r="CC350" s="397">
        <f t="shared" si="458"/>
        <v>1</v>
      </c>
      <c r="CD350" s="412">
        <v>44647</v>
      </c>
      <c r="CE350" s="396">
        <f t="shared" si="459"/>
        <v>44653</v>
      </c>
      <c r="CF350" s="413"/>
      <c r="CG350" s="413"/>
      <c r="CH350" s="413"/>
      <c r="CI350" s="413"/>
      <c r="CJ350" s="413"/>
      <c r="CK350" s="426"/>
      <c r="CL350" s="426"/>
    </row>
    <row r="351" spans="1:90" s="427" customFormat="1" ht="26.4" customHeight="1">
      <c r="A351" s="410"/>
      <c r="B351" s="411">
        <f t="shared" si="460"/>
        <v>1256</v>
      </c>
      <c r="C351" s="216" t="str">
        <f t="shared" ca="1" si="454"/>
        <v>Too Over Due</v>
      </c>
      <c r="D351" s="216" t="str">
        <f t="shared" ca="1" si="463"/>
        <v>Under Test</v>
      </c>
      <c r="E351" s="363">
        <f t="shared" si="455"/>
        <v>44562</v>
      </c>
      <c r="F351" s="412">
        <v>44562</v>
      </c>
      <c r="G351" s="449">
        <v>44566</v>
      </c>
      <c r="H351" s="414"/>
      <c r="I351" s="413"/>
      <c r="J351" s="413"/>
      <c r="K351" s="413">
        <v>3051</v>
      </c>
      <c r="L351" s="414" t="s">
        <v>243</v>
      </c>
      <c r="M351" s="413" t="s">
        <v>29</v>
      </c>
      <c r="N351" s="413" t="s">
        <v>23</v>
      </c>
      <c r="O351" s="483" t="s">
        <v>253</v>
      </c>
      <c r="P351" s="415" t="s">
        <v>254</v>
      </c>
      <c r="Q351" s="416" t="s">
        <v>254</v>
      </c>
      <c r="R351" s="417" t="s">
        <v>68</v>
      </c>
      <c r="S351" s="418" t="s">
        <v>27</v>
      </c>
      <c r="T351" s="413"/>
      <c r="U351" s="413" t="s">
        <v>378</v>
      </c>
      <c r="V351" s="419" t="s">
        <v>378</v>
      </c>
      <c r="W351" s="419">
        <v>-40</v>
      </c>
      <c r="X351" s="413" t="s">
        <v>379</v>
      </c>
      <c r="Y351" s="413">
        <v>3</v>
      </c>
      <c r="Z351" s="413"/>
      <c r="AA351" s="413"/>
      <c r="AB351" s="413"/>
      <c r="AC351" s="413"/>
      <c r="AD351" s="413"/>
      <c r="AE351" s="413">
        <v>240</v>
      </c>
      <c r="AF351" s="486">
        <v>44636</v>
      </c>
      <c r="AG351" s="486"/>
      <c r="AH351" s="486"/>
      <c r="AI351" s="486"/>
      <c r="AJ351" s="486"/>
      <c r="AK351" s="486"/>
      <c r="AL351" s="486"/>
      <c r="AM351" s="486"/>
      <c r="AN351" s="486"/>
      <c r="AO351" s="486"/>
      <c r="AP351" s="486"/>
      <c r="AQ351" s="486"/>
      <c r="AR351" s="486"/>
      <c r="AS351" s="486"/>
      <c r="AT351" s="486"/>
      <c r="AU351" s="486"/>
      <c r="AV351" s="486">
        <f t="shared" si="464"/>
        <v>44646</v>
      </c>
      <c r="AW351" s="486"/>
      <c r="AX351" s="486"/>
      <c r="AY351" s="486"/>
      <c r="AZ351" s="486"/>
      <c r="BA351" s="486"/>
      <c r="BB351" s="486"/>
      <c r="BC351" s="486"/>
      <c r="BD351" s="486"/>
      <c r="BE351" s="486"/>
      <c r="BF351" s="421">
        <f t="shared" si="456"/>
        <v>2</v>
      </c>
      <c r="BG351" s="422">
        <v>44636</v>
      </c>
      <c r="BH351" s="423"/>
      <c r="BI351" s="423"/>
      <c r="BJ351" s="423"/>
      <c r="BK351" s="423"/>
      <c r="BL351" s="423"/>
      <c r="BM351" s="423"/>
      <c r="BN351" s="423"/>
      <c r="BO351" s="423"/>
      <c r="BP351" s="423"/>
      <c r="BQ351" s="424"/>
      <c r="BR351" s="424"/>
      <c r="BS351" s="424"/>
      <c r="BT351" s="424"/>
      <c r="BU351" s="424"/>
      <c r="BV351" s="424"/>
      <c r="BW351" s="424"/>
      <c r="BX351" s="424"/>
      <c r="BY351" s="424"/>
      <c r="BZ351" s="424"/>
      <c r="CA351" s="424"/>
      <c r="CB351" s="425">
        <f t="shared" si="457"/>
        <v>1</v>
      </c>
      <c r="CC351" s="397">
        <f t="shared" si="458"/>
        <v>1</v>
      </c>
      <c r="CD351" s="412">
        <v>44647</v>
      </c>
      <c r="CE351" s="396">
        <f t="shared" si="459"/>
        <v>44653</v>
      </c>
      <c r="CF351" s="413"/>
      <c r="CG351" s="413"/>
      <c r="CH351" s="413"/>
      <c r="CI351" s="413"/>
      <c r="CJ351" s="413"/>
      <c r="CK351" s="426"/>
      <c r="CL351" s="426"/>
    </row>
    <row r="352" spans="1:90" s="427" customFormat="1" ht="26.4" customHeight="1">
      <c r="A352" s="410"/>
      <c r="B352" s="411">
        <f t="shared" si="460"/>
        <v>1257</v>
      </c>
      <c r="C352" s="216" t="str">
        <f t="shared" ca="1" si="454"/>
        <v>Too Over Due</v>
      </c>
      <c r="D352" s="216" t="str">
        <f t="shared" ca="1" si="463"/>
        <v>Under Test</v>
      </c>
      <c r="E352" s="363">
        <f t="shared" si="455"/>
        <v>44562</v>
      </c>
      <c r="F352" s="412">
        <v>44562</v>
      </c>
      <c r="G352" s="449">
        <v>44566</v>
      </c>
      <c r="H352" s="414"/>
      <c r="I352" s="413"/>
      <c r="J352" s="413"/>
      <c r="K352" s="413">
        <v>3051</v>
      </c>
      <c r="L352" s="414" t="s">
        <v>243</v>
      </c>
      <c r="M352" s="413" t="s">
        <v>29</v>
      </c>
      <c r="N352" s="413" t="s">
        <v>23</v>
      </c>
      <c r="O352" s="483" t="s">
        <v>253</v>
      </c>
      <c r="P352" s="415" t="s">
        <v>254</v>
      </c>
      <c r="Q352" s="416" t="s">
        <v>254</v>
      </c>
      <c r="R352" s="417" t="s">
        <v>68</v>
      </c>
      <c r="S352" s="418" t="s">
        <v>27</v>
      </c>
      <c r="T352" s="413"/>
      <c r="U352" s="413" t="s">
        <v>380</v>
      </c>
      <c r="V352" s="419" t="s">
        <v>318</v>
      </c>
      <c r="W352" s="419" t="s">
        <v>329</v>
      </c>
      <c r="X352" s="413" t="s">
        <v>323</v>
      </c>
      <c r="Y352" s="413">
        <v>3</v>
      </c>
      <c r="Z352" s="413" t="s">
        <v>43</v>
      </c>
      <c r="AA352" s="413" t="s">
        <v>164</v>
      </c>
      <c r="AB352" s="413" t="s">
        <v>171</v>
      </c>
      <c r="AC352" s="413"/>
      <c r="AD352" s="413"/>
      <c r="AE352" s="413">
        <v>240</v>
      </c>
      <c r="AF352" s="486">
        <v>44636</v>
      </c>
      <c r="AG352" s="486"/>
      <c r="AH352" s="486"/>
      <c r="AI352" s="486"/>
      <c r="AJ352" s="486"/>
      <c r="AK352" s="486"/>
      <c r="AL352" s="486"/>
      <c r="AM352" s="486"/>
      <c r="AN352" s="486"/>
      <c r="AO352" s="486"/>
      <c r="AP352" s="486"/>
      <c r="AQ352" s="486"/>
      <c r="AR352" s="486"/>
      <c r="AS352" s="486"/>
      <c r="AT352" s="486"/>
      <c r="AU352" s="486"/>
      <c r="AV352" s="486">
        <f t="shared" si="464"/>
        <v>44646</v>
      </c>
      <c r="AW352" s="486"/>
      <c r="AX352" s="486"/>
      <c r="AY352" s="486"/>
      <c r="AZ352" s="486"/>
      <c r="BA352" s="486"/>
      <c r="BB352" s="486"/>
      <c r="BC352" s="486"/>
      <c r="BD352" s="486"/>
      <c r="BE352" s="486"/>
      <c r="BF352" s="421">
        <f t="shared" si="456"/>
        <v>2</v>
      </c>
      <c r="BG352" s="422">
        <v>44636</v>
      </c>
      <c r="BH352" s="423"/>
      <c r="BI352" s="423"/>
      <c r="BJ352" s="423"/>
      <c r="BK352" s="423"/>
      <c r="BL352" s="423"/>
      <c r="BM352" s="423"/>
      <c r="BN352" s="423"/>
      <c r="BO352" s="423"/>
      <c r="BP352" s="423"/>
      <c r="BQ352" s="424"/>
      <c r="BR352" s="424"/>
      <c r="BS352" s="424"/>
      <c r="BT352" s="424"/>
      <c r="BU352" s="424"/>
      <c r="BV352" s="424"/>
      <c r="BW352" s="424"/>
      <c r="BX352" s="424"/>
      <c r="BY352" s="424"/>
      <c r="BZ352" s="424"/>
      <c r="CA352" s="424"/>
      <c r="CB352" s="425">
        <f t="shared" si="457"/>
        <v>1</v>
      </c>
      <c r="CC352" s="397">
        <f t="shared" si="458"/>
        <v>1</v>
      </c>
      <c r="CD352" s="412">
        <v>44647</v>
      </c>
      <c r="CE352" s="396">
        <f t="shared" si="459"/>
        <v>44653</v>
      </c>
      <c r="CF352" s="413"/>
      <c r="CG352" s="413"/>
      <c r="CH352" s="413"/>
      <c r="CI352" s="413"/>
      <c r="CJ352" s="413"/>
      <c r="CK352" s="426"/>
      <c r="CL352" s="426"/>
    </row>
    <row r="353" spans="1:90" s="427" customFormat="1" ht="26.4" customHeight="1">
      <c r="A353" s="410"/>
      <c r="B353" s="411">
        <f t="shared" si="460"/>
        <v>1258</v>
      </c>
      <c r="C353" s="216" t="str">
        <f t="shared" ca="1" si="454"/>
        <v>Too Over Due</v>
      </c>
      <c r="D353" s="216" t="str">
        <f t="shared" ca="1" si="463"/>
        <v>Under Test</v>
      </c>
      <c r="E353" s="363">
        <f t="shared" si="455"/>
        <v>44562</v>
      </c>
      <c r="F353" s="412">
        <v>44562</v>
      </c>
      <c r="G353" s="449">
        <v>44566</v>
      </c>
      <c r="H353" s="414"/>
      <c r="I353" s="413"/>
      <c r="J353" s="413"/>
      <c r="K353" s="413">
        <v>3051</v>
      </c>
      <c r="L353" s="414" t="s">
        <v>243</v>
      </c>
      <c r="M353" s="413" t="s">
        <v>29</v>
      </c>
      <c r="N353" s="413" t="s">
        <v>23</v>
      </c>
      <c r="O353" s="483" t="s">
        <v>253</v>
      </c>
      <c r="P353" s="415" t="s">
        <v>254</v>
      </c>
      <c r="Q353" s="416" t="s">
        <v>254</v>
      </c>
      <c r="R353" s="417" t="s">
        <v>68</v>
      </c>
      <c r="S353" s="418" t="s">
        <v>27</v>
      </c>
      <c r="T353" s="413"/>
      <c r="U353" s="413" t="s">
        <v>382</v>
      </c>
      <c r="V353" s="419" t="s">
        <v>382</v>
      </c>
      <c r="W353" s="500" t="s">
        <v>368</v>
      </c>
      <c r="X353" s="413" t="s">
        <v>379</v>
      </c>
      <c r="Y353" s="413">
        <v>3</v>
      </c>
      <c r="Z353" s="401" t="s">
        <v>31</v>
      </c>
      <c r="AA353" s="413"/>
      <c r="AB353" s="413"/>
      <c r="AC353" s="413"/>
      <c r="AD353" s="413"/>
      <c r="AE353" s="413">
        <v>100</v>
      </c>
      <c r="AF353" s="486">
        <v>44636</v>
      </c>
      <c r="AG353" s="486"/>
      <c r="AH353" s="486"/>
      <c r="AI353" s="486"/>
      <c r="AJ353" s="486"/>
      <c r="AK353" s="486"/>
      <c r="AL353" s="486"/>
      <c r="AM353" s="486"/>
      <c r="AN353" s="486"/>
      <c r="AO353" s="486"/>
      <c r="AP353" s="486">
        <f>AF353+5</f>
        <v>44641</v>
      </c>
      <c r="AQ353" s="486"/>
      <c r="AR353" s="486"/>
      <c r="AS353" s="486"/>
      <c r="AT353" s="486"/>
      <c r="AU353" s="486"/>
      <c r="AV353" s="486"/>
      <c r="AW353" s="486"/>
      <c r="AX353" s="486"/>
      <c r="AY353" s="486"/>
      <c r="AZ353" s="486"/>
      <c r="BA353" s="486"/>
      <c r="BB353" s="486"/>
      <c r="BC353" s="486"/>
      <c r="BD353" s="486"/>
      <c r="BE353" s="486"/>
      <c r="BF353" s="421">
        <f t="shared" si="456"/>
        <v>2</v>
      </c>
      <c r="BG353" s="422">
        <v>44636</v>
      </c>
      <c r="BH353" s="423"/>
      <c r="BI353" s="423"/>
      <c r="BJ353" s="423"/>
      <c r="BK353" s="423"/>
      <c r="BL353" s="423"/>
      <c r="BM353" s="423"/>
      <c r="BN353" s="423"/>
      <c r="BO353" s="423"/>
      <c r="BP353" s="423"/>
      <c r="BQ353" s="424"/>
      <c r="BR353" s="424"/>
      <c r="BS353" s="424"/>
      <c r="BT353" s="424"/>
      <c r="BU353" s="424"/>
      <c r="BV353" s="424"/>
      <c r="BW353" s="424"/>
      <c r="BX353" s="424"/>
      <c r="BY353" s="424"/>
      <c r="BZ353" s="424"/>
      <c r="CA353" s="424"/>
      <c r="CB353" s="425">
        <f t="shared" si="457"/>
        <v>1</v>
      </c>
      <c r="CC353" s="397">
        <f t="shared" si="458"/>
        <v>1</v>
      </c>
      <c r="CD353" s="412">
        <v>44642</v>
      </c>
      <c r="CE353" s="396">
        <f t="shared" si="459"/>
        <v>44648</v>
      </c>
      <c r="CF353" s="413"/>
      <c r="CG353" s="413"/>
      <c r="CH353" s="413"/>
      <c r="CI353" s="413"/>
      <c r="CJ353" s="413"/>
      <c r="CK353" s="426"/>
      <c r="CL353" s="426"/>
    </row>
    <row r="354" spans="1:90" s="427" customFormat="1" ht="26.4" customHeight="1">
      <c r="A354" s="410"/>
      <c r="B354" s="411">
        <f t="shared" si="460"/>
        <v>1259</v>
      </c>
      <c r="C354" s="216" t="str">
        <f t="shared" ca="1" si="454"/>
        <v/>
      </c>
      <c r="D354" s="216" t="s">
        <v>364</v>
      </c>
      <c r="E354" s="363">
        <f t="shared" si="455"/>
        <v>44562</v>
      </c>
      <c r="F354" s="412">
        <v>44562</v>
      </c>
      <c r="G354" s="449">
        <v>44566</v>
      </c>
      <c r="H354" s="414"/>
      <c r="I354" s="413"/>
      <c r="J354" s="413"/>
      <c r="K354" s="413">
        <v>3067</v>
      </c>
      <c r="L354" s="414" t="s">
        <v>33</v>
      </c>
      <c r="M354" s="413" t="s">
        <v>34</v>
      </c>
      <c r="N354" s="413" t="s">
        <v>18</v>
      </c>
      <c r="O354" s="483" t="s">
        <v>253</v>
      </c>
      <c r="P354" s="415" t="s">
        <v>254</v>
      </c>
      <c r="Q354" s="416" t="s">
        <v>254</v>
      </c>
      <c r="R354" s="417" t="s">
        <v>68</v>
      </c>
      <c r="S354" s="418" t="s">
        <v>27</v>
      </c>
      <c r="T354" s="413"/>
      <c r="U354" s="14" t="s">
        <v>350</v>
      </c>
      <c r="V354" s="419" t="s">
        <v>377</v>
      </c>
      <c r="W354" s="419">
        <v>105</v>
      </c>
      <c r="X354" s="413" t="s">
        <v>323</v>
      </c>
      <c r="Y354" s="413">
        <v>3</v>
      </c>
      <c r="Z354" s="413" t="s">
        <v>19</v>
      </c>
      <c r="AA354" s="413" t="s">
        <v>164</v>
      </c>
      <c r="AB354" s="413" t="s">
        <v>406</v>
      </c>
      <c r="AC354" s="413"/>
      <c r="AD354" s="413"/>
      <c r="AE354" s="413">
        <v>500</v>
      </c>
      <c r="AF354" s="486">
        <v>44562</v>
      </c>
      <c r="AG354" s="486"/>
      <c r="AH354" s="486"/>
      <c r="AI354" s="486"/>
      <c r="AJ354" s="486"/>
      <c r="AK354" s="486"/>
      <c r="AL354" s="486"/>
      <c r="AM354" s="486"/>
      <c r="AN354" s="486"/>
      <c r="AO354" s="486"/>
      <c r="AP354" s="486"/>
      <c r="AQ354" s="486"/>
      <c r="AR354" s="486"/>
      <c r="AS354" s="486"/>
      <c r="AT354" s="486"/>
      <c r="AU354" s="486"/>
      <c r="AV354" s="486"/>
      <c r="AW354" s="486"/>
      <c r="AX354" s="486"/>
      <c r="AY354" s="486">
        <f>$AF354+AY$3</f>
        <v>44582.833333333336</v>
      </c>
      <c r="AZ354" s="486"/>
      <c r="BA354" s="486"/>
      <c r="BB354" s="486"/>
      <c r="BC354" s="486"/>
      <c r="BD354" s="486"/>
      <c r="BE354" s="486"/>
      <c r="BF354" s="421">
        <f t="shared" si="456"/>
        <v>2</v>
      </c>
      <c r="BG354" s="422"/>
      <c r="BH354" s="423"/>
      <c r="BI354" s="423"/>
      <c r="BJ354" s="423"/>
      <c r="BK354" s="423"/>
      <c r="BL354" s="423"/>
      <c r="BM354" s="423"/>
      <c r="BN354" s="423"/>
      <c r="BO354" s="423"/>
      <c r="BP354" s="423"/>
      <c r="BQ354" s="424"/>
      <c r="BR354" s="424"/>
      <c r="BS354" s="424"/>
      <c r="BT354" s="424"/>
      <c r="BU354" s="424"/>
      <c r="BV354" s="424"/>
      <c r="BW354" s="424"/>
      <c r="BX354" s="424"/>
      <c r="BY354" s="424"/>
      <c r="BZ354" s="424"/>
      <c r="CA354" s="424"/>
      <c r="CB354" s="425">
        <f t="shared" si="457"/>
        <v>0</v>
      </c>
      <c r="CC354" s="397">
        <f t="shared" si="458"/>
        <v>2</v>
      </c>
      <c r="CD354" s="412"/>
      <c r="CE354" s="396">
        <f t="shared" si="459"/>
        <v>6</v>
      </c>
      <c r="CF354" s="413"/>
      <c r="CG354" s="413"/>
      <c r="CH354" s="413"/>
      <c r="CI354" s="413"/>
      <c r="CJ354" s="413"/>
      <c r="CK354" s="426"/>
      <c r="CL354" s="426"/>
    </row>
    <row r="355" spans="1:90" s="427" customFormat="1" ht="26.4" customHeight="1">
      <c r="A355" s="410"/>
      <c r="B355" s="411">
        <f t="shared" si="460"/>
        <v>1260</v>
      </c>
      <c r="C355" s="216" t="str">
        <f t="shared" ca="1" si="454"/>
        <v/>
      </c>
      <c r="D355" s="216" t="s">
        <v>364</v>
      </c>
      <c r="E355" s="363">
        <f t="shared" si="455"/>
        <v>44562</v>
      </c>
      <c r="F355" s="412">
        <v>44562</v>
      </c>
      <c r="G355" s="449">
        <v>44566</v>
      </c>
      <c r="H355" s="414"/>
      <c r="I355" s="413"/>
      <c r="J355" s="413"/>
      <c r="K355" s="413">
        <v>3067</v>
      </c>
      <c r="L355" s="414" t="s">
        <v>33</v>
      </c>
      <c r="M355" s="413" t="s">
        <v>34</v>
      </c>
      <c r="N355" s="413" t="s">
        <v>18</v>
      </c>
      <c r="O355" s="483" t="s">
        <v>253</v>
      </c>
      <c r="P355" s="415" t="s">
        <v>254</v>
      </c>
      <c r="Q355" s="416" t="s">
        <v>254</v>
      </c>
      <c r="R355" s="417" t="s">
        <v>68</v>
      </c>
      <c r="S355" s="418" t="s">
        <v>27</v>
      </c>
      <c r="T355" s="413"/>
      <c r="U355" s="413" t="s">
        <v>378</v>
      </c>
      <c r="V355" s="419" t="s">
        <v>378</v>
      </c>
      <c r="W355" s="419">
        <v>-40</v>
      </c>
      <c r="X355" s="413" t="s">
        <v>323</v>
      </c>
      <c r="Y355" s="413">
        <v>3</v>
      </c>
      <c r="Z355" s="413" t="s">
        <v>57</v>
      </c>
      <c r="AA355" s="413" t="s">
        <v>164</v>
      </c>
      <c r="AB355" s="413" t="s">
        <v>406</v>
      </c>
      <c r="AC355" s="413"/>
      <c r="AD355" s="413"/>
      <c r="AE355" s="413">
        <v>500</v>
      </c>
      <c r="AF355" s="486">
        <v>44562</v>
      </c>
      <c r="AG355" s="486"/>
      <c r="AH355" s="486"/>
      <c r="AI355" s="486"/>
      <c r="AJ355" s="486"/>
      <c r="AK355" s="486"/>
      <c r="AL355" s="486"/>
      <c r="AM355" s="486"/>
      <c r="AN355" s="486"/>
      <c r="AO355" s="486"/>
      <c r="AP355" s="486"/>
      <c r="AQ355" s="486"/>
      <c r="AR355" s="486"/>
      <c r="AS355" s="486"/>
      <c r="AT355" s="486"/>
      <c r="AU355" s="486"/>
      <c r="AV355" s="486"/>
      <c r="AW355" s="486"/>
      <c r="AX355" s="486"/>
      <c r="AY355" s="486">
        <f>$AF355+AY$3</f>
        <v>44582.833333333336</v>
      </c>
      <c r="AZ355" s="486"/>
      <c r="BA355" s="486"/>
      <c r="BB355" s="486"/>
      <c r="BC355" s="486"/>
      <c r="BD355" s="486"/>
      <c r="BE355" s="486"/>
      <c r="BF355" s="421">
        <f t="shared" si="456"/>
        <v>2</v>
      </c>
      <c r="BG355" s="422"/>
      <c r="BH355" s="423"/>
      <c r="BI355" s="423"/>
      <c r="BJ355" s="423"/>
      <c r="BK355" s="423"/>
      <c r="BL355" s="423"/>
      <c r="BM355" s="423"/>
      <c r="BN355" s="423"/>
      <c r="BO355" s="423"/>
      <c r="BP355" s="423"/>
      <c r="BQ355" s="424"/>
      <c r="BR355" s="424"/>
      <c r="BS355" s="424"/>
      <c r="BT355" s="424"/>
      <c r="BU355" s="424"/>
      <c r="BV355" s="424"/>
      <c r="BW355" s="424"/>
      <c r="BX355" s="424"/>
      <c r="BY355" s="424"/>
      <c r="BZ355" s="424"/>
      <c r="CA355" s="424"/>
      <c r="CB355" s="425">
        <f t="shared" si="457"/>
        <v>0</v>
      </c>
      <c r="CC355" s="397">
        <f t="shared" si="458"/>
        <v>2</v>
      </c>
      <c r="CD355" s="412"/>
      <c r="CE355" s="396">
        <f t="shared" si="459"/>
        <v>6</v>
      </c>
      <c r="CF355" s="413"/>
      <c r="CG355" s="413"/>
      <c r="CH355" s="413"/>
      <c r="CI355" s="413"/>
      <c r="CJ355" s="413"/>
      <c r="CK355" s="426"/>
      <c r="CL355" s="426"/>
    </row>
    <row r="356" spans="1:90" s="427" customFormat="1" ht="26.4" customHeight="1">
      <c r="A356" s="410"/>
      <c r="B356" s="411">
        <f t="shared" si="460"/>
        <v>1261</v>
      </c>
      <c r="C356" s="216" t="str">
        <f t="shared" ca="1" si="454"/>
        <v/>
      </c>
      <c r="D356" s="216" t="s">
        <v>364</v>
      </c>
      <c r="E356" s="363">
        <f t="shared" si="455"/>
        <v>44562</v>
      </c>
      <c r="F356" s="412">
        <v>44562</v>
      </c>
      <c r="G356" s="449">
        <v>44566</v>
      </c>
      <c r="H356" s="414"/>
      <c r="I356" s="413"/>
      <c r="J356" s="413"/>
      <c r="K356" s="413">
        <v>3067</v>
      </c>
      <c r="L356" s="414" t="s">
        <v>33</v>
      </c>
      <c r="M356" s="413" t="s">
        <v>34</v>
      </c>
      <c r="N356" s="413" t="s">
        <v>18</v>
      </c>
      <c r="O356" s="483" t="s">
        <v>253</v>
      </c>
      <c r="P356" s="415" t="s">
        <v>254</v>
      </c>
      <c r="Q356" s="416" t="s">
        <v>254</v>
      </c>
      <c r="R356" s="417" t="s">
        <v>68</v>
      </c>
      <c r="S356" s="418" t="s">
        <v>27</v>
      </c>
      <c r="T356" s="413"/>
      <c r="U356" s="14" t="s">
        <v>350</v>
      </c>
      <c r="V356" s="419" t="s">
        <v>377</v>
      </c>
      <c r="W356" s="419">
        <v>105</v>
      </c>
      <c r="X356" s="413" t="s">
        <v>379</v>
      </c>
      <c r="Y356" s="413">
        <v>3</v>
      </c>
      <c r="Z356" s="413" t="s">
        <v>19</v>
      </c>
      <c r="AA356" s="413" t="s">
        <v>164</v>
      </c>
      <c r="AB356" s="413" t="s">
        <v>406</v>
      </c>
      <c r="AC356" s="413"/>
      <c r="AD356" s="413"/>
      <c r="AE356" s="413">
        <v>500</v>
      </c>
      <c r="AF356" s="486">
        <v>44562</v>
      </c>
      <c r="AG356" s="486"/>
      <c r="AH356" s="486"/>
      <c r="AI356" s="486"/>
      <c r="AJ356" s="486"/>
      <c r="AK356" s="486"/>
      <c r="AL356" s="486"/>
      <c r="AM356" s="486"/>
      <c r="AN356" s="486"/>
      <c r="AO356" s="486"/>
      <c r="AP356" s="486"/>
      <c r="AQ356" s="486"/>
      <c r="AR356" s="486"/>
      <c r="AS356" s="486"/>
      <c r="AT356" s="486"/>
      <c r="AU356" s="486"/>
      <c r="AV356" s="486"/>
      <c r="AW356" s="486"/>
      <c r="AX356" s="486"/>
      <c r="AY356" s="486">
        <f t="shared" ref="AY356:AY384" si="465">$AF356+AY$3</f>
        <v>44582.833333333336</v>
      </c>
      <c r="AZ356" s="486"/>
      <c r="BA356" s="486"/>
      <c r="BB356" s="486"/>
      <c r="BC356" s="486"/>
      <c r="BD356" s="486"/>
      <c r="BE356" s="486"/>
      <c r="BF356" s="421">
        <f t="shared" si="456"/>
        <v>2</v>
      </c>
      <c r="BG356" s="422"/>
      <c r="BH356" s="423"/>
      <c r="BI356" s="423"/>
      <c r="BJ356" s="423"/>
      <c r="BK356" s="423"/>
      <c r="BL356" s="423"/>
      <c r="BM356" s="423"/>
      <c r="BN356" s="423"/>
      <c r="BO356" s="423"/>
      <c r="BP356" s="423"/>
      <c r="BQ356" s="424"/>
      <c r="BR356" s="424"/>
      <c r="BS356" s="424"/>
      <c r="BT356" s="424"/>
      <c r="BU356" s="424"/>
      <c r="BV356" s="424"/>
      <c r="BW356" s="424"/>
      <c r="BX356" s="424"/>
      <c r="BY356" s="424"/>
      <c r="BZ356" s="424"/>
      <c r="CA356" s="424"/>
      <c r="CB356" s="425">
        <f t="shared" si="457"/>
        <v>0</v>
      </c>
      <c r="CC356" s="397">
        <f t="shared" si="458"/>
        <v>2</v>
      </c>
      <c r="CD356" s="412"/>
      <c r="CE356" s="396">
        <f t="shared" si="459"/>
        <v>6</v>
      </c>
      <c r="CF356" s="413"/>
      <c r="CG356" s="413"/>
      <c r="CH356" s="413"/>
      <c r="CI356" s="413"/>
      <c r="CJ356" s="413"/>
      <c r="CK356" s="426"/>
      <c r="CL356" s="426"/>
    </row>
    <row r="357" spans="1:90" s="427" customFormat="1" ht="26.4" customHeight="1">
      <c r="A357" s="410"/>
      <c r="B357" s="411">
        <f t="shared" si="460"/>
        <v>1262</v>
      </c>
      <c r="C357" s="216" t="str">
        <f t="shared" ca="1" si="454"/>
        <v/>
      </c>
      <c r="D357" s="216" t="s">
        <v>364</v>
      </c>
      <c r="E357" s="363">
        <f t="shared" si="455"/>
        <v>44562</v>
      </c>
      <c r="F357" s="412">
        <v>44562</v>
      </c>
      <c r="G357" s="449">
        <v>44566</v>
      </c>
      <c r="H357" s="414"/>
      <c r="I357" s="413"/>
      <c r="J357" s="413"/>
      <c r="K357" s="413">
        <v>3067</v>
      </c>
      <c r="L357" s="414" t="s">
        <v>33</v>
      </c>
      <c r="M357" s="413" t="s">
        <v>34</v>
      </c>
      <c r="N357" s="413" t="s">
        <v>18</v>
      </c>
      <c r="O357" s="483" t="s">
        <v>253</v>
      </c>
      <c r="P357" s="415" t="s">
        <v>254</v>
      </c>
      <c r="Q357" s="416" t="s">
        <v>254</v>
      </c>
      <c r="R357" s="417" t="s">
        <v>68</v>
      </c>
      <c r="S357" s="418" t="s">
        <v>27</v>
      </c>
      <c r="T357" s="413"/>
      <c r="U357" s="413" t="s">
        <v>378</v>
      </c>
      <c r="V357" s="419" t="s">
        <v>378</v>
      </c>
      <c r="W357" s="419">
        <v>-40</v>
      </c>
      <c r="X357" s="413" t="s">
        <v>379</v>
      </c>
      <c r="Y357" s="413">
        <v>3</v>
      </c>
      <c r="Z357" s="413" t="s">
        <v>57</v>
      </c>
      <c r="AA357" s="413" t="s">
        <v>164</v>
      </c>
      <c r="AB357" s="413" t="s">
        <v>406</v>
      </c>
      <c r="AC357" s="413"/>
      <c r="AD357" s="413"/>
      <c r="AE357" s="413">
        <v>500</v>
      </c>
      <c r="AF357" s="486">
        <v>44562</v>
      </c>
      <c r="AG357" s="486"/>
      <c r="AH357" s="486"/>
      <c r="AI357" s="486"/>
      <c r="AJ357" s="486"/>
      <c r="AK357" s="486"/>
      <c r="AL357" s="486"/>
      <c r="AM357" s="486"/>
      <c r="AN357" s="486"/>
      <c r="AO357" s="486"/>
      <c r="AP357" s="486"/>
      <c r="AQ357" s="486"/>
      <c r="AR357" s="486"/>
      <c r="AS357" s="486"/>
      <c r="AT357" s="486"/>
      <c r="AU357" s="486"/>
      <c r="AV357" s="486"/>
      <c r="AW357" s="486"/>
      <c r="AX357" s="486"/>
      <c r="AY357" s="486">
        <f t="shared" si="465"/>
        <v>44582.833333333336</v>
      </c>
      <c r="AZ357" s="486"/>
      <c r="BA357" s="486"/>
      <c r="BB357" s="486"/>
      <c r="BC357" s="486"/>
      <c r="BD357" s="486"/>
      <c r="BE357" s="486"/>
      <c r="BF357" s="421">
        <f t="shared" si="456"/>
        <v>2</v>
      </c>
      <c r="BG357" s="422"/>
      <c r="BH357" s="423"/>
      <c r="BI357" s="423"/>
      <c r="BJ357" s="423"/>
      <c r="BK357" s="423"/>
      <c r="BL357" s="423"/>
      <c r="BM357" s="423"/>
      <c r="BN357" s="423"/>
      <c r="BO357" s="423"/>
      <c r="BP357" s="423"/>
      <c r="BQ357" s="424"/>
      <c r="BR357" s="424"/>
      <c r="BS357" s="424"/>
      <c r="BT357" s="424"/>
      <c r="BU357" s="424"/>
      <c r="BV357" s="424"/>
      <c r="BW357" s="424"/>
      <c r="BX357" s="424"/>
      <c r="BY357" s="424"/>
      <c r="BZ357" s="424"/>
      <c r="CA357" s="424"/>
      <c r="CB357" s="425">
        <f t="shared" si="457"/>
        <v>0</v>
      </c>
      <c r="CC357" s="397">
        <f t="shared" si="458"/>
        <v>2</v>
      </c>
      <c r="CD357" s="412"/>
      <c r="CE357" s="396">
        <f t="shared" si="459"/>
        <v>6</v>
      </c>
      <c r="CF357" s="413"/>
      <c r="CG357" s="413"/>
      <c r="CH357" s="413"/>
      <c r="CI357" s="413"/>
      <c r="CJ357" s="413"/>
      <c r="CK357" s="426"/>
      <c r="CL357" s="426"/>
    </row>
    <row r="358" spans="1:90" s="427" customFormat="1" ht="26.4" customHeight="1">
      <c r="A358" s="410"/>
      <c r="B358" s="411">
        <f t="shared" si="460"/>
        <v>1263</v>
      </c>
      <c r="C358" s="216" t="str">
        <f t="shared" ca="1" si="454"/>
        <v/>
      </c>
      <c r="D358" s="216" t="s">
        <v>364</v>
      </c>
      <c r="E358" s="363">
        <f t="shared" si="455"/>
        <v>44562</v>
      </c>
      <c r="F358" s="412">
        <v>44562</v>
      </c>
      <c r="G358" s="449">
        <v>44566</v>
      </c>
      <c r="H358" s="414"/>
      <c r="I358" s="413"/>
      <c r="J358" s="413"/>
      <c r="K358" s="413">
        <v>3067</v>
      </c>
      <c r="L358" s="414" t="s">
        <v>33</v>
      </c>
      <c r="M358" s="413" t="s">
        <v>34</v>
      </c>
      <c r="N358" s="413" t="s">
        <v>18</v>
      </c>
      <c r="O358" s="483" t="s">
        <v>253</v>
      </c>
      <c r="P358" s="415" t="s">
        <v>254</v>
      </c>
      <c r="Q358" s="416" t="s">
        <v>254</v>
      </c>
      <c r="R358" s="417" t="s">
        <v>68</v>
      </c>
      <c r="S358" s="418" t="s">
        <v>27</v>
      </c>
      <c r="T358" s="413"/>
      <c r="U358" s="413" t="s">
        <v>380</v>
      </c>
      <c r="V358" s="419" t="s">
        <v>318</v>
      </c>
      <c r="W358" s="419" t="s">
        <v>384</v>
      </c>
      <c r="X358" s="413" t="s">
        <v>323</v>
      </c>
      <c r="Y358" s="413">
        <v>3</v>
      </c>
      <c r="Z358" s="413" t="s">
        <v>21</v>
      </c>
      <c r="AA358" s="413" t="s">
        <v>164</v>
      </c>
      <c r="AB358" s="413" t="s">
        <v>406</v>
      </c>
      <c r="AC358" s="413"/>
      <c r="AD358" s="413"/>
      <c r="AE358" s="413">
        <v>500</v>
      </c>
      <c r="AF358" s="486">
        <v>44562</v>
      </c>
      <c r="AG358" s="486"/>
      <c r="AH358" s="486"/>
      <c r="AI358" s="486"/>
      <c r="AJ358" s="486"/>
      <c r="AK358" s="486"/>
      <c r="AL358" s="486"/>
      <c r="AM358" s="486"/>
      <c r="AN358" s="486"/>
      <c r="AO358" s="486"/>
      <c r="AP358" s="486"/>
      <c r="AQ358" s="486"/>
      <c r="AR358" s="486"/>
      <c r="AS358" s="486"/>
      <c r="AT358" s="486"/>
      <c r="AU358" s="486"/>
      <c r="AV358" s="486"/>
      <c r="AW358" s="486"/>
      <c r="AX358" s="486"/>
      <c r="AY358" s="486">
        <f t="shared" si="465"/>
        <v>44582.833333333336</v>
      </c>
      <c r="AZ358" s="486"/>
      <c r="BA358" s="486"/>
      <c r="BB358" s="486"/>
      <c r="BC358" s="486"/>
      <c r="BD358" s="486"/>
      <c r="BE358" s="486"/>
      <c r="BF358" s="421">
        <f t="shared" si="456"/>
        <v>2</v>
      </c>
      <c r="BG358" s="422"/>
      <c r="BH358" s="423"/>
      <c r="BI358" s="423"/>
      <c r="BJ358" s="423"/>
      <c r="BK358" s="423"/>
      <c r="BL358" s="423"/>
      <c r="BM358" s="423"/>
      <c r="BN358" s="423"/>
      <c r="BO358" s="423"/>
      <c r="BP358" s="423"/>
      <c r="BQ358" s="424"/>
      <c r="BR358" s="424"/>
      <c r="BS358" s="424"/>
      <c r="BT358" s="424"/>
      <c r="BU358" s="424"/>
      <c r="BV358" s="424"/>
      <c r="BW358" s="424"/>
      <c r="BX358" s="424"/>
      <c r="BY358" s="424"/>
      <c r="BZ358" s="424"/>
      <c r="CA358" s="424"/>
      <c r="CB358" s="425">
        <f t="shared" si="457"/>
        <v>0</v>
      </c>
      <c r="CC358" s="397">
        <f t="shared" si="458"/>
        <v>2</v>
      </c>
      <c r="CD358" s="412"/>
      <c r="CE358" s="396">
        <f t="shared" si="459"/>
        <v>6</v>
      </c>
      <c r="CF358" s="413"/>
      <c r="CG358" s="413"/>
      <c r="CH358" s="413"/>
      <c r="CI358" s="413"/>
      <c r="CJ358" s="413"/>
      <c r="CK358" s="426"/>
      <c r="CL358" s="426"/>
    </row>
    <row r="359" spans="1:90" s="427" customFormat="1" ht="26.4" customHeight="1">
      <c r="A359" s="410"/>
      <c r="B359" s="411">
        <f t="shared" si="460"/>
        <v>1264</v>
      </c>
      <c r="C359" s="216" t="str">
        <f t="shared" ca="1" si="454"/>
        <v/>
      </c>
      <c r="D359" s="216" t="s">
        <v>364</v>
      </c>
      <c r="E359" s="363">
        <f t="shared" si="455"/>
        <v>44562</v>
      </c>
      <c r="F359" s="412">
        <v>44562</v>
      </c>
      <c r="G359" s="449">
        <v>44566</v>
      </c>
      <c r="H359" s="414"/>
      <c r="I359" s="413"/>
      <c r="J359" s="413"/>
      <c r="K359" s="413">
        <v>3067</v>
      </c>
      <c r="L359" s="414" t="s">
        <v>33</v>
      </c>
      <c r="M359" s="413" t="s">
        <v>34</v>
      </c>
      <c r="N359" s="413" t="s">
        <v>18</v>
      </c>
      <c r="O359" s="483" t="s">
        <v>253</v>
      </c>
      <c r="P359" s="415" t="s">
        <v>254</v>
      </c>
      <c r="Q359" s="416" t="s">
        <v>254</v>
      </c>
      <c r="R359" s="417" t="s">
        <v>68</v>
      </c>
      <c r="S359" s="418" t="s">
        <v>27</v>
      </c>
      <c r="T359" s="413"/>
      <c r="U359" s="413" t="s">
        <v>380</v>
      </c>
      <c r="V359" s="419" t="s">
        <v>318</v>
      </c>
      <c r="W359" s="419" t="s">
        <v>334</v>
      </c>
      <c r="X359" s="413" t="s">
        <v>379</v>
      </c>
      <c r="Y359" s="413">
        <v>3</v>
      </c>
      <c r="Z359" s="413" t="s">
        <v>21</v>
      </c>
      <c r="AA359" s="413" t="s">
        <v>164</v>
      </c>
      <c r="AB359" s="413" t="s">
        <v>406</v>
      </c>
      <c r="AC359" s="413"/>
      <c r="AD359" s="413"/>
      <c r="AE359" s="413">
        <v>500</v>
      </c>
      <c r="AF359" s="486">
        <v>44562</v>
      </c>
      <c r="AG359" s="486"/>
      <c r="AH359" s="486"/>
      <c r="AI359" s="486"/>
      <c r="AJ359" s="486"/>
      <c r="AK359" s="486"/>
      <c r="AL359" s="486"/>
      <c r="AM359" s="486"/>
      <c r="AN359" s="486"/>
      <c r="AO359" s="486"/>
      <c r="AP359" s="486"/>
      <c r="AQ359" s="486"/>
      <c r="AR359" s="486"/>
      <c r="AS359" s="486"/>
      <c r="AT359" s="486"/>
      <c r="AU359" s="486"/>
      <c r="AV359" s="486"/>
      <c r="AW359" s="486"/>
      <c r="AX359" s="486"/>
      <c r="AY359" s="486">
        <f t="shared" si="465"/>
        <v>44582.833333333336</v>
      </c>
      <c r="AZ359" s="486"/>
      <c r="BA359" s="486"/>
      <c r="BB359" s="486"/>
      <c r="BC359" s="486"/>
      <c r="BD359" s="486"/>
      <c r="BE359" s="486"/>
      <c r="BF359" s="421">
        <f t="shared" si="456"/>
        <v>2</v>
      </c>
      <c r="BG359" s="422"/>
      <c r="BH359" s="423"/>
      <c r="BI359" s="423"/>
      <c r="BJ359" s="423"/>
      <c r="BK359" s="423"/>
      <c r="BL359" s="423"/>
      <c r="BM359" s="423"/>
      <c r="BN359" s="423"/>
      <c r="BO359" s="423"/>
      <c r="BP359" s="423"/>
      <c r="BQ359" s="424"/>
      <c r="BR359" s="424"/>
      <c r="BS359" s="424"/>
      <c r="BT359" s="424"/>
      <c r="BU359" s="424"/>
      <c r="BV359" s="424"/>
      <c r="BW359" s="424"/>
      <c r="BX359" s="424"/>
      <c r="BY359" s="424"/>
      <c r="BZ359" s="424"/>
      <c r="CA359" s="424"/>
      <c r="CB359" s="425">
        <f t="shared" si="457"/>
        <v>0</v>
      </c>
      <c r="CC359" s="397">
        <f t="shared" si="458"/>
        <v>2</v>
      </c>
      <c r="CD359" s="412"/>
      <c r="CE359" s="396">
        <f t="shared" si="459"/>
        <v>6</v>
      </c>
      <c r="CF359" s="413"/>
      <c r="CG359" s="413"/>
      <c r="CH359" s="413"/>
      <c r="CI359" s="413"/>
      <c r="CJ359" s="413"/>
      <c r="CK359" s="426"/>
      <c r="CL359" s="426"/>
    </row>
    <row r="360" spans="1:90" s="427" customFormat="1" ht="26.4" customHeight="1">
      <c r="A360" s="410"/>
      <c r="B360" s="411">
        <f t="shared" si="460"/>
        <v>1265</v>
      </c>
      <c r="C360" s="216" t="str">
        <f t="shared" ca="1" si="454"/>
        <v/>
      </c>
      <c r="D360" s="216" t="s">
        <v>364</v>
      </c>
      <c r="E360" s="363">
        <f t="shared" si="455"/>
        <v>44562</v>
      </c>
      <c r="F360" s="412">
        <v>44562</v>
      </c>
      <c r="G360" s="449">
        <v>44566</v>
      </c>
      <c r="H360" s="414"/>
      <c r="I360" s="413"/>
      <c r="J360" s="413"/>
      <c r="K360" s="413">
        <v>3067</v>
      </c>
      <c r="L360" s="414" t="s">
        <v>33</v>
      </c>
      <c r="M360" s="413" t="s">
        <v>34</v>
      </c>
      <c r="N360" s="413" t="s">
        <v>18</v>
      </c>
      <c r="O360" s="483" t="s">
        <v>253</v>
      </c>
      <c r="P360" s="415" t="s">
        <v>254</v>
      </c>
      <c r="Q360" s="416" t="s">
        <v>254</v>
      </c>
      <c r="R360" s="417" t="s">
        <v>68</v>
      </c>
      <c r="S360" s="418" t="s">
        <v>27</v>
      </c>
      <c r="T360" s="413"/>
      <c r="U360" s="413" t="s">
        <v>382</v>
      </c>
      <c r="V360" s="419" t="s">
        <v>382</v>
      </c>
      <c r="W360" s="419" t="s">
        <v>385</v>
      </c>
      <c r="X360" s="413" t="s">
        <v>379</v>
      </c>
      <c r="Y360" s="413">
        <v>3</v>
      </c>
      <c r="Z360" s="413" t="s">
        <v>31</v>
      </c>
      <c r="AA360" s="413" t="s">
        <v>164</v>
      </c>
      <c r="AB360" s="413" t="s">
        <v>406</v>
      </c>
      <c r="AC360" s="413"/>
      <c r="AD360" s="413"/>
      <c r="AE360" s="413">
        <v>500</v>
      </c>
      <c r="AF360" s="486">
        <v>44562</v>
      </c>
      <c r="AG360" s="486"/>
      <c r="AH360" s="486"/>
      <c r="AI360" s="486"/>
      <c r="AJ360" s="486"/>
      <c r="AK360" s="486"/>
      <c r="AL360" s="486"/>
      <c r="AM360" s="486"/>
      <c r="AN360" s="486"/>
      <c r="AO360" s="486"/>
      <c r="AP360" s="486"/>
      <c r="AQ360" s="486"/>
      <c r="AR360" s="486"/>
      <c r="AS360" s="486"/>
      <c r="AT360" s="486"/>
      <c r="AU360" s="486"/>
      <c r="AV360" s="486"/>
      <c r="AW360" s="486"/>
      <c r="AX360" s="486"/>
      <c r="AY360" s="486">
        <f t="shared" si="465"/>
        <v>44582.833333333336</v>
      </c>
      <c r="AZ360" s="486"/>
      <c r="BA360" s="486"/>
      <c r="BB360" s="486"/>
      <c r="BC360" s="486"/>
      <c r="BD360" s="486"/>
      <c r="BE360" s="486"/>
      <c r="BF360" s="421">
        <f t="shared" si="456"/>
        <v>2</v>
      </c>
      <c r="BG360" s="422"/>
      <c r="BH360" s="423"/>
      <c r="BI360" s="423"/>
      <c r="BJ360" s="423"/>
      <c r="BK360" s="423"/>
      <c r="BL360" s="423"/>
      <c r="BM360" s="423"/>
      <c r="BN360" s="423"/>
      <c r="BO360" s="423"/>
      <c r="BP360" s="423"/>
      <c r="BQ360" s="424"/>
      <c r="BR360" s="424"/>
      <c r="BS360" s="424"/>
      <c r="BT360" s="424"/>
      <c r="BU360" s="424"/>
      <c r="BV360" s="424"/>
      <c r="BW360" s="424"/>
      <c r="BX360" s="424"/>
      <c r="BY360" s="424"/>
      <c r="BZ360" s="424"/>
      <c r="CA360" s="424"/>
      <c r="CB360" s="425">
        <f t="shared" si="457"/>
        <v>0</v>
      </c>
      <c r="CC360" s="397">
        <f t="shared" si="458"/>
        <v>2</v>
      </c>
      <c r="CD360" s="412"/>
      <c r="CE360" s="396">
        <f t="shared" si="459"/>
        <v>6</v>
      </c>
      <c r="CF360" s="413"/>
      <c r="CG360" s="413"/>
      <c r="CH360" s="413"/>
      <c r="CI360" s="413"/>
      <c r="CJ360" s="413"/>
      <c r="CK360" s="426"/>
      <c r="CL360" s="426"/>
    </row>
    <row r="361" spans="1:90" s="427" customFormat="1" ht="26.4" customHeight="1">
      <c r="A361" s="410"/>
      <c r="B361" s="411">
        <f t="shared" si="460"/>
        <v>1266</v>
      </c>
      <c r="C361" s="216" t="str">
        <f t="shared" ca="1" si="454"/>
        <v/>
      </c>
      <c r="D361" s="216" t="s">
        <v>364</v>
      </c>
      <c r="E361" s="363">
        <f t="shared" si="455"/>
        <v>44562</v>
      </c>
      <c r="F361" s="412">
        <v>44562</v>
      </c>
      <c r="G361" s="449">
        <v>44566</v>
      </c>
      <c r="H361" s="414"/>
      <c r="I361" s="413"/>
      <c r="J361" s="413"/>
      <c r="K361" s="413">
        <v>3083</v>
      </c>
      <c r="L361" s="414" t="s">
        <v>217</v>
      </c>
      <c r="M361" s="413" t="s">
        <v>389</v>
      </c>
      <c r="N361" s="413" t="s">
        <v>53</v>
      </c>
      <c r="O361" s="483" t="s">
        <v>253</v>
      </c>
      <c r="P361" s="415" t="s">
        <v>254</v>
      </c>
      <c r="Q361" s="416" t="s">
        <v>254</v>
      </c>
      <c r="R361" s="417" t="s">
        <v>68</v>
      </c>
      <c r="S361" s="418" t="s">
        <v>27</v>
      </c>
      <c r="T361" s="413"/>
      <c r="U361" s="14" t="s">
        <v>350</v>
      </c>
      <c r="V361" s="419" t="s">
        <v>377</v>
      </c>
      <c r="W361" s="419">
        <v>105</v>
      </c>
      <c r="X361" s="413" t="s">
        <v>323</v>
      </c>
      <c r="Y361" s="413">
        <v>3</v>
      </c>
      <c r="Z361" s="413" t="s">
        <v>19</v>
      </c>
      <c r="AA361" s="413" t="s">
        <v>164</v>
      </c>
      <c r="AB361" s="413" t="s">
        <v>406</v>
      </c>
      <c r="AC361" s="413"/>
      <c r="AD361" s="413"/>
      <c r="AE361" s="413">
        <v>500</v>
      </c>
      <c r="AF361" s="486">
        <v>44562</v>
      </c>
      <c r="AG361" s="486"/>
      <c r="AH361" s="486"/>
      <c r="AI361" s="486"/>
      <c r="AJ361" s="486"/>
      <c r="AK361" s="486"/>
      <c r="AL361" s="486"/>
      <c r="AM361" s="486"/>
      <c r="AN361" s="486"/>
      <c r="AO361" s="486"/>
      <c r="AP361" s="486"/>
      <c r="AQ361" s="486"/>
      <c r="AR361" s="486"/>
      <c r="AS361" s="486"/>
      <c r="AT361" s="486"/>
      <c r="AU361" s="486"/>
      <c r="AV361" s="486"/>
      <c r="AW361" s="486"/>
      <c r="AX361" s="486"/>
      <c r="AY361" s="486">
        <f t="shared" si="465"/>
        <v>44582.833333333336</v>
      </c>
      <c r="AZ361" s="486"/>
      <c r="BA361" s="486"/>
      <c r="BB361" s="486"/>
      <c r="BC361" s="486"/>
      <c r="BD361" s="486"/>
      <c r="BE361" s="486"/>
      <c r="BF361" s="421">
        <f t="shared" si="456"/>
        <v>2</v>
      </c>
      <c r="BG361" s="422"/>
      <c r="BH361" s="423"/>
      <c r="BI361" s="423"/>
      <c r="BJ361" s="423"/>
      <c r="BK361" s="423"/>
      <c r="BL361" s="423"/>
      <c r="BM361" s="423"/>
      <c r="BN361" s="423"/>
      <c r="BO361" s="423"/>
      <c r="BP361" s="423"/>
      <c r="BQ361" s="424"/>
      <c r="BR361" s="424"/>
      <c r="BS361" s="424"/>
      <c r="BT361" s="424"/>
      <c r="BU361" s="424"/>
      <c r="BV361" s="424"/>
      <c r="BW361" s="424"/>
      <c r="BX361" s="424"/>
      <c r="BY361" s="424"/>
      <c r="BZ361" s="424"/>
      <c r="CA361" s="424"/>
      <c r="CB361" s="425">
        <f t="shared" si="457"/>
        <v>0</v>
      </c>
      <c r="CC361" s="397">
        <f t="shared" si="458"/>
        <v>2</v>
      </c>
      <c r="CD361" s="412"/>
      <c r="CE361" s="396">
        <f t="shared" si="459"/>
        <v>6</v>
      </c>
      <c r="CF361" s="413"/>
      <c r="CG361" s="413"/>
      <c r="CH361" s="413"/>
      <c r="CI361" s="413"/>
      <c r="CJ361" s="413"/>
      <c r="CK361" s="426"/>
      <c r="CL361" s="426"/>
    </row>
    <row r="362" spans="1:90" s="427" customFormat="1" ht="26.4" customHeight="1">
      <c r="A362" s="410"/>
      <c r="B362" s="411">
        <f t="shared" si="460"/>
        <v>1267</v>
      </c>
      <c r="C362" s="216" t="str">
        <f t="shared" ca="1" si="454"/>
        <v/>
      </c>
      <c r="D362" s="216" t="s">
        <v>364</v>
      </c>
      <c r="E362" s="363">
        <f t="shared" si="455"/>
        <v>44562</v>
      </c>
      <c r="F362" s="412">
        <v>44562</v>
      </c>
      <c r="G362" s="449">
        <v>44566</v>
      </c>
      <c r="H362" s="414"/>
      <c r="I362" s="413"/>
      <c r="J362" s="413"/>
      <c r="K362" s="413">
        <v>3083</v>
      </c>
      <c r="L362" s="414" t="s">
        <v>217</v>
      </c>
      <c r="M362" s="413" t="s">
        <v>389</v>
      </c>
      <c r="N362" s="413" t="s">
        <v>53</v>
      </c>
      <c r="O362" s="483" t="s">
        <v>253</v>
      </c>
      <c r="P362" s="415" t="s">
        <v>254</v>
      </c>
      <c r="Q362" s="416" t="s">
        <v>254</v>
      </c>
      <c r="R362" s="417" t="s">
        <v>68</v>
      </c>
      <c r="S362" s="418" t="s">
        <v>27</v>
      </c>
      <c r="T362" s="413"/>
      <c r="U362" s="413" t="s">
        <v>378</v>
      </c>
      <c r="V362" s="419" t="s">
        <v>378</v>
      </c>
      <c r="W362" s="419">
        <v>-40</v>
      </c>
      <c r="X362" s="413" t="s">
        <v>323</v>
      </c>
      <c r="Y362" s="413">
        <v>3</v>
      </c>
      <c r="Z362" s="413" t="s">
        <v>57</v>
      </c>
      <c r="AA362" s="413" t="s">
        <v>164</v>
      </c>
      <c r="AB362" s="413" t="s">
        <v>406</v>
      </c>
      <c r="AC362" s="413"/>
      <c r="AD362" s="413"/>
      <c r="AE362" s="413">
        <v>500</v>
      </c>
      <c r="AF362" s="486">
        <v>44562</v>
      </c>
      <c r="AG362" s="486"/>
      <c r="AH362" s="486"/>
      <c r="AI362" s="486"/>
      <c r="AJ362" s="486"/>
      <c r="AK362" s="486"/>
      <c r="AL362" s="486"/>
      <c r="AM362" s="486"/>
      <c r="AN362" s="486"/>
      <c r="AO362" s="486"/>
      <c r="AP362" s="486"/>
      <c r="AQ362" s="486"/>
      <c r="AR362" s="486"/>
      <c r="AS362" s="486"/>
      <c r="AT362" s="486"/>
      <c r="AU362" s="486"/>
      <c r="AV362" s="486"/>
      <c r="AW362" s="486"/>
      <c r="AX362" s="486"/>
      <c r="AY362" s="486">
        <f t="shared" si="465"/>
        <v>44582.833333333336</v>
      </c>
      <c r="AZ362" s="486"/>
      <c r="BA362" s="486"/>
      <c r="BB362" s="486"/>
      <c r="BC362" s="486"/>
      <c r="BD362" s="486"/>
      <c r="BE362" s="486"/>
      <c r="BF362" s="421">
        <f t="shared" si="456"/>
        <v>2</v>
      </c>
      <c r="BG362" s="422"/>
      <c r="BH362" s="423"/>
      <c r="BI362" s="423"/>
      <c r="BJ362" s="423"/>
      <c r="BK362" s="423"/>
      <c r="BL362" s="423"/>
      <c r="BM362" s="423"/>
      <c r="BN362" s="423"/>
      <c r="BO362" s="423"/>
      <c r="BP362" s="423"/>
      <c r="BQ362" s="424"/>
      <c r="BR362" s="424"/>
      <c r="BS362" s="424"/>
      <c r="BT362" s="424"/>
      <c r="BU362" s="424"/>
      <c r="BV362" s="424"/>
      <c r="BW362" s="424"/>
      <c r="BX362" s="424"/>
      <c r="BY362" s="424"/>
      <c r="BZ362" s="424"/>
      <c r="CA362" s="424"/>
      <c r="CB362" s="425">
        <f t="shared" si="457"/>
        <v>0</v>
      </c>
      <c r="CC362" s="397">
        <f t="shared" si="458"/>
        <v>2</v>
      </c>
      <c r="CD362" s="412"/>
      <c r="CE362" s="396">
        <f t="shared" si="459"/>
        <v>6</v>
      </c>
      <c r="CF362" s="413"/>
      <c r="CG362" s="413"/>
      <c r="CH362" s="413"/>
      <c r="CI362" s="413"/>
      <c r="CJ362" s="413"/>
      <c r="CK362" s="426"/>
      <c r="CL362" s="426"/>
    </row>
    <row r="363" spans="1:90" s="427" customFormat="1" ht="26.4" customHeight="1">
      <c r="A363" s="410"/>
      <c r="B363" s="411">
        <f t="shared" si="460"/>
        <v>1268</v>
      </c>
      <c r="C363" s="216" t="str">
        <f t="shared" ca="1" si="454"/>
        <v/>
      </c>
      <c r="D363" s="216" t="s">
        <v>364</v>
      </c>
      <c r="E363" s="363">
        <f t="shared" si="455"/>
        <v>44562</v>
      </c>
      <c r="F363" s="412">
        <v>44562</v>
      </c>
      <c r="G363" s="449">
        <v>44566</v>
      </c>
      <c r="H363" s="414"/>
      <c r="I363" s="413"/>
      <c r="J363" s="413"/>
      <c r="K363" s="413">
        <v>3083</v>
      </c>
      <c r="L363" s="414" t="s">
        <v>217</v>
      </c>
      <c r="M363" s="413" t="s">
        <v>389</v>
      </c>
      <c r="N363" s="413" t="s">
        <v>53</v>
      </c>
      <c r="O363" s="483" t="s">
        <v>253</v>
      </c>
      <c r="P363" s="415" t="s">
        <v>254</v>
      </c>
      <c r="Q363" s="416" t="s">
        <v>254</v>
      </c>
      <c r="R363" s="417" t="s">
        <v>68</v>
      </c>
      <c r="S363" s="418" t="s">
        <v>27</v>
      </c>
      <c r="T363" s="413"/>
      <c r="U363" s="14" t="s">
        <v>350</v>
      </c>
      <c r="V363" s="419" t="s">
        <v>377</v>
      </c>
      <c r="W363" s="419">
        <v>105</v>
      </c>
      <c r="X363" s="413" t="s">
        <v>379</v>
      </c>
      <c r="Y363" s="413">
        <v>3</v>
      </c>
      <c r="Z363" s="413" t="s">
        <v>19</v>
      </c>
      <c r="AA363" s="413" t="s">
        <v>164</v>
      </c>
      <c r="AB363" s="413" t="s">
        <v>406</v>
      </c>
      <c r="AC363" s="413"/>
      <c r="AD363" s="413"/>
      <c r="AE363" s="413">
        <v>500</v>
      </c>
      <c r="AF363" s="486">
        <v>44562</v>
      </c>
      <c r="AG363" s="486"/>
      <c r="AH363" s="486"/>
      <c r="AI363" s="486"/>
      <c r="AJ363" s="486"/>
      <c r="AK363" s="486"/>
      <c r="AL363" s="486"/>
      <c r="AM363" s="486"/>
      <c r="AN363" s="486"/>
      <c r="AO363" s="486"/>
      <c r="AP363" s="486"/>
      <c r="AQ363" s="486"/>
      <c r="AR363" s="486"/>
      <c r="AS363" s="486"/>
      <c r="AT363" s="486"/>
      <c r="AU363" s="486"/>
      <c r="AV363" s="486"/>
      <c r="AW363" s="486"/>
      <c r="AX363" s="486"/>
      <c r="AY363" s="486">
        <f t="shared" si="465"/>
        <v>44582.833333333336</v>
      </c>
      <c r="AZ363" s="486"/>
      <c r="BA363" s="486"/>
      <c r="BB363" s="486"/>
      <c r="BC363" s="486"/>
      <c r="BD363" s="486"/>
      <c r="BE363" s="486"/>
      <c r="BF363" s="421">
        <f t="shared" si="456"/>
        <v>2</v>
      </c>
      <c r="BG363" s="422"/>
      <c r="BH363" s="423"/>
      <c r="BI363" s="423"/>
      <c r="BJ363" s="423"/>
      <c r="BK363" s="423"/>
      <c r="BL363" s="423"/>
      <c r="BM363" s="423"/>
      <c r="BN363" s="423"/>
      <c r="BO363" s="423"/>
      <c r="BP363" s="423"/>
      <c r="BQ363" s="424"/>
      <c r="BR363" s="424"/>
      <c r="BS363" s="424"/>
      <c r="BT363" s="424"/>
      <c r="BU363" s="424"/>
      <c r="BV363" s="424"/>
      <c r="BW363" s="424"/>
      <c r="BX363" s="424"/>
      <c r="BY363" s="424"/>
      <c r="BZ363" s="424"/>
      <c r="CA363" s="424"/>
      <c r="CB363" s="425">
        <f t="shared" si="457"/>
        <v>0</v>
      </c>
      <c r="CC363" s="397">
        <f t="shared" si="458"/>
        <v>2</v>
      </c>
      <c r="CD363" s="412"/>
      <c r="CE363" s="396">
        <f t="shared" si="459"/>
        <v>6</v>
      </c>
      <c r="CF363" s="413"/>
      <c r="CG363" s="413"/>
      <c r="CH363" s="413"/>
      <c r="CI363" s="413"/>
      <c r="CJ363" s="413"/>
      <c r="CK363" s="426"/>
      <c r="CL363" s="426"/>
    </row>
    <row r="364" spans="1:90" s="427" customFormat="1" ht="26.4" customHeight="1">
      <c r="A364" s="410"/>
      <c r="B364" s="411">
        <f t="shared" si="460"/>
        <v>1269</v>
      </c>
      <c r="C364" s="216" t="str">
        <f t="shared" ca="1" si="454"/>
        <v/>
      </c>
      <c r="D364" s="216" t="s">
        <v>364</v>
      </c>
      <c r="E364" s="363">
        <f t="shared" si="455"/>
        <v>44562</v>
      </c>
      <c r="F364" s="412">
        <v>44562</v>
      </c>
      <c r="G364" s="449">
        <v>44566</v>
      </c>
      <c r="H364" s="414"/>
      <c r="I364" s="413"/>
      <c r="J364" s="413"/>
      <c r="K364" s="413">
        <v>3083</v>
      </c>
      <c r="L364" s="414" t="s">
        <v>217</v>
      </c>
      <c r="M364" s="413" t="s">
        <v>389</v>
      </c>
      <c r="N364" s="413" t="s">
        <v>53</v>
      </c>
      <c r="O364" s="483" t="s">
        <v>253</v>
      </c>
      <c r="P364" s="415" t="s">
        <v>254</v>
      </c>
      <c r="Q364" s="416" t="s">
        <v>254</v>
      </c>
      <c r="R364" s="417" t="s">
        <v>68</v>
      </c>
      <c r="S364" s="418" t="s">
        <v>27</v>
      </c>
      <c r="T364" s="413"/>
      <c r="U364" s="413" t="s">
        <v>378</v>
      </c>
      <c r="V364" s="419" t="s">
        <v>378</v>
      </c>
      <c r="W364" s="419">
        <v>-40</v>
      </c>
      <c r="X364" s="413" t="s">
        <v>379</v>
      </c>
      <c r="Y364" s="413">
        <v>3</v>
      </c>
      <c r="Z364" s="413" t="s">
        <v>57</v>
      </c>
      <c r="AA364" s="413" t="s">
        <v>164</v>
      </c>
      <c r="AB364" s="413" t="s">
        <v>406</v>
      </c>
      <c r="AC364" s="413"/>
      <c r="AD364" s="413"/>
      <c r="AE364" s="413">
        <v>500</v>
      </c>
      <c r="AF364" s="486">
        <v>44562</v>
      </c>
      <c r="AG364" s="486"/>
      <c r="AH364" s="486"/>
      <c r="AI364" s="486"/>
      <c r="AJ364" s="486"/>
      <c r="AK364" s="486"/>
      <c r="AL364" s="486"/>
      <c r="AM364" s="486"/>
      <c r="AN364" s="486"/>
      <c r="AO364" s="486"/>
      <c r="AP364" s="486"/>
      <c r="AQ364" s="486"/>
      <c r="AR364" s="486"/>
      <c r="AS364" s="486"/>
      <c r="AT364" s="486"/>
      <c r="AU364" s="486"/>
      <c r="AV364" s="486"/>
      <c r="AW364" s="486"/>
      <c r="AX364" s="486"/>
      <c r="AY364" s="486">
        <f t="shared" si="465"/>
        <v>44582.833333333336</v>
      </c>
      <c r="AZ364" s="486"/>
      <c r="BA364" s="486"/>
      <c r="BB364" s="486"/>
      <c r="BC364" s="486"/>
      <c r="BD364" s="486"/>
      <c r="BE364" s="486"/>
      <c r="BF364" s="421">
        <f t="shared" si="456"/>
        <v>2</v>
      </c>
      <c r="BG364" s="422"/>
      <c r="BH364" s="423"/>
      <c r="BI364" s="423"/>
      <c r="BJ364" s="423"/>
      <c r="BK364" s="423"/>
      <c r="BL364" s="423"/>
      <c r="BM364" s="423"/>
      <c r="BN364" s="423"/>
      <c r="BO364" s="423"/>
      <c r="BP364" s="423"/>
      <c r="BQ364" s="424"/>
      <c r="BR364" s="424"/>
      <c r="BS364" s="424"/>
      <c r="BT364" s="424"/>
      <c r="BU364" s="424"/>
      <c r="BV364" s="424"/>
      <c r="BW364" s="424"/>
      <c r="BX364" s="424"/>
      <c r="BY364" s="424"/>
      <c r="BZ364" s="424"/>
      <c r="CA364" s="424"/>
      <c r="CB364" s="425">
        <f t="shared" si="457"/>
        <v>0</v>
      </c>
      <c r="CC364" s="397">
        <f t="shared" si="458"/>
        <v>2</v>
      </c>
      <c r="CD364" s="412"/>
      <c r="CE364" s="396">
        <f t="shared" si="459"/>
        <v>6</v>
      </c>
      <c r="CF364" s="413"/>
      <c r="CG364" s="413"/>
      <c r="CH364" s="413"/>
      <c r="CI364" s="413"/>
      <c r="CJ364" s="413"/>
      <c r="CK364" s="426"/>
      <c r="CL364" s="426"/>
    </row>
    <row r="365" spans="1:90" s="427" customFormat="1" ht="26.4" customHeight="1">
      <c r="A365" s="410"/>
      <c r="B365" s="411">
        <f t="shared" si="460"/>
        <v>1270</v>
      </c>
      <c r="C365" s="216" t="str">
        <f t="shared" ca="1" si="454"/>
        <v/>
      </c>
      <c r="D365" s="216" t="s">
        <v>364</v>
      </c>
      <c r="E365" s="363">
        <f t="shared" ref="E365:E366" si="466">F365</f>
        <v>44562</v>
      </c>
      <c r="F365" s="412">
        <v>44562</v>
      </c>
      <c r="G365" s="449">
        <v>44566</v>
      </c>
      <c r="H365" s="414"/>
      <c r="I365" s="413"/>
      <c r="J365" s="413"/>
      <c r="K365" s="413">
        <v>3083</v>
      </c>
      <c r="L365" s="414" t="s">
        <v>217</v>
      </c>
      <c r="M365" s="413" t="s">
        <v>389</v>
      </c>
      <c r="N365" s="413" t="s">
        <v>53</v>
      </c>
      <c r="O365" s="483" t="s">
        <v>253</v>
      </c>
      <c r="P365" s="415" t="s">
        <v>254</v>
      </c>
      <c r="Q365" s="416" t="s">
        <v>254</v>
      </c>
      <c r="R365" s="417" t="s">
        <v>68</v>
      </c>
      <c r="S365" s="418" t="s">
        <v>27</v>
      </c>
      <c r="T365" s="413"/>
      <c r="U365" s="413" t="s">
        <v>380</v>
      </c>
      <c r="V365" s="419" t="s">
        <v>318</v>
      </c>
      <c r="W365" s="419" t="s">
        <v>329</v>
      </c>
      <c r="X365" s="413" t="s">
        <v>323</v>
      </c>
      <c r="Y365" s="413">
        <v>3</v>
      </c>
      <c r="Z365" s="413" t="s">
        <v>21</v>
      </c>
      <c r="AA365" s="413" t="s">
        <v>164</v>
      </c>
      <c r="AB365" s="413" t="s">
        <v>406</v>
      </c>
      <c r="AC365" s="413"/>
      <c r="AD365" s="413"/>
      <c r="AE365" s="413">
        <v>500</v>
      </c>
      <c r="AF365" s="486">
        <v>44562</v>
      </c>
      <c r="AG365" s="486"/>
      <c r="AH365" s="486"/>
      <c r="AI365" s="486"/>
      <c r="AJ365" s="486"/>
      <c r="AK365" s="486"/>
      <c r="AL365" s="486"/>
      <c r="AM365" s="486"/>
      <c r="AN365" s="486"/>
      <c r="AO365" s="486"/>
      <c r="AP365" s="486"/>
      <c r="AQ365" s="486"/>
      <c r="AR365" s="486"/>
      <c r="AS365" s="486"/>
      <c r="AT365" s="486"/>
      <c r="AU365" s="486"/>
      <c r="AV365" s="486"/>
      <c r="AW365" s="486"/>
      <c r="AX365" s="486"/>
      <c r="AY365" s="486">
        <f t="shared" si="465"/>
        <v>44582.833333333336</v>
      </c>
      <c r="AZ365" s="486"/>
      <c r="BA365" s="486"/>
      <c r="BB365" s="486"/>
      <c r="BC365" s="486"/>
      <c r="BD365" s="486"/>
      <c r="BE365" s="486"/>
      <c r="BF365" s="421">
        <f t="shared" si="456"/>
        <v>2</v>
      </c>
      <c r="BG365" s="422"/>
      <c r="BH365" s="423"/>
      <c r="BI365" s="423"/>
      <c r="BJ365" s="423"/>
      <c r="BK365" s="423"/>
      <c r="BL365" s="423"/>
      <c r="BM365" s="423"/>
      <c r="BN365" s="423"/>
      <c r="BO365" s="423"/>
      <c r="BP365" s="423"/>
      <c r="BQ365" s="424"/>
      <c r="BR365" s="424"/>
      <c r="BS365" s="424"/>
      <c r="BT365" s="424"/>
      <c r="BU365" s="424"/>
      <c r="BV365" s="424"/>
      <c r="BW365" s="424"/>
      <c r="BX365" s="424"/>
      <c r="BY365" s="424"/>
      <c r="BZ365" s="424"/>
      <c r="CA365" s="424"/>
      <c r="CB365" s="425">
        <f t="shared" si="457"/>
        <v>0</v>
      </c>
      <c r="CC365" s="397">
        <f t="shared" si="458"/>
        <v>2</v>
      </c>
      <c r="CD365" s="412"/>
      <c r="CE365" s="396">
        <f t="shared" si="459"/>
        <v>6</v>
      </c>
      <c r="CF365" s="413"/>
      <c r="CG365" s="413"/>
      <c r="CH365" s="413"/>
      <c r="CI365" s="413"/>
      <c r="CJ365" s="413"/>
      <c r="CK365" s="426"/>
      <c r="CL365" s="426"/>
    </row>
    <row r="366" spans="1:90" s="427" customFormat="1" ht="26.4" customHeight="1">
      <c r="A366" s="410"/>
      <c r="B366" s="411">
        <f t="shared" si="460"/>
        <v>1271</v>
      </c>
      <c r="C366" s="216" t="str">
        <f t="shared" ref="C366:C397" ca="1" si="467">IF(CD366="","",(IF(CF366&lt;&gt;"","Closed",(IF(CD366=TODAY()+1,"Near Due",(IF(CD366=TODAY(),"Today is due date",(IF(CD366&gt;TODAY(),"On Due",(IF(E1569&lt;TODAY()-7,"Too Over Due",(IF(CD366&lt;TODAY(),"Over due")))))))))))))</f>
        <v/>
      </c>
      <c r="D366" s="216" t="s">
        <v>364</v>
      </c>
      <c r="E366" s="363">
        <f t="shared" si="466"/>
        <v>44562</v>
      </c>
      <c r="F366" s="412">
        <v>44562</v>
      </c>
      <c r="G366" s="449">
        <v>44566</v>
      </c>
      <c r="H366" s="414"/>
      <c r="I366" s="413"/>
      <c r="J366" s="413"/>
      <c r="K366" s="413">
        <v>3083</v>
      </c>
      <c r="L366" s="414" t="s">
        <v>217</v>
      </c>
      <c r="M366" s="413" t="s">
        <v>389</v>
      </c>
      <c r="N366" s="413" t="s">
        <v>53</v>
      </c>
      <c r="O366" s="483" t="s">
        <v>253</v>
      </c>
      <c r="P366" s="415" t="s">
        <v>254</v>
      </c>
      <c r="Q366" s="416" t="s">
        <v>254</v>
      </c>
      <c r="R366" s="417" t="s">
        <v>68</v>
      </c>
      <c r="S366" s="418" t="s">
        <v>27</v>
      </c>
      <c r="T366" s="413"/>
      <c r="U366" s="413" t="s">
        <v>382</v>
      </c>
      <c r="V366" s="419" t="s">
        <v>382</v>
      </c>
      <c r="W366" s="419" t="s">
        <v>368</v>
      </c>
      <c r="X366" s="413" t="s">
        <v>379</v>
      </c>
      <c r="Y366" s="413">
        <v>3</v>
      </c>
      <c r="Z366" s="413" t="s">
        <v>31</v>
      </c>
      <c r="AA366" s="413" t="s">
        <v>164</v>
      </c>
      <c r="AB366" s="413" t="s">
        <v>406</v>
      </c>
      <c r="AC366" s="413"/>
      <c r="AD366" s="413"/>
      <c r="AE366" s="413">
        <v>500</v>
      </c>
      <c r="AF366" s="486">
        <v>44562</v>
      </c>
      <c r="AG366" s="486"/>
      <c r="AH366" s="486"/>
      <c r="AI366" s="486"/>
      <c r="AJ366" s="486"/>
      <c r="AK366" s="486"/>
      <c r="AL366" s="486"/>
      <c r="AM366" s="486"/>
      <c r="AN366" s="486"/>
      <c r="AO366" s="486"/>
      <c r="AP366" s="486"/>
      <c r="AQ366" s="486"/>
      <c r="AR366" s="486"/>
      <c r="AS366" s="486"/>
      <c r="AT366" s="486"/>
      <c r="AU366" s="486"/>
      <c r="AV366" s="486"/>
      <c r="AW366" s="486"/>
      <c r="AX366" s="486"/>
      <c r="AY366" s="486">
        <f t="shared" si="465"/>
        <v>44582.833333333336</v>
      </c>
      <c r="AZ366" s="486"/>
      <c r="BA366" s="486"/>
      <c r="BB366" s="486"/>
      <c r="BC366" s="486"/>
      <c r="BD366" s="486"/>
      <c r="BE366" s="486"/>
      <c r="BF366" s="421">
        <f t="shared" si="456"/>
        <v>2</v>
      </c>
      <c r="BG366" s="422"/>
      <c r="BH366" s="423"/>
      <c r="BI366" s="423"/>
      <c r="BJ366" s="423"/>
      <c r="BK366" s="423"/>
      <c r="BL366" s="423"/>
      <c r="BM366" s="423"/>
      <c r="BN366" s="423"/>
      <c r="BO366" s="423"/>
      <c r="BP366" s="423"/>
      <c r="BQ366" s="424"/>
      <c r="BR366" s="424"/>
      <c r="BS366" s="424"/>
      <c r="BT366" s="424"/>
      <c r="BU366" s="424"/>
      <c r="BV366" s="424"/>
      <c r="BW366" s="424"/>
      <c r="BX366" s="424"/>
      <c r="BY366" s="424"/>
      <c r="BZ366" s="424"/>
      <c r="CA366" s="424"/>
      <c r="CB366" s="425">
        <f t="shared" si="457"/>
        <v>0</v>
      </c>
      <c r="CC366" s="397">
        <f t="shared" si="458"/>
        <v>2</v>
      </c>
      <c r="CD366" s="412"/>
      <c r="CE366" s="396">
        <f t="shared" si="459"/>
        <v>6</v>
      </c>
      <c r="CF366" s="413"/>
      <c r="CG366" s="413"/>
      <c r="CH366" s="413"/>
      <c r="CI366" s="413"/>
      <c r="CJ366" s="413"/>
      <c r="CK366" s="426"/>
      <c r="CL366" s="426"/>
    </row>
    <row r="367" spans="1:90" s="427" customFormat="1" ht="26.4" customHeight="1">
      <c r="A367" s="410"/>
      <c r="B367" s="411">
        <f t="shared" si="460"/>
        <v>1272</v>
      </c>
      <c r="C367" s="216" t="str">
        <f t="shared" ca="1" si="467"/>
        <v/>
      </c>
      <c r="D367" s="216" t="s">
        <v>364</v>
      </c>
      <c r="E367" s="363">
        <f t="shared" si="455"/>
        <v>44593</v>
      </c>
      <c r="F367" s="412">
        <v>44593</v>
      </c>
      <c r="G367" s="413"/>
      <c r="H367" s="414"/>
      <c r="I367" s="413"/>
      <c r="J367" s="413"/>
      <c r="K367" s="413">
        <v>3052</v>
      </c>
      <c r="L367" s="414"/>
      <c r="M367" s="413"/>
      <c r="N367" s="413"/>
      <c r="O367" s="483" t="s">
        <v>253</v>
      </c>
      <c r="P367" s="415" t="s">
        <v>254</v>
      </c>
      <c r="Q367" s="416" t="s">
        <v>254</v>
      </c>
      <c r="R367" s="417" t="s">
        <v>68</v>
      </c>
      <c r="S367" s="418" t="s">
        <v>27</v>
      </c>
      <c r="T367" s="413"/>
      <c r="U367" s="14" t="s">
        <v>350</v>
      </c>
      <c r="V367" s="419" t="s">
        <v>377</v>
      </c>
      <c r="W367" s="419">
        <v>85</v>
      </c>
      <c r="X367" s="413" t="s">
        <v>323</v>
      </c>
      <c r="Y367" s="413">
        <v>3</v>
      </c>
      <c r="Z367" s="413" t="s">
        <v>19</v>
      </c>
      <c r="AA367" s="413" t="s">
        <v>169</v>
      </c>
      <c r="AB367" s="413" t="e">
        <v>#REF!</v>
      </c>
      <c r="AC367" s="413"/>
      <c r="AD367" s="413"/>
      <c r="AE367" s="413">
        <v>500</v>
      </c>
      <c r="AF367" s="486">
        <v>44593</v>
      </c>
      <c r="AG367" s="486"/>
      <c r="AH367" s="486"/>
      <c r="AI367" s="486"/>
      <c r="AJ367" s="486"/>
      <c r="AK367" s="486"/>
      <c r="AL367" s="486"/>
      <c r="AM367" s="486"/>
      <c r="AN367" s="486"/>
      <c r="AO367" s="486"/>
      <c r="AP367" s="486"/>
      <c r="AQ367" s="486"/>
      <c r="AR367" s="486"/>
      <c r="AS367" s="486"/>
      <c r="AT367" s="486"/>
      <c r="AU367" s="486"/>
      <c r="AV367" s="486"/>
      <c r="AW367" s="486"/>
      <c r="AX367" s="486"/>
      <c r="AY367" s="486">
        <f t="shared" si="465"/>
        <v>44613.833333333336</v>
      </c>
      <c r="AZ367" s="486"/>
      <c r="BA367" s="486"/>
      <c r="BB367" s="486"/>
      <c r="BC367" s="486"/>
      <c r="BD367" s="486"/>
      <c r="BE367" s="486"/>
      <c r="BF367" s="421">
        <f t="shared" si="456"/>
        <v>2</v>
      </c>
      <c r="BG367" s="422"/>
      <c r="BH367" s="423"/>
      <c r="BI367" s="423"/>
      <c r="BJ367" s="423"/>
      <c r="BK367" s="423"/>
      <c r="BL367" s="423"/>
      <c r="BM367" s="423"/>
      <c r="BN367" s="423"/>
      <c r="BO367" s="423"/>
      <c r="BP367" s="423"/>
      <c r="BQ367" s="424"/>
      <c r="BR367" s="424"/>
      <c r="BS367" s="424"/>
      <c r="BT367" s="424"/>
      <c r="BU367" s="424"/>
      <c r="BV367" s="424"/>
      <c r="BW367" s="424"/>
      <c r="BX367" s="424"/>
      <c r="BY367" s="424"/>
      <c r="BZ367" s="424"/>
      <c r="CA367" s="424"/>
      <c r="CB367" s="425">
        <f t="shared" si="457"/>
        <v>0</v>
      </c>
      <c r="CC367" s="397">
        <f t="shared" si="458"/>
        <v>2</v>
      </c>
      <c r="CD367" s="412"/>
      <c r="CE367" s="396">
        <f t="shared" si="459"/>
        <v>6</v>
      </c>
      <c r="CF367" s="413"/>
      <c r="CG367" s="413"/>
      <c r="CH367" s="413"/>
      <c r="CI367" s="413"/>
      <c r="CJ367" s="413"/>
      <c r="CK367" s="426"/>
      <c r="CL367" s="426"/>
    </row>
    <row r="368" spans="1:90" s="427" customFormat="1" ht="26.4" customHeight="1">
      <c r="A368" s="410"/>
      <c r="B368" s="411">
        <f t="shared" si="460"/>
        <v>1273</v>
      </c>
      <c r="C368" s="216" t="str">
        <f t="shared" ca="1" si="467"/>
        <v/>
      </c>
      <c r="D368" s="216" t="s">
        <v>364</v>
      </c>
      <c r="E368" s="363">
        <f t="shared" si="455"/>
        <v>44593</v>
      </c>
      <c r="F368" s="412">
        <v>44593</v>
      </c>
      <c r="G368" s="413"/>
      <c r="H368" s="414"/>
      <c r="I368" s="413"/>
      <c r="J368" s="413"/>
      <c r="K368" s="413">
        <v>3052</v>
      </c>
      <c r="L368" s="414"/>
      <c r="M368" s="413"/>
      <c r="N368" s="413"/>
      <c r="O368" s="483" t="s">
        <v>253</v>
      </c>
      <c r="P368" s="415" t="s">
        <v>254</v>
      </c>
      <c r="Q368" s="416" t="s">
        <v>254</v>
      </c>
      <c r="R368" s="417" t="s">
        <v>68</v>
      </c>
      <c r="S368" s="418" t="s">
        <v>27</v>
      </c>
      <c r="T368" s="413"/>
      <c r="U368" s="413" t="s">
        <v>378</v>
      </c>
      <c r="V368" s="419" t="s">
        <v>378</v>
      </c>
      <c r="W368" s="419">
        <v>-40</v>
      </c>
      <c r="X368" s="413" t="s">
        <v>323</v>
      </c>
      <c r="Y368" s="413">
        <v>3</v>
      </c>
      <c r="Z368" s="413" t="s">
        <v>57</v>
      </c>
      <c r="AA368" s="413" t="s">
        <v>169</v>
      </c>
      <c r="AB368" s="413" t="e">
        <v>#REF!</v>
      </c>
      <c r="AC368" s="413"/>
      <c r="AD368" s="413"/>
      <c r="AE368" s="413">
        <v>500</v>
      </c>
      <c r="AF368" s="486">
        <v>44593</v>
      </c>
      <c r="AG368" s="486"/>
      <c r="AH368" s="486"/>
      <c r="AI368" s="486"/>
      <c r="AJ368" s="486"/>
      <c r="AK368" s="486"/>
      <c r="AL368" s="486"/>
      <c r="AM368" s="486"/>
      <c r="AN368" s="486"/>
      <c r="AO368" s="486"/>
      <c r="AP368" s="486"/>
      <c r="AQ368" s="486"/>
      <c r="AR368" s="486"/>
      <c r="AS368" s="486"/>
      <c r="AT368" s="486"/>
      <c r="AU368" s="486"/>
      <c r="AV368" s="486"/>
      <c r="AW368" s="486"/>
      <c r="AX368" s="486"/>
      <c r="AY368" s="486">
        <f t="shared" si="465"/>
        <v>44613.833333333336</v>
      </c>
      <c r="AZ368" s="486"/>
      <c r="BA368" s="486"/>
      <c r="BB368" s="486"/>
      <c r="BC368" s="486"/>
      <c r="BD368" s="486"/>
      <c r="BE368" s="486"/>
      <c r="BF368" s="421">
        <f t="shared" si="456"/>
        <v>2</v>
      </c>
      <c r="BG368" s="422"/>
      <c r="BH368" s="423"/>
      <c r="BI368" s="423"/>
      <c r="BJ368" s="423"/>
      <c r="BK368" s="423"/>
      <c r="BL368" s="423"/>
      <c r="BM368" s="423"/>
      <c r="BN368" s="423"/>
      <c r="BO368" s="423"/>
      <c r="BP368" s="423"/>
      <c r="BQ368" s="424"/>
      <c r="BR368" s="424"/>
      <c r="BS368" s="424"/>
      <c r="BT368" s="424"/>
      <c r="BU368" s="424"/>
      <c r="BV368" s="424"/>
      <c r="BW368" s="424"/>
      <c r="BX368" s="424"/>
      <c r="BY368" s="424"/>
      <c r="BZ368" s="424"/>
      <c r="CA368" s="424"/>
      <c r="CB368" s="425">
        <f t="shared" si="457"/>
        <v>0</v>
      </c>
      <c r="CC368" s="397">
        <f t="shared" si="458"/>
        <v>2</v>
      </c>
      <c r="CD368" s="412"/>
      <c r="CE368" s="396">
        <f t="shared" si="459"/>
        <v>6</v>
      </c>
      <c r="CF368" s="413"/>
      <c r="CG368" s="413"/>
      <c r="CH368" s="413"/>
      <c r="CI368" s="413"/>
      <c r="CJ368" s="413"/>
      <c r="CK368" s="426"/>
      <c r="CL368" s="426"/>
    </row>
    <row r="369" spans="1:90" s="427" customFormat="1" ht="26.4" customHeight="1">
      <c r="A369" s="410"/>
      <c r="B369" s="411">
        <f t="shared" si="460"/>
        <v>1274</v>
      </c>
      <c r="C369" s="216" t="str">
        <f t="shared" ca="1" si="467"/>
        <v/>
      </c>
      <c r="D369" s="216" t="s">
        <v>364</v>
      </c>
      <c r="E369" s="363">
        <f t="shared" si="455"/>
        <v>44593</v>
      </c>
      <c r="F369" s="412">
        <v>44593</v>
      </c>
      <c r="G369" s="413"/>
      <c r="H369" s="414"/>
      <c r="I369" s="413"/>
      <c r="J369" s="413"/>
      <c r="K369" s="413">
        <v>3052</v>
      </c>
      <c r="L369" s="414"/>
      <c r="M369" s="413"/>
      <c r="N369" s="413"/>
      <c r="O369" s="483" t="s">
        <v>253</v>
      </c>
      <c r="P369" s="415" t="s">
        <v>254</v>
      </c>
      <c r="Q369" s="416" t="s">
        <v>254</v>
      </c>
      <c r="R369" s="417" t="s">
        <v>68</v>
      </c>
      <c r="S369" s="418" t="s">
        <v>27</v>
      </c>
      <c r="T369" s="413"/>
      <c r="U369" s="14" t="s">
        <v>350</v>
      </c>
      <c r="V369" s="419" t="s">
        <v>377</v>
      </c>
      <c r="W369" s="419">
        <v>-40</v>
      </c>
      <c r="X369" s="413" t="s">
        <v>379</v>
      </c>
      <c r="Y369" s="413">
        <v>3</v>
      </c>
      <c r="Z369" s="413" t="s">
        <v>19</v>
      </c>
      <c r="AA369" s="413" t="s">
        <v>169</v>
      </c>
      <c r="AB369" s="413" t="e">
        <v>#REF!</v>
      </c>
      <c r="AC369" s="413"/>
      <c r="AD369" s="413"/>
      <c r="AE369" s="413">
        <v>500</v>
      </c>
      <c r="AF369" s="486">
        <v>44593</v>
      </c>
      <c r="AG369" s="486"/>
      <c r="AH369" s="486"/>
      <c r="AI369" s="486"/>
      <c r="AJ369" s="486"/>
      <c r="AK369" s="486"/>
      <c r="AL369" s="486"/>
      <c r="AM369" s="486"/>
      <c r="AN369" s="486"/>
      <c r="AO369" s="486"/>
      <c r="AP369" s="486"/>
      <c r="AQ369" s="486"/>
      <c r="AR369" s="486"/>
      <c r="AS369" s="486"/>
      <c r="AT369" s="486"/>
      <c r="AU369" s="486"/>
      <c r="AV369" s="486"/>
      <c r="AW369" s="486"/>
      <c r="AX369" s="486"/>
      <c r="AY369" s="486">
        <f t="shared" si="465"/>
        <v>44613.833333333336</v>
      </c>
      <c r="AZ369" s="486"/>
      <c r="BA369" s="486"/>
      <c r="BB369" s="486"/>
      <c r="BC369" s="486"/>
      <c r="BD369" s="486"/>
      <c r="BE369" s="486"/>
      <c r="BF369" s="421">
        <f t="shared" si="456"/>
        <v>2</v>
      </c>
      <c r="BG369" s="422"/>
      <c r="BH369" s="423"/>
      <c r="BI369" s="423"/>
      <c r="BJ369" s="423"/>
      <c r="BK369" s="423"/>
      <c r="BL369" s="423"/>
      <c r="BM369" s="423"/>
      <c r="BN369" s="423"/>
      <c r="BO369" s="423"/>
      <c r="BP369" s="423"/>
      <c r="BQ369" s="424"/>
      <c r="BR369" s="424"/>
      <c r="BS369" s="424"/>
      <c r="BT369" s="424"/>
      <c r="BU369" s="424"/>
      <c r="BV369" s="424"/>
      <c r="BW369" s="424"/>
      <c r="BX369" s="424"/>
      <c r="BY369" s="424"/>
      <c r="BZ369" s="424"/>
      <c r="CA369" s="424"/>
      <c r="CB369" s="425">
        <f t="shared" si="457"/>
        <v>0</v>
      </c>
      <c r="CC369" s="397">
        <f t="shared" si="458"/>
        <v>2</v>
      </c>
      <c r="CD369" s="412"/>
      <c r="CE369" s="396">
        <f t="shared" si="459"/>
        <v>6</v>
      </c>
      <c r="CF369" s="413"/>
      <c r="CG369" s="413"/>
      <c r="CH369" s="413"/>
      <c r="CI369" s="413"/>
      <c r="CJ369" s="413"/>
      <c r="CK369" s="426"/>
      <c r="CL369" s="426"/>
    </row>
    <row r="370" spans="1:90" s="427" customFormat="1" ht="26.4" customHeight="1">
      <c r="A370" s="410"/>
      <c r="B370" s="411">
        <f t="shared" si="460"/>
        <v>1275</v>
      </c>
      <c r="C370" s="216" t="str">
        <f t="shared" ca="1" si="467"/>
        <v/>
      </c>
      <c r="D370" s="216" t="s">
        <v>364</v>
      </c>
      <c r="E370" s="363">
        <f t="shared" si="455"/>
        <v>44593</v>
      </c>
      <c r="F370" s="412">
        <v>44593</v>
      </c>
      <c r="G370" s="413"/>
      <c r="H370" s="414"/>
      <c r="I370" s="413"/>
      <c r="J370" s="413"/>
      <c r="K370" s="413">
        <v>3052</v>
      </c>
      <c r="L370" s="414"/>
      <c r="M370" s="413"/>
      <c r="N370" s="413"/>
      <c r="O370" s="483" t="s">
        <v>253</v>
      </c>
      <c r="P370" s="415" t="s">
        <v>254</v>
      </c>
      <c r="Q370" s="416" t="s">
        <v>254</v>
      </c>
      <c r="R370" s="417" t="s">
        <v>68</v>
      </c>
      <c r="S370" s="418" t="s">
        <v>27</v>
      </c>
      <c r="T370" s="413"/>
      <c r="U370" s="413" t="s">
        <v>378</v>
      </c>
      <c r="V370" s="419" t="s">
        <v>378</v>
      </c>
      <c r="W370" s="419">
        <v>-40</v>
      </c>
      <c r="X370" s="413" t="s">
        <v>379</v>
      </c>
      <c r="Y370" s="413">
        <v>3</v>
      </c>
      <c r="Z370" s="413" t="s">
        <v>57</v>
      </c>
      <c r="AA370" s="413" t="s">
        <v>169</v>
      </c>
      <c r="AB370" s="413" t="e">
        <v>#REF!</v>
      </c>
      <c r="AC370" s="413"/>
      <c r="AD370" s="413"/>
      <c r="AE370" s="413">
        <v>500</v>
      </c>
      <c r="AF370" s="486">
        <v>44593</v>
      </c>
      <c r="AG370" s="486"/>
      <c r="AH370" s="486"/>
      <c r="AI370" s="486"/>
      <c r="AJ370" s="486"/>
      <c r="AK370" s="486"/>
      <c r="AL370" s="486"/>
      <c r="AM370" s="486"/>
      <c r="AN370" s="486"/>
      <c r="AO370" s="486"/>
      <c r="AP370" s="486"/>
      <c r="AQ370" s="486"/>
      <c r="AR370" s="486"/>
      <c r="AS370" s="486"/>
      <c r="AT370" s="486"/>
      <c r="AU370" s="486"/>
      <c r="AV370" s="486"/>
      <c r="AW370" s="486"/>
      <c r="AX370" s="486"/>
      <c r="AY370" s="486">
        <f t="shared" si="465"/>
        <v>44613.833333333336</v>
      </c>
      <c r="AZ370" s="486"/>
      <c r="BA370" s="486"/>
      <c r="BB370" s="486"/>
      <c r="BC370" s="486"/>
      <c r="BD370" s="486"/>
      <c r="BE370" s="486"/>
      <c r="BF370" s="421">
        <f t="shared" si="456"/>
        <v>2</v>
      </c>
      <c r="BG370" s="422"/>
      <c r="BH370" s="423"/>
      <c r="BI370" s="423"/>
      <c r="BJ370" s="423"/>
      <c r="BK370" s="423"/>
      <c r="BL370" s="423"/>
      <c r="BM370" s="423"/>
      <c r="BN370" s="423"/>
      <c r="BO370" s="423"/>
      <c r="BP370" s="423"/>
      <c r="BQ370" s="424"/>
      <c r="BR370" s="424"/>
      <c r="BS370" s="424"/>
      <c r="BT370" s="424"/>
      <c r="BU370" s="424"/>
      <c r="BV370" s="424"/>
      <c r="BW370" s="424"/>
      <c r="BX370" s="424"/>
      <c r="BY370" s="424"/>
      <c r="BZ370" s="424"/>
      <c r="CA370" s="424"/>
      <c r="CB370" s="425">
        <f t="shared" si="457"/>
        <v>0</v>
      </c>
      <c r="CC370" s="397">
        <f t="shared" si="458"/>
        <v>2</v>
      </c>
      <c r="CD370" s="412"/>
      <c r="CE370" s="396">
        <f t="shared" si="459"/>
        <v>6</v>
      </c>
      <c r="CF370" s="413"/>
      <c r="CG370" s="413"/>
      <c r="CH370" s="413"/>
      <c r="CI370" s="413"/>
      <c r="CJ370" s="413"/>
      <c r="CK370" s="426"/>
      <c r="CL370" s="426"/>
    </row>
    <row r="371" spans="1:90" s="427" customFormat="1" ht="26.4" customHeight="1">
      <c r="A371" s="410"/>
      <c r="B371" s="411">
        <f t="shared" si="460"/>
        <v>1276</v>
      </c>
      <c r="C371" s="216" t="str">
        <f t="shared" ca="1" si="467"/>
        <v/>
      </c>
      <c r="D371" s="216" t="s">
        <v>364</v>
      </c>
      <c r="E371" s="363">
        <f t="shared" si="455"/>
        <v>44593</v>
      </c>
      <c r="F371" s="412">
        <v>44593</v>
      </c>
      <c r="G371" s="413"/>
      <c r="H371" s="414"/>
      <c r="I371" s="413"/>
      <c r="J371" s="413"/>
      <c r="K371" s="413">
        <v>3052</v>
      </c>
      <c r="L371" s="414"/>
      <c r="M371" s="413"/>
      <c r="N371" s="413"/>
      <c r="O371" s="483" t="s">
        <v>253</v>
      </c>
      <c r="P371" s="415" t="s">
        <v>254</v>
      </c>
      <c r="Q371" s="416" t="s">
        <v>254</v>
      </c>
      <c r="R371" s="417" t="s">
        <v>68</v>
      </c>
      <c r="S371" s="418" t="s">
        <v>27</v>
      </c>
      <c r="T371" s="413"/>
      <c r="U371" s="413" t="s">
        <v>380</v>
      </c>
      <c r="V371" s="419" t="s">
        <v>318</v>
      </c>
      <c r="W371" s="419" t="s">
        <v>329</v>
      </c>
      <c r="X371" s="413" t="s">
        <v>323</v>
      </c>
      <c r="Y371" s="413">
        <v>3</v>
      </c>
      <c r="Z371" s="413" t="s">
        <v>21</v>
      </c>
      <c r="AA371" s="413" t="s">
        <v>169</v>
      </c>
      <c r="AB371" s="413" t="e">
        <v>#REF!</v>
      </c>
      <c r="AC371" s="413"/>
      <c r="AD371" s="413"/>
      <c r="AE371" s="413">
        <v>500</v>
      </c>
      <c r="AF371" s="486">
        <v>44593</v>
      </c>
      <c r="AG371" s="486"/>
      <c r="AH371" s="486"/>
      <c r="AI371" s="486"/>
      <c r="AJ371" s="486"/>
      <c r="AK371" s="486"/>
      <c r="AL371" s="486"/>
      <c r="AM371" s="486"/>
      <c r="AN371" s="486"/>
      <c r="AO371" s="486"/>
      <c r="AP371" s="486"/>
      <c r="AQ371" s="486"/>
      <c r="AR371" s="486"/>
      <c r="AS371" s="486"/>
      <c r="AT371" s="486"/>
      <c r="AU371" s="486"/>
      <c r="AV371" s="486"/>
      <c r="AW371" s="486"/>
      <c r="AX371" s="486"/>
      <c r="AY371" s="486">
        <f t="shared" si="465"/>
        <v>44613.833333333336</v>
      </c>
      <c r="AZ371" s="486"/>
      <c r="BA371" s="486"/>
      <c r="BB371" s="486"/>
      <c r="BC371" s="486"/>
      <c r="BD371" s="486"/>
      <c r="BE371" s="486"/>
      <c r="BF371" s="421">
        <f t="shared" si="456"/>
        <v>2</v>
      </c>
      <c r="BG371" s="422"/>
      <c r="BH371" s="423"/>
      <c r="BI371" s="423"/>
      <c r="BJ371" s="423"/>
      <c r="BK371" s="423"/>
      <c r="BL371" s="423"/>
      <c r="BM371" s="423"/>
      <c r="BN371" s="423"/>
      <c r="BO371" s="423"/>
      <c r="BP371" s="423"/>
      <c r="BQ371" s="424"/>
      <c r="BR371" s="424"/>
      <c r="BS371" s="424"/>
      <c r="BT371" s="424"/>
      <c r="BU371" s="424"/>
      <c r="BV371" s="424"/>
      <c r="BW371" s="424"/>
      <c r="BX371" s="424"/>
      <c r="BY371" s="424"/>
      <c r="BZ371" s="424"/>
      <c r="CA371" s="424"/>
      <c r="CB371" s="425">
        <f t="shared" si="457"/>
        <v>0</v>
      </c>
      <c r="CC371" s="397">
        <f t="shared" si="458"/>
        <v>2</v>
      </c>
      <c r="CD371" s="412"/>
      <c r="CE371" s="396">
        <f t="shared" si="459"/>
        <v>6</v>
      </c>
      <c r="CF371" s="413"/>
      <c r="CG371" s="413"/>
      <c r="CH371" s="413"/>
      <c r="CI371" s="413"/>
      <c r="CJ371" s="413"/>
      <c r="CK371" s="426"/>
      <c r="CL371" s="426"/>
    </row>
    <row r="372" spans="1:90" s="427" customFormat="1" ht="26.4" customHeight="1">
      <c r="A372" s="410"/>
      <c r="B372" s="411">
        <f t="shared" si="460"/>
        <v>1277</v>
      </c>
      <c r="C372" s="216" t="str">
        <f t="shared" ca="1" si="467"/>
        <v/>
      </c>
      <c r="D372" s="216" t="s">
        <v>364</v>
      </c>
      <c r="E372" s="363">
        <f t="shared" si="455"/>
        <v>44593</v>
      </c>
      <c r="F372" s="412">
        <v>44593</v>
      </c>
      <c r="G372" s="413"/>
      <c r="H372" s="414"/>
      <c r="I372" s="413"/>
      <c r="J372" s="413"/>
      <c r="K372" s="413">
        <v>3052</v>
      </c>
      <c r="L372" s="414"/>
      <c r="M372" s="413"/>
      <c r="N372" s="413"/>
      <c r="O372" s="483" t="s">
        <v>253</v>
      </c>
      <c r="P372" s="415" t="s">
        <v>254</v>
      </c>
      <c r="Q372" s="416" t="s">
        <v>254</v>
      </c>
      <c r="R372" s="417" t="s">
        <v>68</v>
      </c>
      <c r="S372" s="418" t="s">
        <v>27</v>
      </c>
      <c r="T372" s="413"/>
      <c r="U372" s="413" t="s">
        <v>382</v>
      </c>
      <c r="V372" s="419" t="s">
        <v>382</v>
      </c>
      <c r="W372" s="419" t="s">
        <v>368</v>
      </c>
      <c r="X372" s="413" t="s">
        <v>379</v>
      </c>
      <c r="Y372" s="413">
        <v>3</v>
      </c>
      <c r="Z372" s="413" t="s">
        <v>31</v>
      </c>
      <c r="AA372" s="413" t="s">
        <v>169</v>
      </c>
      <c r="AB372" s="413" t="e">
        <v>#REF!</v>
      </c>
      <c r="AC372" s="413"/>
      <c r="AD372" s="413"/>
      <c r="AE372" s="413">
        <v>500</v>
      </c>
      <c r="AF372" s="486">
        <v>44593</v>
      </c>
      <c r="AG372" s="486"/>
      <c r="AH372" s="486"/>
      <c r="AI372" s="486"/>
      <c r="AJ372" s="486"/>
      <c r="AK372" s="486"/>
      <c r="AL372" s="486"/>
      <c r="AM372" s="486"/>
      <c r="AN372" s="486"/>
      <c r="AO372" s="486"/>
      <c r="AP372" s="486"/>
      <c r="AQ372" s="486"/>
      <c r="AR372" s="486"/>
      <c r="AS372" s="486"/>
      <c r="AT372" s="486"/>
      <c r="AU372" s="486"/>
      <c r="AV372" s="486"/>
      <c r="AW372" s="486"/>
      <c r="AX372" s="486"/>
      <c r="AY372" s="486">
        <f t="shared" si="465"/>
        <v>44613.833333333336</v>
      </c>
      <c r="AZ372" s="486"/>
      <c r="BA372" s="486"/>
      <c r="BB372" s="486"/>
      <c r="BC372" s="486"/>
      <c r="BD372" s="486"/>
      <c r="BE372" s="486"/>
      <c r="BF372" s="421">
        <f t="shared" si="456"/>
        <v>2</v>
      </c>
      <c r="BG372" s="422"/>
      <c r="BH372" s="423"/>
      <c r="BI372" s="423"/>
      <c r="BJ372" s="423"/>
      <c r="BK372" s="423"/>
      <c r="BL372" s="423"/>
      <c r="BM372" s="423"/>
      <c r="BN372" s="423"/>
      <c r="BO372" s="423"/>
      <c r="BP372" s="423"/>
      <c r="BQ372" s="424"/>
      <c r="BR372" s="424"/>
      <c r="BS372" s="424"/>
      <c r="BT372" s="424"/>
      <c r="BU372" s="424"/>
      <c r="BV372" s="424"/>
      <c r="BW372" s="424"/>
      <c r="BX372" s="424"/>
      <c r="BY372" s="424"/>
      <c r="BZ372" s="424"/>
      <c r="CA372" s="424"/>
      <c r="CB372" s="425">
        <f t="shared" si="457"/>
        <v>0</v>
      </c>
      <c r="CC372" s="397">
        <f t="shared" si="458"/>
        <v>2</v>
      </c>
      <c r="CD372" s="412"/>
      <c r="CE372" s="396">
        <f t="shared" si="459"/>
        <v>6</v>
      </c>
      <c r="CF372" s="413"/>
      <c r="CG372" s="413"/>
      <c r="CH372" s="413"/>
      <c r="CI372" s="413"/>
      <c r="CJ372" s="413"/>
      <c r="CK372" s="426"/>
      <c r="CL372" s="426"/>
    </row>
    <row r="373" spans="1:90" s="427" customFormat="1" ht="26.4" customHeight="1">
      <c r="A373" s="410"/>
      <c r="B373" s="411">
        <f t="shared" si="460"/>
        <v>1278</v>
      </c>
      <c r="C373" s="216" t="str">
        <f t="shared" ca="1" si="467"/>
        <v/>
      </c>
      <c r="D373" s="216" t="s">
        <v>364</v>
      </c>
      <c r="E373" s="363">
        <f t="shared" si="455"/>
        <v>44593</v>
      </c>
      <c r="F373" s="412">
        <v>44593</v>
      </c>
      <c r="G373" s="413"/>
      <c r="H373" s="414"/>
      <c r="I373" s="413"/>
      <c r="J373" s="413"/>
      <c r="K373" s="413">
        <v>3057</v>
      </c>
      <c r="L373" s="414"/>
      <c r="M373" s="413"/>
      <c r="N373" s="413"/>
      <c r="O373" s="483" t="s">
        <v>253</v>
      </c>
      <c r="P373" s="415" t="s">
        <v>254</v>
      </c>
      <c r="Q373" s="416" t="s">
        <v>254</v>
      </c>
      <c r="R373" s="417" t="s">
        <v>68</v>
      </c>
      <c r="S373" s="418" t="s">
        <v>27</v>
      </c>
      <c r="T373" s="413"/>
      <c r="U373" s="14" t="s">
        <v>350</v>
      </c>
      <c r="V373" s="419" t="s">
        <v>377</v>
      </c>
      <c r="W373" s="419">
        <v>85</v>
      </c>
      <c r="X373" s="413" t="s">
        <v>323</v>
      </c>
      <c r="Y373" s="413">
        <v>3</v>
      </c>
      <c r="Z373" s="413" t="s">
        <v>19</v>
      </c>
      <c r="AA373" s="413" t="s">
        <v>169</v>
      </c>
      <c r="AB373" s="413" t="e">
        <v>#REF!</v>
      </c>
      <c r="AC373" s="413"/>
      <c r="AD373" s="413"/>
      <c r="AE373" s="413">
        <v>500</v>
      </c>
      <c r="AF373" s="486">
        <v>44593</v>
      </c>
      <c r="AG373" s="486"/>
      <c r="AH373" s="486"/>
      <c r="AI373" s="486"/>
      <c r="AJ373" s="486"/>
      <c r="AK373" s="486"/>
      <c r="AL373" s="486"/>
      <c r="AM373" s="486"/>
      <c r="AN373" s="486"/>
      <c r="AO373" s="486"/>
      <c r="AP373" s="486"/>
      <c r="AQ373" s="486"/>
      <c r="AR373" s="486"/>
      <c r="AS373" s="486"/>
      <c r="AT373" s="486"/>
      <c r="AU373" s="486"/>
      <c r="AV373" s="486"/>
      <c r="AW373" s="486"/>
      <c r="AX373" s="486"/>
      <c r="AY373" s="486">
        <f t="shared" si="465"/>
        <v>44613.833333333336</v>
      </c>
      <c r="AZ373" s="486"/>
      <c r="BA373" s="486"/>
      <c r="BB373" s="486"/>
      <c r="BC373" s="486"/>
      <c r="BD373" s="486"/>
      <c r="BE373" s="486"/>
      <c r="BF373" s="421">
        <f t="shared" si="456"/>
        <v>2</v>
      </c>
      <c r="BG373" s="422"/>
      <c r="BH373" s="423"/>
      <c r="BI373" s="423"/>
      <c r="BJ373" s="423"/>
      <c r="BK373" s="423"/>
      <c r="BL373" s="423"/>
      <c r="BM373" s="423"/>
      <c r="BN373" s="423"/>
      <c r="BO373" s="423"/>
      <c r="BP373" s="423"/>
      <c r="BQ373" s="424"/>
      <c r="BR373" s="424"/>
      <c r="BS373" s="424"/>
      <c r="BT373" s="424"/>
      <c r="BU373" s="424"/>
      <c r="BV373" s="424"/>
      <c r="BW373" s="424"/>
      <c r="BX373" s="424"/>
      <c r="BY373" s="424"/>
      <c r="BZ373" s="424"/>
      <c r="CA373" s="424"/>
      <c r="CB373" s="425">
        <f t="shared" si="457"/>
        <v>0</v>
      </c>
      <c r="CC373" s="397">
        <f t="shared" si="458"/>
        <v>2</v>
      </c>
      <c r="CD373" s="412"/>
      <c r="CE373" s="396">
        <f t="shared" si="459"/>
        <v>6</v>
      </c>
      <c r="CF373" s="413"/>
      <c r="CG373" s="413"/>
      <c r="CH373" s="413"/>
      <c r="CI373" s="413"/>
      <c r="CJ373" s="413"/>
      <c r="CK373" s="426"/>
      <c r="CL373" s="426"/>
    </row>
    <row r="374" spans="1:90" s="427" customFormat="1" ht="26.4" customHeight="1">
      <c r="A374" s="410"/>
      <c r="B374" s="411">
        <f t="shared" si="460"/>
        <v>1279</v>
      </c>
      <c r="C374" s="216" t="str">
        <f t="shared" ca="1" si="467"/>
        <v/>
      </c>
      <c r="D374" s="216" t="s">
        <v>364</v>
      </c>
      <c r="E374" s="363">
        <f t="shared" si="455"/>
        <v>44593</v>
      </c>
      <c r="F374" s="412">
        <v>44593</v>
      </c>
      <c r="G374" s="413"/>
      <c r="H374" s="414"/>
      <c r="I374" s="413"/>
      <c r="J374" s="413"/>
      <c r="K374" s="413">
        <v>3057</v>
      </c>
      <c r="L374" s="414"/>
      <c r="M374" s="413"/>
      <c r="N374" s="413"/>
      <c r="O374" s="483" t="s">
        <v>253</v>
      </c>
      <c r="P374" s="415" t="s">
        <v>254</v>
      </c>
      <c r="Q374" s="416" t="s">
        <v>254</v>
      </c>
      <c r="R374" s="417" t="s">
        <v>68</v>
      </c>
      <c r="S374" s="418" t="s">
        <v>27</v>
      </c>
      <c r="T374" s="413"/>
      <c r="U374" s="413" t="s">
        <v>378</v>
      </c>
      <c r="V374" s="419" t="s">
        <v>378</v>
      </c>
      <c r="W374" s="419">
        <v>-40</v>
      </c>
      <c r="X374" s="413" t="s">
        <v>323</v>
      </c>
      <c r="Y374" s="413">
        <v>3</v>
      </c>
      <c r="Z374" s="413" t="s">
        <v>57</v>
      </c>
      <c r="AA374" s="413" t="s">
        <v>169</v>
      </c>
      <c r="AB374" s="413" t="e">
        <v>#REF!</v>
      </c>
      <c r="AC374" s="413"/>
      <c r="AD374" s="413"/>
      <c r="AE374" s="413">
        <v>500</v>
      </c>
      <c r="AF374" s="486">
        <v>44593</v>
      </c>
      <c r="AG374" s="486"/>
      <c r="AH374" s="486"/>
      <c r="AI374" s="486"/>
      <c r="AJ374" s="486"/>
      <c r="AK374" s="486"/>
      <c r="AL374" s="486"/>
      <c r="AM374" s="486"/>
      <c r="AN374" s="486"/>
      <c r="AO374" s="486"/>
      <c r="AP374" s="486"/>
      <c r="AQ374" s="486"/>
      <c r="AR374" s="486"/>
      <c r="AS374" s="486"/>
      <c r="AT374" s="486"/>
      <c r="AU374" s="486"/>
      <c r="AV374" s="486"/>
      <c r="AW374" s="486"/>
      <c r="AX374" s="486"/>
      <c r="AY374" s="486">
        <f t="shared" si="465"/>
        <v>44613.833333333336</v>
      </c>
      <c r="AZ374" s="486"/>
      <c r="BA374" s="486"/>
      <c r="BB374" s="486"/>
      <c r="BC374" s="486"/>
      <c r="BD374" s="486"/>
      <c r="BE374" s="486"/>
      <c r="BF374" s="421">
        <f t="shared" si="456"/>
        <v>2</v>
      </c>
      <c r="BG374" s="422"/>
      <c r="BH374" s="423"/>
      <c r="BI374" s="423"/>
      <c r="BJ374" s="423"/>
      <c r="BK374" s="423"/>
      <c r="BL374" s="423"/>
      <c r="BM374" s="423"/>
      <c r="BN374" s="423"/>
      <c r="BO374" s="423"/>
      <c r="BP374" s="423"/>
      <c r="BQ374" s="424"/>
      <c r="BR374" s="424"/>
      <c r="BS374" s="424"/>
      <c r="BT374" s="424"/>
      <c r="BU374" s="424"/>
      <c r="BV374" s="424"/>
      <c r="BW374" s="424"/>
      <c r="BX374" s="424"/>
      <c r="BY374" s="424"/>
      <c r="BZ374" s="424"/>
      <c r="CA374" s="424"/>
      <c r="CB374" s="425">
        <f t="shared" si="457"/>
        <v>0</v>
      </c>
      <c r="CC374" s="397">
        <f t="shared" si="458"/>
        <v>2</v>
      </c>
      <c r="CD374" s="412"/>
      <c r="CE374" s="396">
        <f t="shared" si="459"/>
        <v>6</v>
      </c>
      <c r="CF374" s="413"/>
      <c r="CG374" s="413"/>
      <c r="CH374" s="413"/>
      <c r="CI374" s="413"/>
      <c r="CJ374" s="413"/>
      <c r="CK374" s="426"/>
      <c r="CL374" s="426"/>
    </row>
    <row r="375" spans="1:90" s="427" customFormat="1" ht="26.4" customHeight="1">
      <c r="A375" s="410"/>
      <c r="B375" s="411">
        <f t="shared" si="460"/>
        <v>1280</v>
      </c>
      <c r="C375" s="216" t="str">
        <f t="shared" ca="1" si="467"/>
        <v/>
      </c>
      <c r="D375" s="216" t="s">
        <v>364</v>
      </c>
      <c r="E375" s="363">
        <f t="shared" si="455"/>
        <v>44593</v>
      </c>
      <c r="F375" s="412">
        <v>44593</v>
      </c>
      <c r="G375" s="413"/>
      <c r="H375" s="414"/>
      <c r="I375" s="413"/>
      <c r="J375" s="413"/>
      <c r="K375" s="413">
        <v>3057</v>
      </c>
      <c r="L375" s="414"/>
      <c r="M375" s="413"/>
      <c r="N375" s="413"/>
      <c r="O375" s="483" t="s">
        <v>253</v>
      </c>
      <c r="P375" s="415" t="s">
        <v>254</v>
      </c>
      <c r="Q375" s="416" t="s">
        <v>254</v>
      </c>
      <c r="R375" s="417" t="s">
        <v>68</v>
      </c>
      <c r="S375" s="418" t="s">
        <v>27</v>
      </c>
      <c r="T375" s="413"/>
      <c r="U375" s="14" t="s">
        <v>350</v>
      </c>
      <c r="V375" s="419" t="s">
        <v>377</v>
      </c>
      <c r="W375" s="419">
        <v>95</v>
      </c>
      <c r="X375" s="413" t="s">
        <v>379</v>
      </c>
      <c r="Y375" s="413">
        <v>3</v>
      </c>
      <c r="Z375" s="413" t="s">
        <v>19</v>
      </c>
      <c r="AA375" s="413" t="s">
        <v>169</v>
      </c>
      <c r="AB375" s="413" t="e">
        <v>#REF!</v>
      </c>
      <c r="AC375" s="413"/>
      <c r="AD375" s="413"/>
      <c r="AE375" s="413">
        <v>500</v>
      </c>
      <c r="AF375" s="486">
        <v>44593</v>
      </c>
      <c r="AG375" s="486"/>
      <c r="AH375" s="486"/>
      <c r="AI375" s="486"/>
      <c r="AJ375" s="486"/>
      <c r="AK375" s="486"/>
      <c r="AL375" s="486"/>
      <c r="AM375" s="486"/>
      <c r="AN375" s="486"/>
      <c r="AO375" s="486"/>
      <c r="AP375" s="486"/>
      <c r="AQ375" s="486"/>
      <c r="AR375" s="486"/>
      <c r="AS375" s="486"/>
      <c r="AT375" s="486"/>
      <c r="AU375" s="486"/>
      <c r="AV375" s="486"/>
      <c r="AW375" s="486"/>
      <c r="AX375" s="486"/>
      <c r="AY375" s="486">
        <f t="shared" si="465"/>
        <v>44613.833333333336</v>
      </c>
      <c r="AZ375" s="486"/>
      <c r="BA375" s="486"/>
      <c r="BB375" s="486"/>
      <c r="BC375" s="486"/>
      <c r="BD375" s="486"/>
      <c r="BE375" s="486"/>
      <c r="BF375" s="421">
        <f t="shared" si="456"/>
        <v>2</v>
      </c>
      <c r="BG375" s="422"/>
      <c r="BH375" s="423"/>
      <c r="BI375" s="423"/>
      <c r="BJ375" s="423"/>
      <c r="BK375" s="423"/>
      <c r="BL375" s="423"/>
      <c r="BM375" s="423"/>
      <c r="BN375" s="423"/>
      <c r="BO375" s="423"/>
      <c r="BP375" s="423"/>
      <c r="BQ375" s="424"/>
      <c r="BR375" s="424"/>
      <c r="BS375" s="424"/>
      <c r="BT375" s="424"/>
      <c r="BU375" s="424"/>
      <c r="BV375" s="424"/>
      <c r="BW375" s="424"/>
      <c r="BX375" s="424"/>
      <c r="BY375" s="424"/>
      <c r="BZ375" s="424"/>
      <c r="CA375" s="424"/>
      <c r="CB375" s="425">
        <f t="shared" si="457"/>
        <v>0</v>
      </c>
      <c r="CC375" s="397">
        <f t="shared" si="458"/>
        <v>2</v>
      </c>
      <c r="CD375" s="412"/>
      <c r="CE375" s="396">
        <f t="shared" si="459"/>
        <v>6</v>
      </c>
      <c r="CF375" s="413"/>
      <c r="CG375" s="413"/>
      <c r="CH375" s="413"/>
      <c r="CI375" s="413"/>
      <c r="CJ375" s="413"/>
      <c r="CK375" s="426"/>
      <c r="CL375" s="426"/>
    </row>
    <row r="376" spans="1:90" s="427" customFormat="1" ht="26.4" customHeight="1">
      <c r="A376" s="410"/>
      <c r="B376" s="411">
        <f t="shared" si="460"/>
        <v>1281</v>
      </c>
      <c r="C376" s="216" t="str">
        <f t="shared" ca="1" si="467"/>
        <v/>
      </c>
      <c r="D376" s="216" t="s">
        <v>364</v>
      </c>
      <c r="E376" s="363">
        <f t="shared" si="455"/>
        <v>44593</v>
      </c>
      <c r="F376" s="412">
        <v>44593</v>
      </c>
      <c r="G376" s="413"/>
      <c r="H376" s="414"/>
      <c r="I376" s="413"/>
      <c r="J376" s="413"/>
      <c r="K376" s="413">
        <v>3057</v>
      </c>
      <c r="L376" s="414"/>
      <c r="M376" s="413"/>
      <c r="N376" s="413"/>
      <c r="O376" s="483" t="s">
        <v>253</v>
      </c>
      <c r="P376" s="415" t="s">
        <v>254</v>
      </c>
      <c r="Q376" s="416" t="s">
        <v>254</v>
      </c>
      <c r="R376" s="417" t="s">
        <v>68</v>
      </c>
      <c r="S376" s="418" t="s">
        <v>27</v>
      </c>
      <c r="T376" s="413"/>
      <c r="U376" s="413" t="s">
        <v>378</v>
      </c>
      <c r="V376" s="419" t="s">
        <v>378</v>
      </c>
      <c r="W376" s="419">
        <v>-40</v>
      </c>
      <c r="X376" s="413" t="s">
        <v>379</v>
      </c>
      <c r="Y376" s="413">
        <v>3</v>
      </c>
      <c r="Z376" s="413" t="s">
        <v>57</v>
      </c>
      <c r="AA376" s="413" t="s">
        <v>169</v>
      </c>
      <c r="AB376" s="413" t="e">
        <v>#REF!</v>
      </c>
      <c r="AC376" s="413"/>
      <c r="AD376" s="413"/>
      <c r="AE376" s="413">
        <v>500</v>
      </c>
      <c r="AF376" s="486">
        <v>44593</v>
      </c>
      <c r="AG376" s="486"/>
      <c r="AH376" s="486"/>
      <c r="AI376" s="486"/>
      <c r="AJ376" s="486"/>
      <c r="AK376" s="486"/>
      <c r="AL376" s="486"/>
      <c r="AM376" s="486"/>
      <c r="AN376" s="486"/>
      <c r="AO376" s="486"/>
      <c r="AP376" s="486"/>
      <c r="AQ376" s="486"/>
      <c r="AR376" s="486"/>
      <c r="AS376" s="486"/>
      <c r="AT376" s="486"/>
      <c r="AU376" s="486"/>
      <c r="AV376" s="486"/>
      <c r="AW376" s="486"/>
      <c r="AX376" s="486"/>
      <c r="AY376" s="486">
        <f t="shared" si="465"/>
        <v>44613.833333333336</v>
      </c>
      <c r="AZ376" s="486"/>
      <c r="BA376" s="486"/>
      <c r="BB376" s="486"/>
      <c r="BC376" s="486"/>
      <c r="BD376" s="486"/>
      <c r="BE376" s="486"/>
      <c r="BF376" s="421">
        <f t="shared" si="456"/>
        <v>2</v>
      </c>
      <c r="BG376" s="422"/>
      <c r="BH376" s="423"/>
      <c r="BI376" s="423"/>
      <c r="BJ376" s="423"/>
      <c r="BK376" s="423"/>
      <c r="BL376" s="423"/>
      <c r="BM376" s="423"/>
      <c r="BN376" s="423"/>
      <c r="BO376" s="423"/>
      <c r="BP376" s="423"/>
      <c r="BQ376" s="424"/>
      <c r="BR376" s="424"/>
      <c r="BS376" s="424"/>
      <c r="BT376" s="424"/>
      <c r="BU376" s="424"/>
      <c r="BV376" s="424"/>
      <c r="BW376" s="424"/>
      <c r="BX376" s="424"/>
      <c r="BY376" s="424"/>
      <c r="BZ376" s="424"/>
      <c r="CA376" s="424"/>
      <c r="CB376" s="425">
        <f t="shared" si="457"/>
        <v>0</v>
      </c>
      <c r="CC376" s="397">
        <f t="shared" si="458"/>
        <v>2</v>
      </c>
      <c r="CD376" s="412"/>
      <c r="CE376" s="396">
        <f t="shared" si="459"/>
        <v>6</v>
      </c>
      <c r="CF376" s="413"/>
      <c r="CG376" s="413"/>
      <c r="CH376" s="413"/>
      <c r="CI376" s="413"/>
      <c r="CJ376" s="413"/>
      <c r="CK376" s="426"/>
      <c r="CL376" s="426"/>
    </row>
    <row r="377" spans="1:90" s="427" customFormat="1" ht="26.4" customHeight="1">
      <c r="A377" s="410"/>
      <c r="B377" s="411">
        <f t="shared" si="460"/>
        <v>1282</v>
      </c>
      <c r="C377" s="216" t="str">
        <f t="shared" ca="1" si="467"/>
        <v/>
      </c>
      <c r="D377" s="216" t="s">
        <v>364</v>
      </c>
      <c r="E377" s="363">
        <f t="shared" si="455"/>
        <v>44593</v>
      </c>
      <c r="F377" s="412">
        <v>44593</v>
      </c>
      <c r="G377" s="413"/>
      <c r="H377" s="414"/>
      <c r="I377" s="413"/>
      <c r="J377" s="413"/>
      <c r="K377" s="413">
        <v>3057</v>
      </c>
      <c r="L377" s="414"/>
      <c r="M377" s="413"/>
      <c r="N377" s="413"/>
      <c r="O377" s="483" t="s">
        <v>253</v>
      </c>
      <c r="P377" s="415" t="s">
        <v>254</v>
      </c>
      <c r="Q377" s="416" t="s">
        <v>254</v>
      </c>
      <c r="R377" s="417" t="s">
        <v>68</v>
      </c>
      <c r="S377" s="418" t="s">
        <v>27</v>
      </c>
      <c r="T377" s="413"/>
      <c r="U377" s="413" t="s">
        <v>380</v>
      </c>
      <c r="V377" s="419" t="s">
        <v>318</v>
      </c>
      <c r="W377" s="419" t="s">
        <v>329</v>
      </c>
      <c r="X377" s="413" t="s">
        <v>323</v>
      </c>
      <c r="Y377" s="413">
        <v>3</v>
      </c>
      <c r="Z377" s="413" t="s">
        <v>21</v>
      </c>
      <c r="AA377" s="413" t="s">
        <v>169</v>
      </c>
      <c r="AB377" s="413" t="e">
        <v>#REF!</v>
      </c>
      <c r="AC377" s="413"/>
      <c r="AD377" s="413"/>
      <c r="AE377" s="413">
        <v>500</v>
      </c>
      <c r="AF377" s="486">
        <v>44593</v>
      </c>
      <c r="AG377" s="486"/>
      <c r="AH377" s="486"/>
      <c r="AI377" s="486"/>
      <c r="AJ377" s="486"/>
      <c r="AK377" s="486"/>
      <c r="AL377" s="486"/>
      <c r="AM377" s="486"/>
      <c r="AN377" s="486"/>
      <c r="AO377" s="486"/>
      <c r="AP377" s="486"/>
      <c r="AQ377" s="486"/>
      <c r="AR377" s="486"/>
      <c r="AS377" s="486"/>
      <c r="AT377" s="486"/>
      <c r="AU377" s="486"/>
      <c r="AV377" s="486"/>
      <c r="AW377" s="486"/>
      <c r="AX377" s="486"/>
      <c r="AY377" s="486">
        <f t="shared" si="465"/>
        <v>44613.833333333336</v>
      </c>
      <c r="AZ377" s="486"/>
      <c r="BA377" s="486"/>
      <c r="BB377" s="486"/>
      <c r="BC377" s="486"/>
      <c r="BD377" s="486"/>
      <c r="BE377" s="486"/>
      <c r="BF377" s="421">
        <f t="shared" si="456"/>
        <v>2</v>
      </c>
      <c r="BG377" s="422"/>
      <c r="BH377" s="423"/>
      <c r="BI377" s="423"/>
      <c r="BJ377" s="423"/>
      <c r="BK377" s="423"/>
      <c r="BL377" s="423"/>
      <c r="BM377" s="423"/>
      <c r="BN377" s="423"/>
      <c r="BO377" s="423"/>
      <c r="BP377" s="423"/>
      <c r="BQ377" s="424"/>
      <c r="BR377" s="424"/>
      <c r="BS377" s="424"/>
      <c r="BT377" s="424"/>
      <c r="BU377" s="424"/>
      <c r="BV377" s="424"/>
      <c r="BW377" s="424"/>
      <c r="BX377" s="424"/>
      <c r="BY377" s="424"/>
      <c r="BZ377" s="424"/>
      <c r="CA377" s="424"/>
      <c r="CB377" s="425">
        <f t="shared" si="457"/>
        <v>0</v>
      </c>
      <c r="CC377" s="397">
        <f t="shared" si="458"/>
        <v>2</v>
      </c>
      <c r="CD377" s="412"/>
      <c r="CE377" s="396">
        <f t="shared" si="459"/>
        <v>6</v>
      </c>
      <c r="CF377" s="413"/>
      <c r="CG377" s="413"/>
      <c r="CH377" s="413"/>
      <c r="CI377" s="413"/>
      <c r="CJ377" s="413"/>
      <c r="CK377" s="426"/>
      <c r="CL377" s="426"/>
    </row>
    <row r="378" spans="1:90" s="427" customFormat="1" ht="26.4" customHeight="1">
      <c r="A378" s="410"/>
      <c r="B378" s="411">
        <f t="shared" si="460"/>
        <v>1283</v>
      </c>
      <c r="C378" s="216" t="str">
        <f t="shared" ca="1" si="467"/>
        <v/>
      </c>
      <c r="D378" s="216" t="s">
        <v>364</v>
      </c>
      <c r="E378" s="363">
        <f t="shared" si="455"/>
        <v>44593</v>
      </c>
      <c r="F378" s="412">
        <v>44593</v>
      </c>
      <c r="G378" s="413"/>
      <c r="H378" s="414"/>
      <c r="I378" s="413"/>
      <c r="J378" s="413"/>
      <c r="K378" s="413">
        <v>3057</v>
      </c>
      <c r="L378" s="414"/>
      <c r="M378" s="413"/>
      <c r="N378" s="413"/>
      <c r="O378" s="483" t="s">
        <v>253</v>
      </c>
      <c r="P378" s="415" t="s">
        <v>254</v>
      </c>
      <c r="Q378" s="416" t="s">
        <v>254</v>
      </c>
      <c r="R378" s="417" t="s">
        <v>68</v>
      </c>
      <c r="S378" s="418" t="s">
        <v>27</v>
      </c>
      <c r="T378" s="413"/>
      <c r="U378" s="413" t="s">
        <v>382</v>
      </c>
      <c r="V378" s="419" t="s">
        <v>382</v>
      </c>
      <c r="W378" s="419" t="s">
        <v>368</v>
      </c>
      <c r="X378" s="413" t="s">
        <v>379</v>
      </c>
      <c r="Y378" s="413">
        <v>3</v>
      </c>
      <c r="Z378" s="413" t="s">
        <v>31</v>
      </c>
      <c r="AA378" s="413" t="s">
        <v>169</v>
      </c>
      <c r="AB378" s="413" t="e">
        <v>#REF!</v>
      </c>
      <c r="AC378" s="413"/>
      <c r="AD378" s="413"/>
      <c r="AE378" s="413">
        <v>500</v>
      </c>
      <c r="AF378" s="486">
        <v>44593</v>
      </c>
      <c r="AG378" s="486"/>
      <c r="AH378" s="486"/>
      <c r="AI378" s="486"/>
      <c r="AJ378" s="486"/>
      <c r="AK378" s="486"/>
      <c r="AL378" s="486"/>
      <c r="AM378" s="486"/>
      <c r="AN378" s="486"/>
      <c r="AO378" s="486"/>
      <c r="AP378" s="486"/>
      <c r="AQ378" s="486"/>
      <c r="AR378" s="486"/>
      <c r="AS378" s="486"/>
      <c r="AT378" s="486"/>
      <c r="AU378" s="486"/>
      <c r="AV378" s="486"/>
      <c r="AW378" s="486"/>
      <c r="AX378" s="486"/>
      <c r="AY378" s="486">
        <f t="shared" si="465"/>
        <v>44613.833333333336</v>
      </c>
      <c r="AZ378" s="486"/>
      <c r="BA378" s="486"/>
      <c r="BB378" s="486"/>
      <c r="BC378" s="486"/>
      <c r="BD378" s="486"/>
      <c r="BE378" s="486"/>
      <c r="BF378" s="421">
        <f t="shared" si="456"/>
        <v>2</v>
      </c>
      <c r="BG378" s="422"/>
      <c r="BH378" s="423"/>
      <c r="BI378" s="423"/>
      <c r="BJ378" s="423"/>
      <c r="BK378" s="423"/>
      <c r="BL378" s="423"/>
      <c r="BM378" s="423"/>
      <c r="BN378" s="423"/>
      <c r="BO378" s="423"/>
      <c r="BP378" s="423"/>
      <c r="BQ378" s="424"/>
      <c r="BR378" s="424"/>
      <c r="BS378" s="424"/>
      <c r="BT378" s="424"/>
      <c r="BU378" s="424"/>
      <c r="BV378" s="424"/>
      <c r="BW378" s="424"/>
      <c r="BX378" s="424"/>
      <c r="BY378" s="424"/>
      <c r="BZ378" s="424"/>
      <c r="CA378" s="424"/>
      <c r="CB378" s="425">
        <f t="shared" si="457"/>
        <v>0</v>
      </c>
      <c r="CC378" s="397">
        <f t="shared" si="458"/>
        <v>2</v>
      </c>
      <c r="CD378" s="412"/>
      <c r="CE378" s="396">
        <f t="shared" si="459"/>
        <v>6</v>
      </c>
      <c r="CF378" s="413"/>
      <c r="CG378" s="413"/>
      <c r="CH378" s="413"/>
      <c r="CI378" s="413"/>
      <c r="CJ378" s="413"/>
      <c r="CK378" s="426"/>
      <c r="CL378" s="426"/>
    </row>
    <row r="379" spans="1:90" s="427" customFormat="1" ht="26.4" customHeight="1">
      <c r="A379" s="410"/>
      <c r="B379" s="411">
        <f t="shared" si="460"/>
        <v>1284</v>
      </c>
      <c r="C379" s="216" t="str">
        <f t="shared" ca="1" si="467"/>
        <v/>
      </c>
      <c r="D379" s="216" t="s">
        <v>364</v>
      </c>
      <c r="E379" s="363">
        <f t="shared" si="455"/>
        <v>44593</v>
      </c>
      <c r="F379" s="412">
        <v>44593</v>
      </c>
      <c r="G379" s="413"/>
      <c r="H379" s="414"/>
      <c r="I379" s="413"/>
      <c r="J379" s="413"/>
      <c r="K379" s="413">
        <v>3061</v>
      </c>
      <c r="L379" s="414"/>
      <c r="M379" s="413"/>
      <c r="N379" s="413"/>
      <c r="O379" s="483" t="s">
        <v>253</v>
      </c>
      <c r="P379" s="415" t="s">
        <v>254</v>
      </c>
      <c r="Q379" s="416" t="s">
        <v>254</v>
      </c>
      <c r="R379" s="417" t="s">
        <v>68</v>
      </c>
      <c r="S379" s="418" t="s">
        <v>27</v>
      </c>
      <c r="T379" s="413"/>
      <c r="U379" s="14" t="s">
        <v>350</v>
      </c>
      <c r="V379" s="419" t="s">
        <v>377</v>
      </c>
      <c r="W379" s="419">
        <v>95</v>
      </c>
      <c r="X379" s="413" t="s">
        <v>323</v>
      </c>
      <c r="Y379" s="413">
        <v>3</v>
      </c>
      <c r="Z379" s="413" t="s">
        <v>19</v>
      </c>
      <c r="AA379" s="413" t="s">
        <v>169</v>
      </c>
      <c r="AB379" s="413" t="e">
        <v>#REF!</v>
      </c>
      <c r="AC379" s="413"/>
      <c r="AD379" s="413"/>
      <c r="AE379" s="413">
        <v>500</v>
      </c>
      <c r="AF379" s="486">
        <v>44593</v>
      </c>
      <c r="AG379" s="486"/>
      <c r="AH379" s="486"/>
      <c r="AI379" s="486"/>
      <c r="AJ379" s="486"/>
      <c r="AK379" s="486"/>
      <c r="AL379" s="486"/>
      <c r="AM379" s="486"/>
      <c r="AN379" s="486"/>
      <c r="AO379" s="486"/>
      <c r="AP379" s="486"/>
      <c r="AQ379" s="486"/>
      <c r="AR379" s="486"/>
      <c r="AS379" s="486"/>
      <c r="AT379" s="486"/>
      <c r="AU379" s="486"/>
      <c r="AV379" s="486"/>
      <c r="AW379" s="486"/>
      <c r="AX379" s="486"/>
      <c r="AY379" s="486">
        <f t="shared" si="465"/>
        <v>44613.833333333336</v>
      </c>
      <c r="AZ379" s="486"/>
      <c r="BA379" s="486"/>
      <c r="BB379" s="486"/>
      <c r="BC379" s="486"/>
      <c r="BD379" s="486"/>
      <c r="BE379" s="486"/>
      <c r="BF379" s="421">
        <f t="shared" si="456"/>
        <v>2</v>
      </c>
      <c r="BG379" s="422"/>
      <c r="BH379" s="423"/>
      <c r="BI379" s="423"/>
      <c r="BJ379" s="423"/>
      <c r="BK379" s="423"/>
      <c r="BL379" s="423"/>
      <c r="BM379" s="423"/>
      <c r="BN379" s="423"/>
      <c r="BO379" s="423"/>
      <c r="BP379" s="423"/>
      <c r="BQ379" s="424"/>
      <c r="BR379" s="424"/>
      <c r="BS379" s="424"/>
      <c r="BT379" s="424"/>
      <c r="BU379" s="424"/>
      <c r="BV379" s="424"/>
      <c r="BW379" s="424"/>
      <c r="BX379" s="424"/>
      <c r="BY379" s="424"/>
      <c r="BZ379" s="424"/>
      <c r="CA379" s="424"/>
      <c r="CB379" s="425">
        <f t="shared" si="457"/>
        <v>0</v>
      </c>
      <c r="CC379" s="397">
        <f t="shared" si="458"/>
        <v>2</v>
      </c>
      <c r="CD379" s="412"/>
      <c r="CE379" s="396">
        <f t="shared" si="459"/>
        <v>6</v>
      </c>
      <c r="CF379" s="413"/>
      <c r="CG379" s="413"/>
      <c r="CH379" s="413"/>
      <c r="CI379" s="413"/>
      <c r="CJ379" s="413"/>
      <c r="CK379" s="426"/>
      <c r="CL379" s="426"/>
    </row>
    <row r="380" spans="1:90" s="427" customFormat="1" ht="26.4" customHeight="1">
      <c r="A380" s="410"/>
      <c r="B380" s="411">
        <f t="shared" si="460"/>
        <v>1285</v>
      </c>
      <c r="C380" s="216" t="str">
        <f t="shared" ca="1" si="467"/>
        <v/>
      </c>
      <c r="D380" s="216" t="s">
        <v>364</v>
      </c>
      <c r="E380" s="363">
        <f t="shared" si="455"/>
        <v>44593</v>
      </c>
      <c r="F380" s="412">
        <v>44593</v>
      </c>
      <c r="G380" s="413"/>
      <c r="H380" s="414"/>
      <c r="I380" s="413"/>
      <c r="J380" s="413"/>
      <c r="K380" s="413">
        <v>3061</v>
      </c>
      <c r="L380" s="414"/>
      <c r="M380" s="413"/>
      <c r="N380" s="413"/>
      <c r="O380" s="483" t="s">
        <v>253</v>
      </c>
      <c r="P380" s="415" t="s">
        <v>254</v>
      </c>
      <c r="Q380" s="416" t="s">
        <v>254</v>
      </c>
      <c r="R380" s="417" t="s">
        <v>68</v>
      </c>
      <c r="S380" s="418" t="s">
        <v>27</v>
      </c>
      <c r="T380" s="413"/>
      <c r="U380" s="413" t="s">
        <v>378</v>
      </c>
      <c r="V380" s="419" t="s">
        <v>378</v>
      </c>
      <c r="W380" s="419">
        <v>-40</v>
      </c>
      <c r="X380" s="413" t="s">
        <v>323</v>
      </c>
      <c r="Y380" s="413">
        <v>3</v>
      </c>
      <c r="Z380" s="413" t="s">
        <v>57</v>
      </c>
      <c r="AA380" s="413" t="s">
        <v>169</v>
      </c>
      <c r="AB380" s="413" t="e">
        <v>#REF!</v>
      </c>
      <c r="AC380" s="413"/>
      <c r="AD380" s="413"/>
      <c r="AE380" s="413">
        <v>500</v>
      </c>
      <c r="AF380" s="486">
        <v>44593</v>
      </c>
      <c r="AG380" s="486"/>
      <c r="AH380" s="486"/>
      <c r="AI380" s="486"/>
      <c r="AJ380" s="486"/>
      <c r="AK380" s="486"/>
      <c r="AL380" s="486"/>
      <c r="AM380" s="486"/>
      <c r="AN380" s="486"/>
      <c r="AO380" s="486"/>
      <c r="AP380" s="486"/>
      <c r="AQ380" s="486"/>
      <c r="AR380" s="486"/>
      <c r="AS380" s="486"/>
      <c r="AT380" s="486"/>
      <c r="AU380" s="486"/>
      <c r="AV380" s="486"/>
      <c r="AW380" s="486"/>
      <c r="AX380" s="486"/>
      <c r="AY380" s="486">
        <f t="shared" si="465"/>
        <v>44613.833333333336</v>
      </c>
      <c r="AZ380" s="486"/>
      <c r="BA380" s="486"/>
      <c r="BB380" s="486"/>
      <c r="BC380" s="486"/>
      <c r="BD380" s="486"/>
      <c r="BE380" s="486"/>
      <c r="BF380" s="421">
        <f t="shared" si="456"/>
        <v>2</v>
      </c>
      <c r="BG380" s="422"/>
      <c r="BH380" s="423"/>
      <c r="BI380" s="423"/>
      <c r="BJ380" s="423"/>
      <c r="BK380" s="423"/>
      <c r="BL380" s="423"/>
      <c r="BM380" s="423"/>
      <c r="BN380" s="423"/>
      <c r="BO380" s="423"/>
      <c r="BP380" s="423"/>
      <c r="BQ380" s="424"/>
      <c r="BR380" s="424"/>
      <c r="BS380" s="424"/>
      <c r="BT380" s="424"/>
      <c r="BU380" s="424"/>
      <c r="BV380" s="424"/>
      <c r="BW380" s="424"/>
      <c r="BX380" s="424"/>
      <c r="BY380" s="424"/>
      <c r="BZ380" s="424"/>
      <c r="CA380" s="424"/>
      <c r="CB380" s="425">
        <f t="shared" si="457"/>
        <v>0</v>
      </c>
      <c r="CC380" s="397">
        <f t="shared" si="458"/>
        <v>2</v>
      </c>
      <c r="CD380" s="412"/>
      <c r="CE380" s="396">
        <f t="shared" si="459"/>
        <v>6</v>
      </c>
      <c r="CF380" s="413"/>
      <c r="CG380" s="413"/>
      <c r="CH380" s="413"/>
      <c r="CI380" s="413"/>
      <c r="CJ380" s="413"/>
      <c r="CK380" s="426"/>
      <c r="CL380" s="426"/>
    </row>
    <row r="381" spans="1:90" s="427" customFormat="1" ht="26.4" customHeight="1">
      <c r="A381" s="410"/>
      <c r="B381" s="411">
        <f t="shared" si="460"/>
        <v>1286</v>
      </c>
      <c r="C381" s="216" t="str">
        <f t="shared" ca="1" si="467"/>
        <v/>
      </c>
      <c r="D381" s="216" t="s">
        <v>364</v>
      </c>
      <c r="E381" s="363">
        <f t="shared" si="455"/>
        <v>44593</v>
      </c>
      <c r="F381" s="412">
        <v>44593</v>
      </c>
      <c r="G381" s="413"/>
      <c r="H381" s="414"/>
      <c r="I381" s="413"/>
      <c r="J381" s="413"/>
      <c r="K381" s="413">
        <v>3061</v>
      </c>
      <c r="L381" s="414"/>
      <c r="M381" s="413"/>
      <c r="N381" s="413"/>
      <c r="O381" s="483" t="s">
        <v>253</v>
      </c>
      <c r="P381" s="415" t="s">
        <v>254</v>
      </c>
      <c r="Q381" s="416" t="s">
        <v>254</v>
      </c>
      <c r="R381" s="417" t="s">
        <v>68</v>
      </c>
      <c r="S381" s="418" t="s">
        <v>27</v>
      </c>
      <c r="T381" s="413"/>
      <c r="U381" s="14" t="s">
        <v>350</v>
      </c>
      <c r="V381" s="419" t="s">
        <v>377</v>
      </c>
      <c r="W381" s="419">
        <v>95</v>
      </c>
      <c r="X381" s="413" t="s">
        <v>379</v>
      </c>
      <c r="Y381" s="413">
        <v>3</v>
      </c>
      <c r="Z381" s="413" t="s">
        <v>19</v>
      </c>
      <c r="AA381" s="413" t="s">
        <v>169</v>
      </c>
      <c r="AB381" s="413" t="e">
        <v>#REF!</v>
      </c>
      <c r="AC381" s="413"/>
      <c r="AD381" s="413"/>
      <c r="AE381" s="413">
        <v>500</v>
      </c>
      <c r="AF381" s="486">
        <v>44593</v>
      </c>
      <c r="AG381" s="486"/>
      <c r="AH381" s="486"/>
      <c r="AI381" s="486"/>
      <c r="AJ381" s="486"/>
      <c r="AK381" s="486"/>
      <c r="AL381" s="486"/>
      <c r="AM381" s="486"/>
      <c r="AN381" s="486"/>
      <c r="AO381" s="486"/>
      <c r="AP381" s="486"/>
      <c r="AQ381" s="486"/>
      <c r="AR381" s="486"/>
      <c r="AS381" s="486"/>
      <c r="AT381" s="486"/>
      <c r="AU381" s="486"/>
      <c r="AV381" s="486"/>
      <c r="AW381" s="486"/>
      <c r="AX381" s="486"/>
      <c r="AY381" s="486">
        <f t="shared" si="465"/>
        <v>44613.833333333336</v>
      </c>
      <c r="AZ381" s="486"/>
      <c r="BA381" s="486"/>
      <c r="BB381" s="486"/>
      <c r="BC381" s="486"/>
      <c r="BD381" s="486"/>
      <c r="BE381" s="486"/>
      <c r="BF381" s="421">
        <f t="shared" si="456"/>
        <v>2</v>
      </c>
      <c r="BG381" s="422"/>
      <c r="BH381" s="423"/>
      <c r="BI381" s="423"/>
      <c r="BJ381" s="423"/>
      <c r="BK381" s="423"/>
      <c r="BL381" s="423"/>
      <c r="BM381" s="423"/>
      <c r="BN381" s="423"/>
      <c r="BO381" s="423"/>
      <c r="BP381" s="423"/>
      <c r="BQ381" s="424"/>
      <c r="BR381" s="424"/>
      <c r="BS381" s="424"/>
      <c r="BT381" s="424"/>
      <c r="BU381" s="424"/>
      <c r="BV381" s="424"/>
      <c r="BW381" s="424"/>
      <c r="BX381" s="424"/>
      <c r="BY381" s="424"/>
      <c r="BZ381" s="424"/>
      <c r="CA381" s="424"/>
      <c r="CB381" s="425">
        <f t="shared" si="457"/>
        <v>0</v>
      </c>
      <c r="CC381" s="397">
        <f t="shared" si="458"/>
        <v>2</v>
      </c>
      <c r="CD381" s="412"/>
      <c r="CE381" s="396">
        <f t="shared" si="459"/>
        <v>6</v>
      </c>
      <c r="CF381" s="413"/>
      <c r="CG381" s="413"/>
      <c r="CH381" s="413"/>
      <c r="CI381" s="413"/>
      <c r="CJ381" s="413"/>
      <c r="CK381" s="426"/>
      <c r="CL381" s="426"/>
    </row>
    <row r="382" spans="1:90" s="427" customFormat="1" ht="26.4" customHeight="1">
      <c r="A382" s="410"/>
      <c r="B382" s="411">
        <f t="shared" si="460"/>
        <v>1287</v>
      </c>
      <c r="C382" s="216" t="str">
        <f t="shared" ca="1" si="467"/>
        <v/>
      </c>
      <c r="D382" s="216" t="s">
        <v>364</v>
      </c>
      <c r="E382" s="363">
        <f t="shared" si="455"/>
        <v>44593</v>
      </c>
      <c r="F382" s="412">
        <v>44593</v>
      </c>
      <c r="G382" s="413"/>
      <c r="H382" s="414"/>
      <c r="I382" s="413"/>
      <c r="J382" s="413"/>
      <c r="K382" s="413">
        <v>3061</v>
      </c>
      <c r="L382" s="414"/>
      <c r="M382" s="413"/>
      <c r="N382" s="413"/>
      <c r="O382" s="483" t="s">
        <v>253</v>
      </c>
      <c r="P382" s="415" t="s">
        <v>254</v>
      </c>
      <c r="Q382" s="416" t="s">
        <v>254</v>
      </c>
      <c r="R382" s="417" t="s">
        <v>68</v>
      </c>
      <c r="S382" s="418" t="s">
        <v>27</v>
      </c>
      <c r="T382" s="413"/>
      <c r="U382" s="413" t="s">
        <v>378</v>
      </c>
      <c r="V382" s="419" t="s">
        <v>378</v>
      </c>
      <c r="W382" s="419">
        <v>-40</v>
      </c>
      <c r="X382" s="413" t="s">
        <v>379</v>
      </c>
      <c r="Y382" s="413">
        <v>3</v>
      </c>
      <c r="Z382" s="413" t="s">
        <v>57</v>
      </c>
      <c r="AA382" s="413" t="s">
        <v>169</v>
      </c>
      <c r="AB382" s="413" t="e">
        <v>#REF!</v>
      </c>
      <c r="AC382" s="413"/>
      <c r="AD382" s="413"/>
      <c r="AE382" s="413">
        <v>500</v>
      </c>
      <c r="AF382" s="486">
        <v>44593</v>
      </c>
      <c r="AG382" s="486"/>
      <c r="AH382" s="486"/>
      <c r="AI382" s="486"/>
      <c r="AJ382" s="486"/>
      <c r="AK382" s="486"/>
      <c r="AL382" s="486"/>
      <c r="AM382" s="486"/>
      <c r="AN382" s="486"/>
      <c r="AO382" s="486"/>
      <c r="AP382" s="486"/>
      <c r="AQ382" s="486"/>
      <c r="AR382" s="486"/>
      <c r="AS382" s="486"/>
      <c r="AT382" s="486"/>
      <c r="AU382" s="486"/>
      <c r="AV382" s="486"/>
      <c r="AW382" s="486"/>
      <c r="AX382" s="486"/>
      <c r="AY382" s="486">
        <f t="shared" si="465"/>
        <v>44613.833333333336</v>
      </c>
      <c r="AZ382" s="486"/>
      <c r="BA382" s="486"/>
      <c r="BB382" s="486"/>
      <c r="BC382" s="486"/>
      <c r="BD382" s="486"/>
      <c r="BE382" s="486"/>
      <c r="BF382" s="421">
        <f t="shared" si="456"/>
        <v>2</v>
      </c>
      <c r="BG382" s="422"/>
      <c r="BH382" s="423"/>
      <c r="BI382" s="423"/>
      <c r="BJ382" s="423"/>
      <c r="BK382" s="423"/>
      <c r="BL382" s="423"/>
      <c r="BM382" s="423"/>
      <c r="BN382" s="423"/>
      <c r="BO382" s="423"/>
      <c r="BP382" s="423"/>
      <c r="BQ382" s="424"/>
      <c r="BR382" s="424"/>
      <c r="BS382" s="424"/>
      <c r="BT382" s="424"/>
      <c r="BU382" s="424"/>
      <c r="BV382" s="424"/>
      <c r="BW382" s="424"/>
      <c r="BX382" s="424"/>
      <c r="BY382" s="424"/>
      <c r="BZ382" s="424"/>
      <c r="CA382" s="424"/>
      <c r="CB382" s="425">
        <f t="shared" si="457"/>
        <v>0</v>
      </c>
      <c r="CC382" s="397">
        <f t="shared" si="458"/>
        <v>2</v>
      </c>
      <c r="CD382" s="412"/>
      <c r="CE382" s="396">
        <f t="shared" si="459"/>
        <v>6</v>
      </c>
      <c r="CF382" s="413"/>
      <c r="CG382" s="413"/>
      <c r="CH382" s="413"/>
      <c r="CI382" s="413"/>
      <c r="CJ382" s="413"/>
      <c r="CK382" s="426"/>
      <c r="CL382" s="426"/>
    </row>
    <row r="383" spans="1:90" s="427" customFormat="1" ht="26.4" customHeight="1">
      <c r="A383" s="410"/>
      <c r="B383" s="411">
        <f t="shared" si="460"/>
        <v>1288</v>
      </c>
      <c r="C383" s="216" t="str">
        <f t="shared" ca="1" si="467"/>
        <v/>
      </c>
      <c r="D383" s="216" t="s">
        <v>364</v>
      </c>
      <c r="E383" s="363">
        <f t="shared" si="455"/>
        <v>44593</v>
      </c>
      <c r="F383" s="412">
        <v>44593</v>
      </c>
      <c r="G383" s="413"/>
      <c r="H383" s="414"/>
      <c r="I383" s="413"/>
      <c r="J383" s="413"/>
      <c r="K383" s="413">
        <v>3061</v>
      </c>
      <c r="L383" s="414"/>
      <c r="M383" s="413"/>
      <c r="N383" s="413"/>
      <c r="O383" s="483" t="s">
        <v>253</v>
      </c>
      <c r="P383" s="415" t="s">
        <v>254</v>
      </c>
      <c r="Q383" s="416" t="s">
        <v>254</v>
      </c>
      <c r="R383" s="417" t="s">
        <v>68</v>
      </c>
      <c r="S383" s="418" t="s">
        <v>27</v>
      </c>
      <c r="T383" s="413"/>
      <c r="U383" s="413" t="s">
        <v>380</v>
      </c>
      <c r="V383" s="419" t="s">
        <v>318</v>
      </c>
      <c r="W383" s="419" t="s">
        <v>329</v>
      </c>
      <c r="X383" s="413" t="s">
        <v>323</v>
      </c>
      <c r="Y383" s="413">
        <v>3</v>
      </c>
      <c r="Z383" s="413" t="s">
        <v>21</v>
      </c>
      <c r="AA383" s="413" t="s">
        <v>169</v>
      </c>
      <c r="AB383" s="413" t="e">
        <v>#REF!</v>
      </c>
      <c r="AC383" s="413"/>
      <c r="AD383" s="413"/>
      <c r="AE383" s="413">
        <v>500</v>
      </c>
      <c r="AF383" s="486">
        <v>44593</v>
      </c>
      <c r="AG383" s="486"/>
      <c r="AH383" s="486"/>
      <c r="AI383" s="486"/>
      <c r="AJ383" s="486"/>
      <c r="AK383" s="486"/>
      <c r="AL383" s="486"/>
      <c r="AM383" s="486"/>
      <c r="AN383" s="486"/>
      <c r="AO383" s="486"/>
      <c r="AP383" s="486"/>
      <c r="AQ383" s="486"/>
      <c r="AR383" s="486"/>
      <c r="AS383" s="486"/>
      <c r="AT383" s="486"/>
      <c r="AU383" s="486"/>
      <c r="AV383" s="486"/>
      <c r="AW383" s="486"/>
      <c r="AX383" s="486"/>
      <c r="AY383" s="486">
        <f t="shared" si="465"/>
        <v>44613.833333333336</v>
      </c>
      <c r="AZ383" s="486"/>
      <c r="BA383" s="486"/>
      <c r="BB383" s="486"/>
      <c r="BC383" s="486"/>
      <c r="BD383" s="486"/>
      <c r="BE383" s="486"/>
      <c r="BF383" s="421">
        <f t="shared" si="456"/>
        <v>2</v>
      </c>
      <c r="BG383" s="422"/>
      <c r="BH383" s="423"/>
      <c r="BI383" s="423"/>
      <c r="BJ383" s="423"/>
      <c r="BK383" s="423"/>
      <c r="BL383" s="423"/>
      <c r="BM383" s="423"/>
      <c r="BN383" s="423"/>
      <c r="BO383" s="423"/>
      <c r="BP383" s="423"/>
      <c r="BQ383" s="424"/>
      <c r="BR383" s="424"/>
      <c r="BS383" s="424"/>
      <c r="BT383" s="424"/>
      <c r="BU383" s="424"/>
      <c r="BV383" s="424"/>
      <c r="BW383" s="424"/>
      <c r="BX383" s="424"/>
      <c r="BY383" s="424"/>
      <c r="BZ383" s="424"/>
      <c r="CA383" s="424"/>
      <c r="CB383" s="425">
        <f t="shared" si="457"/>
        <v>0</v>
      </c>
      <c r="CC383" s="397">
        <f t="shared" si="458"/>
        <v>2</v>
      </c>
      <c r="CD383" s="412"/>
      <c r="CE383" s="396">
        <f t="shared" si="459"/>
        <v>6</v>
      </c>
      <c r="CF383" s="413"/>
      <c r="CG383" s="413"/>
      <c r="CH383" s="413"/>
      <c r="CI383" s="413"/>
      <c r="CJ383" s="413"/>
      <c r="CK383" s="426"/>
      <c r="CL383" s="426"/>
    </row>
    <row r="384" spans="1:90" s="427" customFormat="1" ht="26.4" customHeight="1">
      <c r="A384" s="410"/>
      <c r="B384" s="411">
        <f t="shared" si="460"/>
        <v>1289</v>
      </c>
      <c r="C384" s="216" t="str">
        <f t="shared" ca="1" si="467"/>
        <v/>
      </c>
      <c r="D384" s="216" t="s">
        <v>364</v>
      </c>
      <c r="E384" s="363">
        <f t="shared" si="455"/>
        <v>44593</v>
      </c>
      <c r="F384" s="412">
        <v>44593</v>
      </c>
      <c r="G384" s="413"/>
      <c r="H384" s="414"/>
      <c r="I384" s="413"/>
      <c r="J384" s="413"/>
      <c r="K384" s="413">
        <v>3061</v>
      </c>
      <c r="L384" s="414"/>
      <c r="M384" s="413"/>
      <c r="N384" s="413"/>
      <c r="O384" s="483" t="s">
        <v>253</v>
      </c>
      <c r="P384" s="415" t="s">
        <v>254</v>
      </c>
      <c r="Q384" s="416" t="s">
        <v>254</v>
      </c>
      <c r="R384" s="417" t="s">
        <v>68</v>
      </c>
      <c r="S384" s="418" t="s">
        <v>27</v>
      </c>
      <c r="T384" s="413"/>
      <c r="U384" s="413" t="s">
        <v>382</v>
      </c>
      <c r="V384" s="419" t="s">
        <v>382</v>
      </c>
      <c r="W384" s="419" t="s">
        <v>359</v>
      </c>
      <c r="X384" s="413" t="s">
        <v>379</v>
      </c>
      <c r="Y384" s="413">
        <v>3</v>
      </c>
      <c r="Z384" s="413" t="s">
        <v>31</v>
      </c>
      <c r="AA384" s="413" t="s">
        <v>169</v>
      </c>
      <c r="AB384" s="413" t="e">
        <v>#REF!</v>
      </c>
      <c r="AC384" s="413"/>
      <c r="AD384" s="413"/>
      <c r="AE384" s="413">
        <v>500</v>
      </c>
      <c r="AF384" s="486">
        <v>44593</v>
      </c>
      <c r="AG384" s="486"/>
      <c r="AH384" s="486"/>
      <c r="AI384" s="486"/>
      <c r="AJ384" s="486"/>
      <c r="AK384" s="486"/>
      <c r="AL384" s="486"/>
      <c r="AM384" s="486"/>
      <c r="AN384" s="486"/>
      <c r="AO384" s="486"/>
      <c r="AP384" s="486"/>
      <c r="AQ384" s="486"/>
      <c r="AR384" s="486"/>
      <c r="AS384" s="486"/>
      <c r="AT384" s="486"/>
      <c r="AU384" s="486"/>
      <c r="AV384" s="486"/>
      <c r="AW384" s="486"/>
      <c r="AX384" s="486"/>
      <c r="AY384" s="486">
        <f t="shared" si="465"/>
        <v>44613.833333333336</v>
      </c>
      <c r="AZ384" s="486"/>
      <c r="BA384" s="486"/>
      <c r="BB384" s="486"/>
      <c r="BC384" s="486"/>
      <c r="BD384" s="486"/>
      <c r="BE384" s="486"/>
      <c r="BF384" s="421">
        <f t="shared" si="456"/>
        <v>2</v>
      </c>
      <c r="BG384" s="422"/>
      <c r="BH384" s="423"/>
      <c r="BI384" s="423"/>
      <c r="BJ384" s="423"/>
      <c r="BK384" s="423"/>
      <c r="BL384" s="423"/>
      <c r="BM384" s="423"/>
      <c r="BN384" s="423"/>
      <c r="BO384" s="423"/>
      <c r="BP384" s="423"/>
      <c r="BQ384" s="424"/>
      <c r="BR384" s="424"/>
      <c r="BS384" s="424"/>
      <c r="BT384" s="424"/>
      <c r="BU384" s="424"/>
      <c r="BV384" s="424"/>
      <c r="BW384" s="424"/>
      <c r="BX384" s="424"/>
      <c r="BY384" s="424"/>
      <c r="BZ384" s="424"/>
      <c r="CA384" s="424"/>
      <c r="CB384" s="425">
        <f t="shared" si="457"/>
        <v>0</v>
      </c>
      <c r="CC384" s="397">
        <f t="shared" si="458"/>
        <v>2</v>
      </c>
      <c r="CD384" s="412"/>
      <c r="CE384" s="396">
        <f t="shared" si="459"/>
        <v>6</v>
      </c>
      <c r="CF384" s="413"/>
      <c r="CG384" s="413"/>
      <c r="CH384" s="413"/>
      <c r="CI384" s="413"/>
      <c r="CJ384" s="413"/>
      <c r="CK384" s="426"/>
      <c r="CL384" s="426"/>
    </row>
    <row r="385" spans="1:90" s="427" customFormat="1" ht="26.4" customHeight="1">
      <c r="A385" s="410"/>
      <c r="B385" s="411">
        <f t="shared" si="460"/>
        <v>1290</v>
      </c>
      <c r="C385" s="216" t="str">
        <f t="shared" ca="1" si="467"/>
        <v/>
      </c>
      <c r="D385" s="216" t="s">
        <v>364</v>
      </c>
      <c r="E385" s="363">
        <f t="shared" si="455"/>
        <v>44593</v>
      </c>
      <c r="F385" s="412">
        <v>44593</v>
      </c>
      <c r="G385" s="413"/>
      <c r="H385" s="414" t="s">
        <v>614</v>
      </c>
      <c r="I385" s="413"/>
      <c r="J385" s="413"/>
      <c r="K385" s="413">
        <v>3068</v>
      </c>
      <c r="L385" s="414"/>
      <c r="M385" s="413"/>
      <c r="N385" s="413"/>
      <c r="O385" s="483" t="s">
        <v>253</v>
      </c>
      <c r="P385" s="415" t="s">
        <v>254</v>
      </c>
      <c r="Q385" s="416" t="s">
        <v>254</v>
      </c>
      <c r="R385" s="417" t="s">
        <v>68</v>
      </c>
      <c r="S385" s="418" t="s">
        <v>27</v>
      </c>
      <c r="T385" s="413"/>
      <c r="U385" s="14" t="s">
        <v>350</v>
      </c>
      <c r="V385" s="419" t="s">
        <v>377</v>
      </c>
      <c r="W385" s="419">
        <v>105</v>
      </c>
      <c r="X385" s="413" t="s">
        <v>323</v>
      </c>
      <c r="Y385" s="413">
        <v>3</v>
      </c>
      <c r="Z385" s="413" t="s">
        <v>19</v>
      </c>
      <c r="AA385" s="413" t="s">
        <v>169</v>
      </c>
      <c r="AB385" s="413" t="e">
        <v>#REF!</v>
      </c>
      <c r="AC385" s="413"/>
      <c r="AD385" s="413"/>
      <c r="AE385" s="413">
        <v>1000</v>
      </c>
      <c r="AF385" s="486">
        <v>44593</v>
      </c>
      <c r="AG385" s="486"/>
      <c r="AH385" s="486"/>
      <c r="AI385" s="486"/>
      <c r="AJ385" s="486"/>
      <c r="AK385" s="486"/>
      <c r="AL385" s="486"/>
      <c r="AM385" s="486"/>
      <c r="AN385" s="486"/>
      <c r="AO385" s="486"/>
      <c r="AP385" s="486"/>
      <c r="AQ385" s="486"/>
      <c r="AR385" s="486"/>
      <c r="AS385" s="486"/>
      <c r="AT385" s="486"/>
      <c r="AU385" s="486"/>
      <c r="AV385" s="486"/>
      <c r="AW385" s="486"/>
      <c r="AX385" s="486"/>
      <c r="AY385" s="486"/>
      <c r="AZ385" s="486"/>
      <c r="BA385" s="486"/>
      <c r="BB385" s="486">
        <f>$AF385+BB$3</f>
        <v>44634.666666666664</v>
      </c>
      <c r="BC385" s="486"/>
      <c r="BD385" s="486"/>
      <c r="BE385" s="486"/>
      <c r="BF385" s="421">
        <f t="shared" si="456"/>
        <v>2</v>
      </c>
      <c r="BG385" s="422"/>
      <c r="BH385" s="423"/>
      <c r="BI385" s="423"/>
      <c r="BJ385" s="423"/>
      <c r="BK385" s="423"/>
      <c r="BL385" s="423"/>
      <c r="BM385" s="423"/>
      <c r="BN385" s="423"/>
      <c r="BO385" s="423"/>
      <c r="BP385" s="423"/>
      <c r="BQ385" s="424"/>
      <c r="BR385" s="424"/>
      <c r="BS385" s="424"/>
      <c r="BT385" s="424"/>
      <c r="BU385" s="424"/>
      <c r="BV385" s="424"/>
      <c r="BW385" s="424"/>
      <c r="BX385" s="424"/>
      <c r="BY385" s="424"/>
      <c r="BZ385" s="424"/>
      <c r="CA385" s="424"/>
      <c r="CB385" s="425">
        <f t="shared" si="457"/>
        <v>0</v>
      </c>
      <c r="CC385" s="397">
        <f t="shared" si="458"/>
        <v>2</v>
      </c>
      <c r="CD385" s="412"/>
      <c r="CE385" s="396">
        <f t="shared" si="459"/>
        <v>6</v>
      </c>
      <c r="CF385" s="413"/>
      <c r="CG385" s="413"/>
      <c r="CH385" s="413"/>
      <c r="CI385" s="413"/>
      <c r="CJ385" s="413"/>
      <c r="CK385" s="426"/>
      <c r="CL385" s="426"/>
    </row>
    <row r="386" spans="1:90" s="427" customFormat="1" ht="26.4" customHeight="1">
      <c r="A386" s="410"/>
      <c r="B386" s="411">
        <f t="shared" si="460"/>
        <v>1291</v>
      </c>
      <c r="C386" s="216" t="str">
        <f t="shared" ca="1" si="467"/>
        <v/>
      </c>
      <c r="D386" s="216" t="s">
        <v>364</v>
      </c>
      <c r="E386" s="363">
        <f t="shared" si="455"/>
        <v>44593</v>
      </c>
      <c r="F386" s="412">
        <v>44593</v>
      </c>
      <c r="G386" s="413"/>
      <c r="H386" s="414"/>
      <c r="I386" s="413"/>
      <c r="J386" s="413"/>
      <c r="K386" s="413">
        <v>3068</v>
      </c>
      <c r="L386" s="414"/>
      <c r="M386" s="413"/>
      <c r="N386" s="413"/>
      <c r="O386" s="483" t="s">
        <v>253</v>
      </c>
      <c r="P386" s="415" t="s">
        <v>254</v>
      </c>
      <c r="Q386" s="416" t="s">
        <v>254</v>
      </c>
      <c r="R386" s="417" t="s">
        <v>68</v>
      </c>
      <c r="S386" s="418" t="s">
        <v>27</v>
      </c>
      <c r="T386" s="413"/>
      <c r="U386" s="413" t="s">
        <v>378</v>
      </c>
      <c r="V386" s="419" t="s">
        <v>378</v>
      </c>
      <c r="W386" s="419">
        <v>-40</v>
      </c>
      <c r="X386" s="413" t="s">
        <v>323</v>
      </c>
      <c r="Y386" s="413">
        <v>3</v>
      </c>
      <c r="Z386" s="413" t="s">
        <v>57</v>
      </c>
      <c r="AA386" s="413" t="s">
        <v>169</v>
      </c>
      <c r="AB386" s="413" t="e">
        <v>#REF!</v>
      </c>
      <c r="AC386" s="413"/>
      <c r="AD386" s="413"/>
      <c r="AE386" s="413">
        <v>1000</v>
      </c>
      <c r="AF386" s="486">
        <v>44593</v>
      </c>
      <c r="AG386" s="486"/>
      <c r="AH386" s="486"/>
      <c r="AI386" s="486"/>
      <c r="AJ386" s="486"/>
      <c r="AK386" s="486"/>
      <c r="AL386" s="486"/>
      <c r="AM386" s="486"/>
      <c r="AN386" s="486"/>
      <c r="AO386" s="486"/>
      <c r="AP386" s="486"/>
      <c r="AQ386" s="486"/>
      <c r="AR386" s="486"/>
      <c r="AS386" s="486"/>
      <c r="AT386" s="486"/>
      <c r="AU386" s="486"/>
      <c r="AV386" s="486"/>
      <c r="AW386" s="486"/>
      <c r="AX386" s="486"/>
      <c r="AY386" s="486"/>
      <c r="AZ386" s="486"/>
      <c r="BA386" s="486"/>
      <c r="BB386" s="486">
        <f>$AF386+BB$3</f>
        <v>44634.666666666664</v>
      </c>
      <c r="BC386" s="486"/>
      <c r="BD386" s="486"/>
      <c r="BE386" s="486"/>
      <c r="BF386" s="421">
        <f t="shared" si="456"/>
        <v>2</v>
      </c>
      <c r="BG386" s="422"/>
      <c r="BH386" s="423"/>
      <c r="BI386" s="423"/>
      <c r="BJ386" s="423"/>
      <c r="BK386" s="423"/>
      <c r="BL386" s="423"/>
      <c r="BM386" s="423"/>
      <c r="BN386" s="423"/>
      <c r="BO386" s="423"/>
      <c r="BP386" s="423"/>
      <c r="BQ386" s="424"/>
      <c r="BR386" s="424"/>
      <c r="BS386" s="424"/>
      <c r="BT386" s="424"/>
      <c r="BU386" s="424"/>
      <c r="BV386" s="424"/>
      <c r="BW386" s="424"/>
      <c r="BX386" s="424"/>
      <c r="BY386" s="424"/>
      <c r="BZ386" s="424"/>
      <c r="CA386" s="424"/>
      <c r="CB386" s="425">
        <f t="shared" si="457"/>
        <v>0</v>
      </c>
      <c r="CC386" s="397">
        <f t="shared" si="458"/>
        <v>2</v>
      </c>
      <c r="CD386" s="412"/>
      <c r="CE386" s="396">
        <f t="shared" si="459"/>
        <v>6</v>
      </c>
      <c r="CF386" s="413"/>
      <c r="CG386" s="413"/>
      <c r="CH386" s="413"/>
      <c r="CI386" s="413"/>
      <c r="CJ386" s="413"/>
      <c r="CK386" s="426"/>
      <c r="CL386" s="426"/>
    </row>
    <row r="387" spans="1:90" s="427" customFormat="1" ht="26.4" customHeight="1">
      <c r="A387" s="410"/>
      <c r="B387" s="411">
        <f t="shared" si="460"/>
        <v>1292</v>
      </c>
      <c r="C387" s="216" t="str">
        <f t="shared" ca="1" si="467"/>
        <v/>
      </c>
      <c r="D387" s="216" t="s">
        <v>364</v>
      </c>
      <c r="E387" s="363">
        <f t="shared" si="455"/>
        <v>44593</v>
      </c>
      <c r="F387" s="412">
        <v>44593</v>
      </c>
      <c r="G387" s="413"/>
      <c r="H387" s="414"/>
      <c r="I387" s="413"/>
      <c r="J387" s="413"/>
      <c r="K387" s="413">
        <v>3068</v>
      </c>
      <c r="L387" s="414"/>
      <c r="M387" s="413"/>
      <c r="N387" s="413"/>
      <c r="O387" s="483" t="s">
        <v>253</v>
      </c>
      <c r="P387" s="415" t="s">
        <v>254</v>
      </c>
      <c r="Q387" s="416" t="s">
        <v>254</v>
      </c>
      <c r="R387" s="417" t="s">
        <v>68</v>
      </c>
      <c r="S387" s="418" t="s">
        <v>27</v>
      </c>
      <c r="T387" s="413"/>
      <c r="U387" s="14" t="s">
        <v>350</v>
      </c>
      <c r="V387" s="419" t="s">
        <v>377</v>
      </c>
      <c r="W387" s="419">
        <v>105</v>
      </c>
      <c r="X387" s="413" t="s">
        <v>379</v>
      </c>
      <c r="Y387" s="413">
        <v>3</v>
      </c>
      <c r="Z387" s="413" t="s">
        <v>19</v>
      </c>
      <c r="AA387" s="413" t="s">
        <v>169</v>
      </c>
      <c r="AB387" s="413" t="e">
        <v>#REF!</v>
      </c>
      <c r="AC387" s="413"/>
      <c r="AD387" s="413"/>
      <c r="AE387" s="413">
        <v>1000</v>
      </c>
      <c r="AF387" s="486">
        <v>44593</v>
      </c>
      <c r="AG387" s="486"/>
      <c r="AH387" s="486"/>
      <c r="AI387" s="486"/>
      <c r="AJ387" s="486"/>
      <c r="AK387" s="486"/>
      <c r="AL387" s="486"/>
      <c r="AM387" s="486"/>
      <c r="AN387" s="486"/>
      <c r="AO387" s="486"/>
      <c r="AP387" s="486"/>
      <c r="AQ387" s="486"/>
      <c r="AR387" s="486"/>
      <c r="AS387" s="486"/>
      <c r="AT387" s="486"/>
      <c r="AU387" s="486"/>
      <c r="AV387" s="486"/>
      <c r="AW387" s="486"/>
      <c r="AX387" s="486"/>
      <c r="AY387" s="486"/>
      <c r="AZ387" s="486"/>
      <c r="BA387" s="486"/>
      <c r="BB387" s="486">
        <f t="shared" ref="BB387:BB391" si="468">$AF387+BB$3</f>
        <v>44634.666666666664</v>
      </c>
      <c r="BC387" s="486"/>
      <c r="BD387" s="486"/>
      <c r="BE387" s="486"/>
      <c r="BF387" s="421">
        <f t="shared" si="456"/>
        <v>2</v>
      </c>
      <c r="BG387" s="422"/>
      <c r="BH387" s="423"/>
      <c r="BI387" s="423"/>
      <c r="BJ387" s="423"/>
      <c r="BK387" s="423"/>
      <c r="BL387" s="423"/>
      <c r="BM387" s="423"/>
      <c r="BN387" s="423"/>
      <c r="BO387" s="423"/>
      <c r="BP387" s="423"/>
      <c r="BQ387" s="424"/>
      <c r="BR387" s="424"/>
      <c r="BS387" s="424"/>
      <c r="BT387" s="424"/>
      <c r="BU387" s="424"/>
      <c r="BV387" s="424"/>
      <c r="BW387" s="424"/>
      <c r="BX387" s="424"/>
      <c r="BY387" s="424"/>
      <c r="BZ387" s="424"/>
      <c r="CA387" s="424"/>
      <c r="CB387" s="425">
        <f t="shared" si="457"/>
        <v>0</v>
      </c>
      <c r="CC387" s="397">
        <f t="shared" si="458"/>
        <v>2</v>
      </c>
      <c r="CD387" s="412"/>
      <c r="CE387" s="396">
        <f t="shared" si="459"/>
        <v>6</v>
      </c>
      <c r="CF387" s="413"/>
      <c r="CG387" s="413"/>
      <c r="CH387" s="413"/>
      <c r="CI387" s="413"/>
      <c r="CJ387" s="413"/>
      <c r="CK387" s="426"/>
      <c r="CL387" s="426"/>
    </row>
    <row r="388" spans="1:90" s="427" customFormat="1" ht="26.4" customHeight="1">
      <c r="A388" s="410"/>
      <c r="B388" s="411">
        <f t="shared" si="460"/>
        <v>1293</v>
      </c>
      <c r="C388" s="216" t="str">
        <f t="shared" ca="1" si="467"/>
        <v/>
      </c>
      <c r="D388" s="216" t="s">
        <v>364</v>
      </c>
      <c r="E388" s="363">
        <f t="shared" si="455"/>
        <v>44593</v>
      </c>
      <c r="F388" s="412">
        <v>44593</v>
      </c>
      <c r="G388" s="413"/>
      <c r="H388" s="414"/>
      <c r="I388" s="413"/>
      <c r="J388" s="413"/>
      <c r="K388" s="413">
        <v>3068</v>
      </c>
      <c r="L388" s="414"/>
      <c r="M388" s="413"/>
      <c r="N388" s="413"/>
      <c r="O388" s="483" t="s">
        <v>253</v>
      </c>
      <c r="P388" s="415" t="s">
        <v>254</v>
      </c>
      <c r="Q388" s="416" t="s">
        <v>254</v>
      </c>
      <c r="R388" s="417" t="s">
        <v>68</v>
      </c>
      <c r="S388" s="418" t="s">
        <v>27</v>
      </c>
      <c r="T388" s="413"/>
      <c r="U388" s="413" t="s">
        <v>378</v>
      </c>
      <c r="V388" s="419" t="s">
        <v>378</v>
      </c>
      <c r="W388" s="419">
        <v>-40</v>
      </c>
      <c r="X388" s="413" t="s">
        <v>379</v>
      </c>
      <c r="Y388" s="413">
        <v>3</v>
      </c>
      <c r="Z388" s="413" t="s">
        <v>57</v>
      </c>
      <c r="AA388" s="413" t="s">
        <v>169</v>
      </c>
      <c r="AB388" s="413" t="e">
        <v>#REF!</v>
      </c>
      <c r="AC388" s="413"/>
      <c r="AD388" s="413"/>
      <c r="AE388" s="413">
        <v>1000</v>
      </c>
      <c r="AF388" s="486">
        <v>44593</v>
      </c>
      <c r="AG388" s="486"/>
      <c r="AH388" s="486"/>
      <c r="AI388" s="486"/>
      <c r="AJ388" s="486"/>
      <c r="AK388" s="486"/>
      <c r="AL388" s="486"/>
      <c r="AM388" s="486"/>
      <c r="AN388" s="486"/>
      <c r="AO388" s="486"/>
      <c r="AP388" s="486"/>
      <c r="AQ388" s="486"/>
      <c r="AR388" s="486"/>
      <c r="AS388" s="486"/>
      <c r="AT388" s="486"/>
      <c r="AU388" s="486"/>
      <c r="AV388" s="486"/>
      <c r="AW388" s="486"/>
      <c r="AX388" s="486"/>
      <c r="AY388" s="486"/>
      <c r="AZ388" s="486"/>
      <c r="BA388" s="486"/>
      <c r="BB388" s="486">
        <f t="shared" si="468"/>
        <v>44634.666666666664</v>
      </c>
      <c r="BC388" s="486"/>
      <c r="BD388" s="486"/>
      <c r="BE388" s="486"/>
      <c r="BF388" s="421">
        <f t="shared" si="456"/>
        <v>2</v>
      </c>
      <c r="BG388" s="422"/>
      <c r="BH388" s="423"/>
      <c r="BI388" s="423"/>
      <c r="BJ388" s="423"/>
      <c r="BK388" s="423"/>
      <c r="BL388" s="423"/>
      <c r="BM388" s="423"/>
      <c r="BN388" s="423"/>
      <c r="BO388" s="423"/>
      <c r="BP388" s="423"/>
      <c r="BQ388" s="424"/>
      <c r="BR388" s="424"/>
      <c r="BS388" s="424"/>
      <c r="BT388" s="424"/>
      <c r="BU388" s="424"/>
      <c r="BV388" s="424"/>
      <c r="BW388" s="424"/>
      <c r="BX388" s="424"/>
      <c r="BY388" s="424"/>
      <c r="BZ388" s="424"/>
      <c r="CA388" s="424"/>
      <c r="CB388" s="425">
        <f t="shared" si="457"/>
        <v>0</v>
      </c>
      <c r="CC388" s="397">
        <f t="shared" si="458"/>
        <v>2</v>
      </c>
      <c r="CD388" s="412"/>
      <c r="CE388" s="396">
        <f t="shared" si="459"/>
        <v>6</v>
      </c>
      <c r="CF388" s="413"/>
      <c r="CG388" s="413"/>
      <c r="CH388" s="413"/>
      <c r="CI388" s="413"/>
      <c r="CJ388" s="413"/>
      <c r="CK388" s="426"/>
      <c r="CL388" s="426"/>
    </row>
    <row r="389" spans="1:90" s="427" customFormat="1" ht="26.4" customHeight="1">
      <c r="A389" s="410"/>
      <c r="B389" s="411">
        <f t="shared" si="460"/>
        <v>1294</v>
      </c>
      <c r="C389" s="216" t="str">
        <f t="shared" ca="1" si="467"/>
        <v/>
      </c>
      <c r="D389" s="216" t="s">
        <v>364</v>
      </c>
      <c r="E389" s="363">
        <f t="shared" si="455"/>
        <v>44593</v>
      </c>
      <c r="F389" s="412">
        <v>44593</v>
      </c>
      <c r="G389" s="413"/>
      <c r="H389" s="414"/>
      <c r="I389" s="413"/>
      <c r="J389" s="413"/>
      <c r="K389" s="413">
        <v>3068</v>
      </c>
      <c r="L389" s="414"/>
      <c r="M389" s="413"/>
      <c r="N389" s="413"/>
      <c r="O389" s="483" t="s">
        <v>253</v>
      </c>
      <c r="P389" s="415" t="s">
        <v>254</v>
      </c>
      <c r="Q389" s="416" t="s">
        <v>254</v>
      </c>
      <c r="R389" s="417" t="s">
        <v>68</v>
      </c>
      <c r="S389" s="418" t="s">
        <v>27</v>
      </c>
      <c r="T389" s="413"/>
      <c r="U389" s="413" t="s">
        <v>380</v>
      </c>
      <c r="V389" s="419" t="s">
        <v>318</v>
      </c>
      <c r="W389" s="419" t="s">
        <v>384</v>
      </c>
      <c r="X389" s="413" t="s">
        <v>323</v>
      </c>
      <c r="Y389" s="413">
        <v>3</v>
      </c>
      <c r="Z389" s="413" t="s">
        <v>21</v>
      </c>
      <c r="AA389" s="413" t="s">
        <v>169</v>
      </c>
      <c r="AB389" s="413" t="e">
        <v>#REF!</v>
      </c>
      <c r="AC389" s="413"/>
      <c r="AD389" s="413"/>
      <c r="AE389" s="413">
        <v>1000</v>
      </c>
      <c r="AF389" s="486">
        <v>44593</v>
      </c>
      <c r="AG389" s="486"/>
      <c r="AH389" s="486"/>
      <c r="AI389" s="486"/>
      <c r="AJ389" s="486"/>
      <c r="AK389" s="486"/>
      <c r="AL389" s="486"/>
      <c r="AM389" s="486"/>
      <c r="AN389" s="486"/>
      <c r="AO389" s="486"/>
      <c r="AP389" s="486"/>
      <c r="AQ389" s="486"/>
      <c r="AR389" s="486"/>
      <c r="AS389" s="486"/>
      <c r="AT389" s="486"/>
      <c r="AU389" s="486"/>
      <c r="AV389" s="486"/>
      <c r="AW389" s="486"/>
      <c r="AX389" s="486"/>
      <c r="AY389" s="486"/>
      <c r="AZ389" s="486"/>
      <c r="BA389" s="486"/>
      <c r="BB389" s="486">
        <f t="shared" si="468"/>
        <v>44634.666666666664</v>
      </c>
      <c r="BC389" s="486"/>
      <c r="BD389" s="486"/>
      <c r="BE389" s="486"/>
      <c r="BF389" s="421">
        <f t="shared" si="456"/>
        <v>2</v>
      </c>
      <c r="BG389" s="422"/>
      <c r="BH389" s="423"/>
      <c r="BI389" s="423"/>
      <c r="BJ389" s="423"/>
      <c r="BK389" s="423"/>
      <c r="BL389" s="423"/>
      <c r="BM389" s="423"/>
      <c r="BN389" s="423"/>
      <c r="BO389" s="423"/>
      <c r="BP389" s="423"/>
      <c r="BQ389" s="424"/>
      <c r="BR389" s="424"/>
      <c r="BS389" s="424"/>
      <c r="BT389" s="424"/>
      <c r="BU389" s="424"/>
      <c r="BV389" s="424"/>
      <c r="BW389" s="424"/>
      <c r="BX389" s="424"/>
      <c r="BY389" s="424"/>
      <c r="BZ389" s="424"/>
      <c r="CA389" s="424"/>
      <c r="CB389" s="425">
        <f t="shared" si="457"/>
        <v>0</v>
      </c>
      <c r="CC389" s="397">
        <f t="shared" si="458"/>
        <v>2</v>
      </c>
      <c r="CD389" s="412"/>
      <c r="CE389" s="396">
        <f t="shared" si="459"/>
        <v>6</v>
      </c>
      <c r="CF389" s="413"/>
      <c r="CG389" s="413"/>
      <c r="CH389" s="413"/>
      <c r="CI389" s="413"/>
      <c r="CJ389" s="413"/>
      <c r="CK389" s="426"/>
      <c r="CL389" s="426"/>
    </row>
    <row r="390" spans="1:90" s="427" customFormat="1" ht="26.4" customHeight="1">
      <c r="A390" s="410"/>
      <c r="B390" s="411">
        <f t="shared" si="460"/>
        <v>1295</v>
      </c>
      <c r="C390" s="216" t="str">
        <f t="shared" ca="1" si="467"/>
        <v/>
      </c>
      <c r="D390" s="216" t="s">
        <v>364</v>
      </c>
      <c r="E390" s="363">
        <f t="shared" si="455"/>
        <v>44593</v>
      </c>
      <c r="F390" s="412">
        <v>44593</v>
      </c>
      <c r="G390" s="413"/>
      <c r="H390" s="414"/>
      <c r="I390" s="413"/>
      <c r="J390" s="413"/>
      <c r="K390" s="413">
        <v>3068</v>
      </c>
      <c r="L390" s="414"/>
      <c r="M390" s="413"/>
      <c r="N390" s="413"/>
      <c r="O390" s="483" t="s">
        <v>253</v>
      </c>
      <c r="P390" s="415" t="s">
        <v>254</v>
      </c>
      <c r="Q390" s="416" t="s">
        <v>254</v>
      </c>
      <c r="R390" s="417" t="s">
        <v>68</v>
      </c>
      <c r="S390" s="418" t="s">
        <v>27</v>
      </c>
      <c r="T390" s="413"/>
      <c r="U390" s="413" t="s">
        <v>380</v>
      </c>
      <c r="V390" s="419" t="s">
        <v>318</v>
      </c>
      <c r="W390" s="419" t="s">
        <v>334</v>
      </c>
      <c r="X390" s="413" t="s">
        <v>379</v>
      </c>
      <c r="Y390" s="413">
        <v>3</v>
      </c>
      <c r="Z390" s="413" t="s">
        <v>21</v>
      </c>
      <c r="AA390" s="413" t="s">
        <v>169</v>
      </c>
      <c r="AB390" s="413" t="e">
        <v>#REF!</v>
      </c>
      <c r="AC390" s="413"/>
      <c r="AD390" s="413"/>
      <c r="AE390" s="413">
        <v>1000</v>
      </c>
      <c r="AF390" s="486">
        <v>44593</v>
      </c>
      <c r="AG390" s="486"/>
      <c r="AH390" s="486"/>
      <c r="AI390" s="486"/>
      <c r="AJ390" s="486"/>
      <c r="AK390" s="486"/>
      <c r="AL390" s="486"/>
      <c r="AM390" s="486"/>
      <c r="AN390" s="486"/>
      <c r="AO390" s="486"/>
      <c r="AP390" s="486"/>
      <c r="AQ390" s="486"/>
      <c r="AR390" s="486"/>
      <c r="AS390" s="486"/>
      <c r="AT390" s="486"/>
      <c r="AU390" s="486"/>
      <c r="AV390" s="486"/>
      <c r="AW390" s="486"/>
      <c r="AX390" s="486"/>
      <c r="AY390" s="486"/>
      <c r="AZ390" s="486"/>
      <c r="BA390" s="486"/>
      <c r="BB390" s="486">
        <f t="shared" si="468"/>
        <v>44634.666666666664</v>
      </c>
      <c r="BC390" s="486"/>
      <c r="BD390" s="486"/>
      <c r="BE390" s="486"/>
      <c r="BF390" s="421">
        <f t="shared" si="456"/>
        <v>2</v>
      </c>
      <c r="BG390" s="422"/>
      <c r="BH390" s="423"/>
      <c r="BI390" s="423"/>
      <c r="BJ390" s="423"/>
      <c r="BK390" s="423"/>
      <c r="BL390" s="423"/>
      <c r="BM390" s="423"/>
      <c r="BN390" s="423"/>
      <c r="BO390" s="423"/>
      <c r="BP390" s="423"/>
      <c r="BQ390" s="424"/>
      <c r="BR390" s="424"/>
      <c r="BS390" s="424"/>
      <c r="BT390" s="424"/>
      <c r="BU390" s="424"/>
      <c r="BV390" s="424"/>
      <c r="BW390" s="424"/>
      <c r="BX390" s="424"/>
      <c r="BY390" s="424"/>
      <c r="BZ390" s="424"/>
      <c r="CA390" s="424"/>
      <c r="CB390" s="425">
        <f t="shared" si="457"/>
        <v>0</v>
      </c>
      <c r="CC390" s="397">
        <f t="shared" si="458"/>
        <v>2</v>
      </c>
      <c r="CD390" s="412"/>
      <c r="CE390" s="396">
        <f t="shared" si="459"/>
        <v>6</v>
      </c>
      <c r="CF390" s="413"/>
      <c r="CG390" s="413"/>
      <c r="CH390" s="413"/>
      <c r="CI390" s="413"/>
      <c r="CJ390" s="413"/>
      <c r="CK390" s="426"/>
      <c r="CL390" s="426"/>
    </row>
    <row r="391" spans="1:90" s="427" customFormat="1" ht="26.4" customHeight="1">
      <c r="A391" s="410"/>
      <c r="B391" s="411">
        <f t="shared" si="460"/>
        <v>1296</v>
      </c>
      <c r="C391" s="216" t="str">
        <f t="shared" ca="1" si="467"/>
        <v/>
      </c>
      <c r="D391" s="216" t="s">
        <v>364</v>
      </c>
      <c r="E391" s="363">
        <f t="shared" si="455"/>
        <v>44593</v>
      </c>
      <c r="F391" s="412">
        <v>44593</v>
      </c>
      <c r="G391" s="413"/>
      <c r="H391" s="414"/>
      <c r="I391" s="413"/>
      <c r="J391" s="413"/>
      <c r="K391" s="413">
        <v>3068</v>
      </c>
      <c r="L391" s="414"/>
      <c r="M391" s="413"/>
      <c r="N391" s="413"/>
      <c r="O391" s="483" t="s">
        <v>253</v>
      </c>
      <c r="P391" s="415" t="s">
        <v>254</v>
      </c>
      <c r="Q391" s="416" t="s">
        <v>254</v>
      </c>
      <c r="R391" s="417" t="s">
        <v>68</v>
      </c>
      <c r="S391" s="418" t="s">
        <v>27</v>
      </c>
      <c r="T391" s="413"/>
      <c r="U391" s="413" t="s">
        <v>382</v>
      </c>
      <c r="V391" s="419" t="s">
        <v>382</v>
      </c>
      <c r="W391" s="419" t="s">
        <v>385</v>
      </c>
      <c r="X391" s="413" t="s">
        <v>379</v>
      </c>
      <c r="Y391" s="413">
        <v>3</v>
      </c>
      <c r="Z391" s="413" t="s">
        <v>31</v>
      </c>
      <c r="AA391" s="413" t="s">
        <v>169</v>
      </c>
      <c r="AB391" s="413" t="e">
        <v>#REF!</v>
      </c>
      <c r="AC391" s="413"/>
      <c r="AD391" s="413"/>
      <c r="AE391" s="413">
        <v>1000</v>
      </c>
      <c r="AF391" s="486">
        <v>44593</v>
      </c>
      <c r="AG391" s="486"/>
      <c r="AH391" s="486"/>
      <c r="AI391" s="486"/>
      <c r="AJ391" s="486"/>
      <c r="AK391" s="486"/>
      <c r="AL391" s="486"/>
      <c r="AM391" s="486"/>
      <c r="AN391" s="486"/>
      <c r="AO391" s="486"/>
      <c r="AP391" s="486"/>
      <c r="AQ391" s="486"/>
      <c r="AR391" s="486"/>
      <c r="AS391" s="486"/>
      <c r="AT391" s="486"/>
      <c r="AU391" s="486"/>
      <c r="AV391" s="486"/>
      <c r="AW391" s="486"/>
      <c r="AX391" s="486"/>
      <c r="AY391" s="486"/>
      <c r="AZ391" s="486"/>
      <c r="BA391" s="486"/>
      <c r="BB391" s="486">
        <f t="shared" si="468"/>
        <v>44634.666666666664</v>
      </c>
      <c r="BC391" s="486"/>
      <c r="BD391" s="486"/>
      <c r="BE391" s="486"/>
      <c r="BF391" s="421">
        <f t="shared" si="456"/>
        <v>2</v>
      </c>
      <c r="BG391" s="422"/>
      <c r="BH391" s="423"/>
      <c r="BI391" s="423"/>
      <c r="BJ391" s="423"/>
      <c r="BK391" s="423"/>
      <c r="BL391" s="423"/>
      <c r="BM391" s="423"/>
      <c r="BN391" s="423"/>
      <c r="BO391" s="423"/>
      <c r="BP391" s="423"/>
      <c r="BQ391" s="424"/>
      <c r="BR391" s="424"/>
      <c r="BS391" s="424"/>
      <c r="BT391" s="424"/>
      <c r="BU391" s="424"/>
      <c r="BV391" s="424"/>
      <c r="BW391" s="424"/>
      <c r="BX391" s="424"/>
      <c r="BY391" s="424"/>
      <c r="BZ391" s="424"/>
      <c r="CA391" s="424"/>
      <c r="CB391" s="425">
        <f t="shared" si="457"/>
        <v>0</v>
      </c>
      <c r="CC391" s="397">
        <f t="shared" si="458"/>
        <v>2</v>
      </c>
      <c r="CD391" s="412"/>
      <c r="CE391" s="396">
        <f t="shared" si="459"/>
        <v>6</v>
      </c>
      <c r="CF391" s="413"/>
      <c r="CG391" s="413"/>
      <c r="CH391" s="413"/>
      <c r="CI391" s="413"/>
      <c r="CJ391" s="413"/>
      <c r="CK391" s="426"/>
      <c r="CL391" s="426"/>
    </row>
    <row r="392" spans="1:90" s="427" customFormat="1" ht="26.4" customHeight="1">
      <c r="A392" s="410"/>
      <c r="B392" s="411">
        <f t="shared" si="460"/>
        <v>1297</v>
      </c>
      <c r="C392" s="216" t="str">
        <f t="shared" ca="1" si="467"/>
        <v/>
      </c>
      <c r="D392" s="216" t="s">
        <v>364</v>
      </c>
      <c r="E392" s="363">
        <f t="shared" si="455"/>
        <v>44621</v>
      </c>
      <c r="F392" s="412">
        <v>44621</v>
      </c>
      <c r="G392" s="413"/>
      <c r="H392" s="414"/>
      <c r="I392" s="413"/>
      <c r="J392" s="413"/>
      <c r="K392" s="413">
        <v>3037</v>
      </c>
      <c r="L392" s="414"/>
      <c r="M392" s="413"/>
      <c r="N392" s="413"/>
      <c r="O392" s="483" t="s">
        <v>253</v>
      </c>
      <c r="P392" s="415" t="s">
        <v>254</v>
      </c>
      <c r="Q392" s="416" t="s">
        <v>254</v>
      </c>
      <c r="R392" s="417" t="s">
        <v>68</v>
      </c>
      <c r="S392" s="418" t="s">
        <v>27</v>
      </c>
      <c r="T392" s="413"/>
      <c r="U392" s="14" t="s">
        <v>350</v>
      </c>
      <c r="V392" s="419" t="s">
        <v>377</v>
      </c>
      <c r="W392" s="419">
        <v>85</v>
      </c>
      <c r="X392" s="413" t="s">
        <v>323</v>
      </c>
      <c r="Y392" s="413">
        <v>3</v>
      </c>
      <c r="Z392" s="413" t="s">
        <v>19</v>
      </c>
      <c r="AA392" s="413" t="s">
        <v>169</v>
      </c>
      <c r="AB392" s="413" t="e">
        <v>#REF!</v>
      </c>
      <c r="AC392" s="413"/>
      <c r="AD392" s="413"/>
      <c r="AE392" s="413">
        <v>240</v>
      </c>
      <c r="AF392" s="486">
        <v>44621</v>
      </c>
      <c r="AG392" s="486"/>
      <c r="AH392" s="486"/>
      <c r="AI392" s="486"/>
      <c r="AJ392" s="486"/>
      <c r="AK392" s="486"/>
      <c r="AL392" s="486"/>
      <c r="AM392" s="486"/>
      <c r="AN392" s="486"/>
      <c r="AO392" s="486"/>
      <c r="AP392" s="486"/>
      <c r="AQ392" s="486"/>
      <c r="AR392" s="486"/>
      <c r="AS392" s="486"/>
      <c r="AT392" s="486"/>
      <c r="AU392" s="486"/>
      <c r="AV392" s="486">
        <f>$AF392+AV$3</f>
        <v>44631</v>
      </c>
      <c r="AW392" s="486"/>
      <c r="AX392" s="486"/>
      <c r="AY392" s="486"/>
      <c r="AZ392" s="486"/>
      <c r="BA392" s="486"/>
      <c r="BB392" s="486"/>
      <c r="BC392" s="486"/>
      <c r="BD392" s="486"/>
      <c r="BE392" s="486"/>
      <c r="BF392" s="421">
        <f t="shared" si="456"/>
        <v>2</v>
      </c>
      <c r="BG392" s="422"/>
      <c r="BH392" s="423"/>
      <c r="BI392" s="423"/>
      <c r="BJ392" s="423"/>
      <c r="BK392" s="423"/>
      <c r="BL392" s="423"/>
      <c r="BM392" s="423"/>
      <c r="BN392" s="423"/>
      <c r="BO392" s="423"/>
      <c r="BP392" s="423"/>
      <c r="BQ392" s="424"/>
      <c r="BR392" s="424"/>
      <c r="BS392" s="424"/>
      <c r="BT392" s="424"/>
      <c r="BU392" s="424"/>
      <c r="BV392" s="424"/>
      <c r="BW392" s="424"/>
      <c r="BX392" s="424"/>
      <c r="BY392" s="424"/>
      <c r="BZ392" s="424"/>
      <c r="CA392" s="424"/>
      <c r="CB392" s="425">
        <f t="shared" si="457"/>
        <v>0</v>
      </c>
      <c r="CC392" s="397">
        <f t="shared" si="458"/>
        <v>2</v>
      </c>
      <c r="CD392" s="412"/>
      <c r="CE392" s="396">
        <f t="shared" si="459"/>
        <v>6</v>
      </c>
      <c r="CF392" s="413"/>
      <c r="CG392" s="413"/>
      <c r="CH392" s="413"/>
      <c r="CI392" s="413"/>
      <c r="CJ392" s="413"/>
      <c r="CK392" s="426"/>
      <c r="CL392" s="426"/>
    </row>
    <row r="393" spans="1:90" s="427" customFormat="1" ht="26.4" customHeight="1">
      <c r="A393" s="410"/>
      <c r="B393" s="411">
        <f t="shared" si="460"/>
        <v>1298</v>
      </c>
      <c r="C393" s="216" t="str">
        <f t="shared" ca="1" si="467"/>
        <v/>
      </c>
      <c r="D393" s="216" t="s">
        <v>364</v>
      </c>
      <c r="E393" s="363">
        <f t="shared" si="455"/>
        <v>44621</v>
      </c>
      <c r="F393" s="412">
        <v>44621</v>
      </c>
      <c r="G393" s="413"/>
      <c r="H393" s="414"/>
      <c r="I393" s="413"/>
      <c r="J393" s="413"/>
      <c r="K393" s="413">
        <v>3037</v>
      </c>
      <c r="L393" s="414"/>
      <c r="M393" s="413"/>
      <c r="N393" s="413"/>
      <c r="O393" s="483" t="s">
        <v>253</v>
      </c>
      <c r="P393" s="415" t="s">
        <v>254</v>
      </c>
      <c r="Q393" s="416" t="s">
        <v>254</v>
      </c>
      <c r="R393" s="417" t="s">
        <v>68</v>
      </c>
      <c r="S393" s="418" t="s">
        <v>27</v>
      </c>
      <c r="T393" s="413"/>
      <c r="U393" s="413" t="s">
        <v>378</v>
      </c>
      <c r="V393" s="419" t="s">
        <v>378</v>
      </c>
      <c r="W393" s="419">
        <v>-30</v>
      </c>
      <c r="X393" s="413" t="s">
        <v>323</v>
      </c>
      <c r="Y393" s="413">
        <v>3</v>
      </c>
      <c r="Z393" s="413" t="s">
        <v>57</v>
      </c>
      <c r="AA393" s="413" t="s">
        <v>169</v>
      </c>
      <c r="AB393" s="413" t="e">
        <v>#REF!</v>
      </c>
      <c r="AC393" s="413"/>
      <c r="AD393" s="413"/>
      <c r="AE393" s="413">
        <v>240</v>
      </c>
      <c r="AF393" s="486">
        <v>44621</v>
      </c>
      <c r="AG393" s="486"/>
      <c r="AH393" s="486"/>
      <c r="AI393" s="486"/>
      <c r="AJ393" s="486"/>
      <c r="AK393" s="486"/>
      <c r="AL393" s="486"/>
      <c r="AM393" s="486"/>
      <c r="AN393" s="486"/>
      <c r="AO393" s="486"/>
      <c r="AP393" s="486"/>
      <c r="AQ393" s="486"/>
      <c r="AR393" s="486"/>
      <c r="AS393" s="486"/>
      <c r="AT393" s="486"/>
      <c r="AU393" s="486"/>
      <c r="AV393" s="486">
        <f>$AF393+AV$3</f>
        <v>44631</v>
      </c>
      <c r="AW393" s="486"/>
      <c r="AX393" s="486"/>
      <c r="AY393" s="486"/>
      <c r="AZ393" s="486"/>
      <c r="BA393" s="486"/>
      <c r="BB393" s="486"/>
      <c r="BC393" s="486"/>
      <c r="BD393" s="486"/>
      <c r="BE393" s="486"/>
      <c r="BF393" s="421">
        <f t="shared" si="456"/>
        <v>2</v>
      </c>
      <c r="BG393" s="422"/>
      <c r="BH393" s="423"/>
      <c r="BI393" s="423"/>
      <c r="BJ393" s="423"/>
      <c r="BK393" s="423"/>
      <c r="BL393" s="423"/>
      <c r="BM393" s="423"/>
      <c r="BN393" s="423"/>
      <c r="BO393" s="423"/>
      <c r="BP393" s="423"/>
      <c r="BQ393" s="424"/>
      <c r="BR393" s="424"/>
      <c r="BS393" s="424"/>
      <c r="BT393" s="424"/>
      <c r="BU393" s="424"/>
      <c r="BV393" s="424"/>
      <c r="BW393" s="424"/>
      <c r="BX393" s="424"/>
      <c r="BY393" s="424"/>
      <c r="BZ393" s="424"/>
      <c r="CA393" s="424"/>
      <c r="CB393" s="425">
        <f t="shared" si="457"/>
        <v>0</v>
      </c>
      <c r="CC393" s="397">
        <f t="shared" si="458"/>
        <v>2</v>
      </c>
      <c r="CD393" s="412"/>
      <c r="CE393" s="396">
        <f t="shared" si="459"/>
        <v>6</v>
      </c>
      <c r="CF393" s="413"/>
      <c r="CG393" s="413"/>
      <c r="CH393" s="413"/>
      <c r="CI393" s="413"/>
      <c r="CJ393" s="413"/>
      <c r="CK393" s="426"/>
      <c r="CL393" s="426"/>
    </row>
    <row r="394" spans="1:90" s="427" customFormat="1" ht="26.4" customHeight="1">
      <c r="A394" s="410"/>
      <c r="B394" s="411">
        <f t="shared" si="460"/>
        <v>1299</v>
      </c>
      <c r="C394" s="216" t="str">
        <f t="shared" ca="1" si="467"/>
        <v/>
      </c>
      <c r="D394" s="216" t="s">
        <v>364</v>
      </c>
      <c r="E394" s="363">
        <f t="shared" si="455"/>
        <v>44621</v>
      </c>
      <c r="F394" s="412">
        <v>44621</v>
      </c>
      <c r="G394" s="413"/>
      <c r="H394" s="414"/>
      <c r="I394" s="413"/>
      <c r="J394" s="413"/>
      <c r="K394" s="413">
        <v>3037</v>
      </c>
      <c r="L394" s="414"/>
      <c r="M394" s="413"/>
      <c r="N394" s="413"/>
      <c r="O394" s="483" t="s">
        <v>253</v>
      </c>
      <c r="P394" s="415" t="s">
        <v>254</v>
      </c>
      <c r="Q394" s="416" t="s">
        <v>254</v>
      </c>
      <c r="R394" s="417" t="s">
        <v>68</v>
      </c>
      <c r="S394" s="418" t="s">
        <v>27</v>
      </c>
      <c r="T394" s="413"/>
      <c r="U394" s="14" t="s">
        <v>350</v>
      </c>
      <c r="V394" s="419" t="s">
        <v>377</v>
      </c>
      <c r="W394" s="419">
        <v>85</v>
      </c>
      <c r="X394" s="413" t="s">
        <v>379</v>
      </c>
      <c r="Y394" s="413">
        <v>3</v>
      </c>
      <c r="Z394" s="413" t="s">
        <v>19</v>
      </c>
      <c r="AA394" s="413" t="s">
        <v>169</v>
      </c>
      <c r="AB394" s="413" t="e">
        <v>#REF!</v>
      </c>
      <c r="AC394" s="413"/>
      <c r="AD394" s="413"/>
      <c r="AE394" s="413">
        <v>240</v>
      </c>
      <c r="AF394" s="486">
        <v>44621</v>
      </c>
      <c r="AG394" s="486"/>
      <c r="AH394" s="486"/>
      <c r="AI394" s="486"/>
      <c r="AJ394" s="486"/>
      <c r="AK394" s="486"/>
      <c r="AL394" s="486"/>
      <c r="AM394" s="486"/>
      <c r="AN394" s="486"/>
      <c r="AO394" s="486"/>
      <c r="AP394" s="486"/>
      <c r="AQ394" s="486"/>
      <c r="AR394" s="486"/>
      <c r="AS394" s="486"/>
      <c r="AT394" s="486"/>
      <c r="AU394" s="486"/>
      <c r="AV394" s="486">
        <f t="shared" ref="AV394:AV395" si="469">$AF394+AV$3</f>
        <v>44631</v>
      </c>
      <c r="AW394" s="486"/>
      <c r="AX394" s="486"/>
      <c r="AY394" s="486"/>
      <c r="AZ394" s="486"/>
      <c r="BA394" s="486"/>
      <c r="BB394" s="486"/>
      <c r="BC394" s="486"/>
      <c r="BD394" s="486"/>
      <c r="BE394" s="486"/>
      <c r="BF394" s="421">
        <f t="shared" si="456"/>
        <v>2</v>
      </c>
      <c r="BG394" s="422"/>
      <c r="BH394" s="423"/>
      <c r="BI394" s="423"/>
      <c r="BJ394" s="423"/>
      <c r="BK394" s="423"/>
      <c r="BL394" s="423"/>
      <c r="BM394" s="423"/>
      <c r="BN394" s="423"/>
      <c r="BO394" s="423"/>
      <c r="BP394" s="423"/>
      <c r="BQ394" s="424"/>
      <c r="BR394" s="424"/>
      <c r="BS394" s="424"/>
      <c r="BT394" s="424"/>
      <c r="BU394" s="424"/>
      <c r="BV394" s="424"/>
      <c r="BW394" s="424"/>
      <c r="BX394" s="424"/>
      <c r="BY394" s="424"/>
      <c r="BZ394" s="424"/>
      <c r="CA394" s="424"/>
      <c r="CB394" s="425">
        <f t="shared" si="457"/>
        <v>0</v>
      </c>
      <c r="CC394" s="397">
        <f t="shared" si="458"/>
        <v>2</v>
      </c>
      <c r="CD394" s="412"/>
      <c r="CE394" s="396">
        <f t="shared" si="459"/>
        <v>6</v>
      </c>
      <c r="CF394" s="413"/>
      <c r="CG394" s="413"/>
      <c r="CH394" s="413"/>
      <c r="CI394" s="413"/>
      <c r="CJ394" s="413"/>
      <c r="CK394" s="426"/>
      <c r="CL394" s="426"/>
    </row>
    <row r="395" spans="1:90" s="427" customFormat="1" ht="26.4" customHeight="1">
      <c r="A395" s="410"/>
      <c r="B395" s="411">
        <f t="shared" si="460"/>
        <v>1300</v>
      </c>
      <c r="C395" s="216" t="str">
        <f t="shared" ca="1" si="467"/>
        <v/>
      </c>
      <c r="D395" s="216" t="s">
        <v>364</v>
      </c>
      <c r="E395" s="363">
        <f t="shared" si="455"/>
        <v>44621</v>
      </c>
      <c r="F395" s="412">
        <v>44621</v>
      </c>
      <c r="G395" s="413"/>
      <c r="H395" s="414"/>
      <c r="I395" s="413"/>
      <c r="J395" s="413"/>
      <c r="K395" s="413">
        <v>3037</v>
      </c>
      <c r="L395" s="414"/>
      <c r="M395" s="413"/>
      <c r="N395" s="413"/>
      <c r="O395" s="483" t="s">
        <v>253</v>
      </c>
      <c r="P395" s="415" t="s">
        <v>254</v>
      </c>
      <c r="Q395" s="416" t="s">
        <v>254</v>
      </c>
      <c r="R395" s="417" t="s">
        <v>68</v>
      </c>
      <c r="S395" s="418" t="s">
        <v>27</v>
      </c>
      <c r="T395" s="413"/>
      <c r="U395" s="413" t="s">
        <v>378</v>
      </c>
      <c r="V395" s="419" t="s">
        <v>378</v>
      </c>
      <c r="W395" s="419">
        <v>-40</v>
      </c>
      <c r="X395" s="413" t="s">
        <v>379</v>
      </c>
      <c r="Y395" s="413">
        <v>3</v>
      </c>
      <c r="Z395" s="413" t="s">
        <v>57</v>
      </c>
      <c r="AA395" s="413" t="s">
        <v>169</v>
      </c>
      <c r="AB395" s="413" t="e">
        <v>#REF!</v>
      </c>
      <c r="AC395" s="413"/>
      <c r="AD395" s="413"/>
      <c r="AE395" s="413">
        <v>240</v>
      </c>
      <c r="AF395" s="486">
        <v>44621</v>
      </c>
      <c r="AG395" s="486"/>
      <c r="AH395" s="486"/>
      <c r="AI395" s="486"/>
      <c r="AJ395" s="486"/>
      <c r="AK395" s="486"/>
      <c r="AL395" s="486"/>
      <c r="AM395" s="486"/>
      <c r="AN395" s="486"/>
      <c r="AO395" s="486"/>
      <c r="AP395" s="486"/>
      <c r="AQ395" s="486"/>
      <c r="AR395" s="486"/>
      <c r="AS395" s="486"/>
      <c r="AT395" s="486"/>
      <c r="AU395" s="486"/>
      <c r="AV395" s="486">
        <f t="shared" si="469"/>
        <v>44631</v>
      </c>
      <c r="AW395" s="486"/>
      <c r="AX395" s="486"/>
      <c r="AY395" s="486"/>
      <c r="AZ395" s="486"/>
      <c r="BA395" s="486"/>
      <c r="BB395" s="486"/>
      <c r="BC395" s="486"/>
      <c r="BD395" s="486"/>
      <c r="BE395" s="486"/>
      <c r="BF395" s="421">
        <f t="shared" si="456"/>
        <v>2</v>
      </c>
      <c r="BG395" s="422"/>
      <c r="BH395" s="423"/>
      <c r="BI395" s="423"/>
      <c r="BJ395" s="423"/>
      <c r="BK395" s="423"/>
      <c r="BL395" s="423"/>
      <c r="BM395" s="423"/>
      <c r="BN395" s="423"/>
      <c r="BO395" s="423"/>
      <c r="BP395" s="423"/>
      <c r="BQ395" s="424"/>
      <c r="BR395" s="424"/>
      <c r="BS395" s="424"/>
      <c r="BT395" s="424"/>
      <c r="BU395" s="424"/>
      <c r="BV395" s="424"/>
      <c r="BW395" s="424"/>
      <c r="BX395" s="424"/>
      <c r="BY395" s="424"/>
      <c r="BZ395" s="424"/>
      <c r="CA395" s="424"/>
      <c r="CB395" s="425">
        <f t="shared" si="457"/>
        <v>0</v>
      </c>
      <c r="CC395" s="397">
        <f t="shared" si="458"/>
        <v>2</v>
      </c>
      <c r="CD395" s="412"/>
      <c r="CE395" s="396">
        <f t="shared" si="459"/>
        <v>6</v>
      </c>
      <c r="CF395" s="413"/>
      <c r="CG395" s="413"/>
      <c r="CH395" s="413"/>
      <c r="CI395" s="413"/>
      <c r="CJ395" s="413"/>
      <c r="CK395" s="426"/>
      <c r="CL395" s="426"/>
    </row>
    <row r="396" spans="1:90" s="427" customFormat="1" ht="26.4" customHeight="1">
      <c r="A396" s="410"/>
      <c r="B396" s="411">
        <f t="shared" si="460"/>
        <v>1301</v>
      </c>
      <c r="C396" s="216" t="str">
        <f t="shared" ca="1" si="467"/>
        <v/>
      </c>
      <c r="D396" s="216" t="s">
        <v>364</v>
      </c>
      <c r="E396" s="363">
        <f t="shared" si="455"/>
        <v>44621</v>
      </c>
      <c r="F396" s="412">
        <v>44621</v>
      </c>
      <c r="G396" s="413"/>
      <c r="H396" s="414"/>
      <c r="I396" s="413"/>
      <c r="J396" s="413"/>
      <c r="K396" s="413">
        <v>3037</v>
      </c>
      <c r="L396" s="414"/>
      <c r="M396" s="413"/>
      <c r="N396" s="413"/>
      <c r="O396" s="483" t="s">
        <v>253</v>
      </c>
      <c r="P396" s="415" t="s">
        <v>254</v>
      </c>
      <c r="Q396" s="416" t="s">
        <v>254</v>
      </c>
      <c r="R396" s="417" t="s">
        <v>68</v>
      </c>
      <c r="S396" s="418" t="s">
        <v>27</v>
      </c>
      <c r="T396" s="413"/>
      <c r="U396" s="413" t="s">
        <v>380</v>
      </c>
      <c r="V396" s="419" t="s">
        <v>318</v>
      </c>
      <c r="W396" s="419" t="s">
        <v>329</v>
      </c>
      <c r="X396" s="413" t="s">
        <v>323</v>
      </c>
      <c r="Y396" s="413">
        <v>3</v>
      </c>
      <c r="Z396" s="413" t="s">
        <v>21</v>
      </c>
      <c r="AA396" s="413" t="s">
        <v>169</v>
      </c>
      <c r="AB396" s="413" t="e">
        <v>#REF!</v>
      </c>
      <c r="AC396" s="413"/>
      <c r="AD396" s="413"/>
      <c r="AE396" s="413">
        <v>240</v>
      </c>
      <c r="AF396" s="486">
        <v>44621</v>
      </c>
      <c r="AG396" s="486"/>
      <c r="AH396" s="486"/>
      <c r="AI396" s="486"/>
      <c r="AJ396" s="486"/>
      <c r="AK396" s="486"/>
      <c r="AL396" s="486"/>
      <c r="AM396" s="486"/>
      <c r="AN396" s="486"/>
      <c r="AO396" s="486"/>
      <c r="AP396" s="486"/>
      <c r="AQ396" s="486"/>
      <c r="AR396" s="486"/>
      <c r="AS396" s="486"/>
      <c r="AT396" s="486"/>
      <c r="AU396" s="486"/>
      <c r="AV396" s="486">
        <f>$AF396+AV$3</f>
        <v>44631</v>
      </c>
      <c r="AW396" s="486"/>
      <c r="AX396" s="486"/>
      <c r="AY396" s="486"/>
      <c r="AZ396" s="486"/>
      <c r="BA396" s="486"/>
      <c r="BB396" s="486"/>
      <c r="BC396" s="486"/>
      <c r="BD396" s="486"/>
      <c r="BE396" s="486"/>
      <c r="BF396" s="421">
        <f t="shared" si="456"/>
        <v>2</v>
      </c>
      <c r="BG396" s="422"/>
      <c r="BH396" s="423"/>
      <c r="BI396" s="423"/>
      <c r="BJ396" s="423"/>
      <c r="BK396" s="423"/>
      <c r="BL396" s="423"/>
      <c r="BM396" s="423"/>
      <c r="BN396" s="423"/>
      <c r="BO396" s="423"/>
      <c r="BP396" s="423"/>
      <c r="BQ396" s="424"/>
      <c r="BR396" s="424"/>
      <c r="BS396" s="424"/>
      <c r="BT396" s="424"/>
      <c r="BU396" s="424"/>
      <c r="BV396" s="424"/>
      <c r="BW396" s="424"/>
      <c r="BX396" s="424"/>
      <c r="BY396" s="424"/>
      <c r="BZ396" s="424"/>
      <c r="CA396" s="424"/>
      <c r="CB396" s="425">
        <f t="shared" si="457"/>
        <v>0</v>
      </c>
      <c r="CC396" s="397">
        <f t="shared" si="458"/>
        <v>2</v>
      </c>
      <c r="CD396" s="412"/>
      <c r="CE396" s="396">
        <f t="shared" si="459"/>
        <v>6</v>
      </c>
      <c r="CF396" s="413"/>
      <c r="CG396" s="413"/>
      <c r="CH396" s="413"/>
      <c r="CI396" s="413"/>
      <c r="CJ396" s="413"/>
      <c r="CK396" s="426"/>
      <c r="CL396" s="426"/>
    </row>
    <row r="397" spans="1:90" s="427" customFormat="1" ht="26.4" customHeight="1">
      <c r="A397" s="410"/>
      <c r="B397" s="411">
        <f t="shared" si="460"/>
        <v>1302</v>
      </c>
      <c r="C397" s="216" t="str">
        <f t="shared" ca="1" si="467"/>
        <v/>
      </c>
      <c r="D397" s="216" t="s">
        <v>364</v>
      </c>
      <c r="E397" s="363">
        <f t="shared" si="455"/>
        <v>44621</v>
      </c>
      <c r="F397" s="412">
        <v>44621</v>
      </c>
      <c r="G397" s="413"/>
      <c r="H397" s="414"/>
      <c r="I397" s="413"/>
      <c r="J397" s="413"/>
      <c r="K397" s="413">
        <v>3037</v>
      </c>
      <c r="L397" s="414"/>
      <c r="M397" s="413"/>
      <c r="N397" s="413"/>
      <c r="O397" s="483" t="s">
        <v>253</v>
      </c>
      <c r="P397" s="415" t="s">
        <v>254</v>
      </c>
      <c r="Q397" s="416" t="s">
        <v>254</v>
      </c>
      <c r="R397" s="417" t="s">
        <v>68</v>
      </c>
      <c r="S397" s="418" t="s">
        <v>27</v>
      </c>
      <c r="T397" s="413"/>
      <c r="U397" s="413" t="s">
        <v>382</v>
      </c>
      <c r="V397" s="419" t="s">
        <v>382</v>
      </c>
      <c r="W397" s="419" t="s">
        <v>368</v>
      </c>
      <c r="X397" s="413" t="s">
        <v>379</v>
      </c>
      <c r="Y397" s="413">
        <v>3</v>
      </c>
      <c r="Z397" s="413" t="s">
        <v>31</v>
      </c>
      <c r="AA397" s="413" t="s">
        <v>169</v>
      </c>
      <c r="AB397" s="413" t="e">
        <v>#REF!</v>
      </c>
      <c r="AC397" s="413"/>
      <c r="AD397" s="413"/>
      <c r="AE397" s="413">
        <v>240</v>
      </c>
      <c r="AF397" s="486">
        <v>44621</v>
      </c>
      <c r="AG397" s="486"/>
      <c r="AH397" s="486"/>
      <c r="AI397" s="486"/>
      <c r="AJ397" s="486"/>
      <c r="AK397" s="486"/>
      <c r="AL397" s="486"/>
      <c r="AM397" s="486"/>
      <c r="AN397" s="486"/>
      <c r="AO397" s="486"/>
      <c r="AP397" s="486"/>
      <c r="AQ397" s="486"/>
      <c r="AR397" s="486"/>
      <c r="AS397" s="486"/>
      <c r="AT397" s="486"/>
      <c r="AU397" s="486"/>
      <c r="AV397" s="486">
        <f>$AF397+AV$3</f>
        <v>44631</v>
      </c>
      <c r="AW397" s="486"/>
      <c r="AX397" s="486"/>
      <c r="AY397" s="486"/>
      <c r="AZ397" s="486"/>
      <c r="BA397" s="486"/>
      <c r="BB397" s="486"/>
      <c r="BC397" s="486"/>
      <c r="BD397" s="486"/>
      <c r="BE397" s="486"/>
      <c r="BF397" s="421">
        <f t="shared" si="456"/>
        <v>2</v>
      </c>
      <c r="BG397" s="422"/>
      <c r="BH397" s="423"/>
      <c r="BI397" s="423"/>
      <c r="BJ397" s="423"/>
      <c r="BK397" s="423"/>
      <c r="BL397" s="423"/>
      <c r="BM397" s="423"/>
      <c r="BN397" s="423"/>
      <c r="BO397" s="423"/>
      <c r="BP397" s="423"/>
      <c r="BQ397" s="424"/>
      <c r="BR397" s="424"/>
      <c r="BS397" s="424"/>
      <c r="BT397" s="424"/>
      <c r="BU397" s="424"/>
      <c r="BV397" s="424"/>
      <c r="BW397" s="424"/>
      <c r="BX397" s="424"/>
      <c r="BY397" s="424"/>
      <c r="BZ397" s="424"/>
      <c r="CA397" s="424"/>
      <c r="CB397" s="425">
        <f t="shared" si="457"/>
        <v>0</v>
      </c>
      <c r="CC397" s="397">
        <f t="shared" si="458"/>
        <v>2</v>
      </c>
      <c r="CD397" s="412"/>
      <c r="CE397" s="396">
        <f t="shared" si="459"/>
        <v>6</v>
      </c>
      <c r="CF397" s="413"/>
      <c r="CG397" s="413"/>
      <c r="CH397" s="413"/>
      <c r="CI397" s="413"/>
      <c r="CJ397" s="413"/>
      <c r="CK397" s="426"/>
      <c r="CL397" s="426"/>
    </row>
    <row r="398" spans="1:90" s="427" customFormat="1" ht="26.4" customHeight="1">
      <c r="A398" s="410"/>
      <c r="B398" s="411">
        <f t="shared" si="460"/>
        <v>1303</v>
      </c>
      <c r="C398" s="216" t="str">
        <f t="shared" ref="C398:C429" ca="1" si="470">IF(CD398="","",(IF(CF398&lt;&gt;"","Closed",(IF(CD398=TODAY()+1,"Near Due",(IF(CD398=TODAY(),"Today is due date",(IF(CD398&gt;TODAY(),"On Due",(IF(E1601&lt;TODAY()-7,"Too Over Due",(IF(CD398&lt;TODAY(),"Over due")))))))))))))</f>
        <v/>
      </c>
      <c r="D398" s="216" t="s">
        <v>364</v>
      </c>
      <c r="E398" s="363">
        <f t="shared" ref="E398:E461" si="471">F398</f>
        <v>44621</v>
      </c>
      <c r="F398" s="412">
        <v>44621</v>
      </c>
      <c r="G398" s="413"/>
      <c r="H398" s="414"/>
      <c r="I398" s="413"/>
      <c r="J398" s="413"/>
      <c r="K398" s="413">
        <v>3053</v>
      </c>
      <c r="L398" s="414"/>
      <c r="M398" s="413"/>
      <c r="N398" s="413"/>
      <c r="O398" s="483" t="s">
        <v>253</v>
      </c>
      <c r="P398" s="415" t="s">
        <v>254</v>
      </c>
      <c r="Q398" s="416" t="s">
        <v>254</v>
      </c>
      <c r="R398" s="417" t="s">
        <v>68</v>
      </c>
      <c r="S398" s="418" t="s">
        <v>27</v>
      </c>
      <c r="T398" s="413"/>
      <c r="U398" s="14" t="s">
        <v>350</v>
      </c>
      <c r="V398" s="419" t="s">
        <v>377</v>
      </c>
      <c r="W398" s="419">
        <v>105</v>
      </c>
      <c r="X398" s="413" t="s">
        <v>323</v>
      </c>
      <c r="Y398" s="413">
        <v>3</v>
      </c>
      <c r="Z398" s="413" t="s">
        <v>19</v>
      </c>
      <c r="AA398" s="413" t="s">
        <v>164</v>
      </c>
      <c r="AB398" s="413" t="s">
        <v>406</v>
      </c>
      <c r="AC398" s="413"/>
      <c r="AD398" s="413"/>
      <c r="AE398" s="413">
        <v>500</v>
      </c>
      <c r="AF398" s="486">
        <v>44621</v>
      </c>
      <c r="AG398" s="486"/>
      <c r="AH398" s="486"/>
      <c r="AI398" s="486"/>
      <c r="AJ398" s="486"/>
      <c r="AK398" s="486"/>
      <c r="AL398" s="486"/>
      <c r="AM398" s="486"/>
      <c r="AN398" s="486"/>
      <c r="AO398" s="486"/>
      <c r="AP398" s="486"/>
      <c r="AQ398" s="486"/>
      <c r="AR398" s="486"/>
      <c r="AS398" s="486"/>
      <c r="AT398" s="486"/>
      <c r="AU398" s="486"/>
      <c r="AV398" s="486"/>
      <c r="AW398" s="486"/>
      <c r="AX398" s="486"/>
      <c r="AY398" s="486">
        <f t="shared" ref="AY398:AY460" si="472">$AF398+AY$3</f>
        <v>44641.833333333336</v>
      </c>
      <c r="AZ398" s="486"/>
      <c r="BA398" s="486"/>
      <c r="BB398" s="486"/>
      <c r="BC398" s="486"/>
      <c r="BD398" s="486"/>
      <c r="BE398" s="486"/>
      <c r="BF398" s="421">
        <f t="shared" ref="BF398:BF461" si="473">COUNTA(AF398:BE398)</f>
        <v>2</v>
      </c>
      <c r="BG398" s="422"/>
      <c r="BH398" s="423"/>
      <c r="BI398" s="423"/>
      <c r="BJ398" s="423"/>
      <c r="BK398" s="423"/>
      <c r="BL398" s="423"/>
      <c r="BM398" s="423"/>
      <c r="BN398" s="423"/>
      <c r="BO398" s="423"/>
      <c r="BP398" s="423"/>
      <c r="BQ398" s="424"/>
      <c r="BR398" s="424"/>
      <c r="BS398" s="424"/>
      <c r="BT398" s="424"/>
      <c r="BU398" s="424"/>
      <c r="BV398" s="424"/>
      <c r="BW398" s="424"/>
      <c r="BX398" s="424"/>
      <c r="BY398" s="424"/>
      <c r="BZ398" s="424"/>
      <c r="CA398" s="424"/>
      <c r="CB398" s="425">
        <f t="shared" ref="CB398:CB461" si="474">COUNTA(BG398:CA398)</f>
        <v>0</v>
      </c>
      <c r="CC398" s="397">
        <f t="shared" ref="CC398:CC461" si="475">BF398-CB398</f>
        <v>2</v>
      </c>
      <c r="CD398" s="412"/>
      <c r="CE398" s="396">
        <f t="shared" si="459"/>
        <v>6</v>
      </c>
      <c r="CF398" s="413"/>
      <c r="CG398" s="413"/>
      <c r="CH398" s="413"/>
      <c r="CI398" s="413"/>
      <c r="CJ398" s="413"/>
      <c r="CK398" s="426"/>
      <c r="CL398" s="426"/>
    </row>
    <row r="399" spans="1:90" s="427" customFormat="1" ht="26.4" customHeight="1">
      <c r="A399" s="410"/>
      <c r="B399" s="411">
        <f t="shared" si="460"/>
        <v>1304</v>
      </c>
      <c r="C399" s="216" t="str">
        <f t="shared" ca="1" si="470"/>
        <v/>
      </c>
      <c r="D399" s="216" t="s">
        <v>364</v>
      </c>
      <c r="E399" s="363">
        <f t="shared" si="471"/>
        <v>44621</v>
      </c>
      <c r="F399" s="412">
        <v>44621</v>
      </c>
      <c r="G399" s="413"/>
      <c r="H399" s="414"/>
      <c r="I399" s="413"/>
      <c r="J399" s="413"/>
      <c r="K399" s="413">
        <v>3053</v>
      </c>
      <c r="L399" s="414"/>
      <c r="M399" s="413"/>
      <c r="N399" s="413"/>
      <c r="O399" s="483" t="s">
        <v>253</v>
      </c>
      <c r="P399" s="415" t="s">
        <v>254</v>
      </c>
      <c r="Q399" s="416" t="s">
        <v>254</v>
      </c>
      <c r="R399" s="417" t="s">
        <v>68</v>
      </c>
      <c r="S399" s="418" t="s">
        <v>27</v>
      </c>
      <c r="T399" s="413"/>
      <c r="U399" s="413" t="s">
        <v>378</v>
      </c>
      <c r="V399" s="419" t="s">
        <v>378</v>
      </c>
      <c r="W399" s="419">
        <v>-40</v>
      </c>
      <c r="X399" s="413" t="s">
        <v>323</v>
      </c>
      <c r="Y399" s="413">
        <v>3</v>
      </c>
      <c r="Z399" s="413" t="s">
        <v>57</v>
      </c>
      <c r="AA399" s="413" t="s">
        <v>164</v>
      </c>
      <c r="AB399" s="413" t="s">
        <v>406</v>
      </c>
      <c r="AC399" s="413"/>
      <c r="AD399" s="413"/>
      <c r="AE399" s="413">
        <v>500</v>
      </c>
      <c r="AF399" s="486">
        <v>44621</v>
      </c>
      <c r="AG399" s="486"/>
      <c r="AH399" s="486"/>
      <c r="AI399" s="486"/>
      <c r="AJ399" s="486"/>
      <c r="AK399" s="486"/>
      <c r="AL399" s="486"/>
      <c r="AM399" s="486"/>
      <c r="AN399" s="486"/>
      <c r="AO399" s="486"/>
      <c r="AP399" s="486"/>
      <c r="AQ399" s="486"/>
      <c r="AR399" s="486"/>
      <c r="AS399" s="486"/>
      <c r="AT399" s="486"/>
      <c r="AU399" s="486"/>
      <c r="AV399" s="486"/>
      <c r="AW399" s="486"/>
      <c r="AX399" s="486"/>
      <c r="AY399" s="486">
        <f t="shared" si="472"/>
        <v>44641.833333333336</v>
      </c>
      <c r="AZ399" s="486"/>
      <c r="BA399" s="486"/>
      <c r="BB399" s="486"/>
      <c r="BC399" s="486"/>
      <c r="BD399" s="486"/>
      <c r="BE399" s="486"/>
      <c r="BF399" s="421">
        <f t="shared" si="473"/>
        <v>2</v>
      </c>
      <c r="BG399" s="422"/>
      <c r="BH399" s="423"/>
      <c r="BI399" s="423"/>
      <c r="BJ399" s="423"/>
      <c r="BK399" s="423"/>
      <c r="BL399" s="423"/>
      <c r="BM399" s="423"/>
      <c r="BN399" s="423"/>
      <c r="BO399" s="423"/>
      <c r="BP399" s="423"/>
      <c r="BQ399" s="424"/>
      <c r="BR399" s="424"/>
      <c r="BS399" s="424"/>
      <c r="BT399" s="424"/>
      <c r="BU399" s="424"/>
      <c r="BV399" s="424"/>
      <c r="BW399" s="424"/>
      <c r="BX399" s="424"/>
      <c r="BY399" s="424"/>
      <c r="BZ399" s="424"/>
      <c r="CA399" s="424"/>
      <c r="CB399" s="425">
        <f t="shared" si="474"/>
        <v>0</v>
      </c>
      <c r="CC399" s="397">
        <f t="shared" si="475"/>
        <v>2</v>
      </c>
      <c r="CD399" s="412"/>
      <c r="CE399" s="396">
        <f t="shared" si="459"/>
        <v>6</v>
      </c>
      <c r="CF399" s="413"/>
      <c r="CG399" s="413"/>
      <c r="CH399" s="413"/>
      <c r="CI399" s="413"/>
      <c r="CJ399" s="413"/>
      <c r="CK399" s="426"/>
      <c r="CL399" s="426"/>
    </row>
    <row r="400" spans="1:90" s="427" customFormat="1" ht="26.4" customHeight="1">
      <c r="A400" s="410"/>
      <c r="B400" s="411">
        <f t="shared" ref="B400:B463" si="476">B399+1</f>
        <v>1305</v>
      </c>
      <c r="C400" s="216" t="str">
        <f t="shared" ca="1" si="470"/>
        <v/>
      </c>
      <c r="D400" s="216" t="s">
        <v>364</v>
      </c>
      <c r="E400" s="363">
        <f t="shared" si="471"/>
        <v>44621</v>
      </c>
      <c r="F400" s="412">
        <v>44621</v>
      </c>
      <c r="G400" s="413"/>
      <c r="H400" s="414"/>
      <c r="I400" s="413"/>
      <c r="J400" s="413"/>
      <c r="K400" s="413">
        <v>3053</v>
      </c>
      <c r="L400" s="414"/>
      <c r="M400" s="413"/>
      <c r="N400" s="413"/>
      <c r="O400" s="483" t="s">
        <v>253</v>
      </c>
      <c r="P400" s="415" t="s">
        <v>254</v>
      </c>
      <c r="Q400" s="416" t="s">
        <v>254</v>
      </c>
      <c r="R400" s="417" t="s">
        <v>68</v>
      </c>
      <c r="S400" s="418" t="s">
        <v>27</v>
      </c>
      <c r="T400" s="413"/>
      <c r="U400" s="14" t="s">
        <v>350</v>
      </c>
      <c r="V400" s="419" t="s">
        <v>377</v>
      </c>
      <c r="W400" s="419">
        <v>105</v>
      </c>
      <c r="X400" s="413" t="s">
        <v>379</v>
      </c>
      <c r="Y400" s="413">
        <v>3</v>
      </c>
      <c r="Z400" s="413" t="s">
        <v>19</v>
      </c>
      <c r="AA400" s="413" t="s">
        <v>164</v>
      </c>
      <c r="AB400" s="413" t="s">
        <v>406</v>
      </c>
      <c r="AC400" s="413"/>
      <c r="AD400" s="413"/>
      <c r="AE400" s="413">
        <v>500</v>
      </c>
      <c r="AF400" s="486">
        <v>44621</v>
      </c>
      <c r="AG400" s="486"/>
      <c r="AH400" s="486"/>
      <c r="AI400" s="486"/>
      <c r="AJ400" s="486"/>
      <c r="AK400" s="486"/>
      <c r="AL400" s="486"/>
      <c r="AM400" s="486"/>
      <c r="AN400" s="486"/>
      <c r="AO400" s="486"/>
      <c r="AP400" s="486"/>
      <c r="AQ400" s="486"/>
      <c r="AR400" s="486"/>
      <c r="AS400" s="486"/>
      <c r="AT400" s="486"/>
      <c r="AU400" s="486"/>
      <c r="AV400" s="486"/>
      <c r="AW400" s="486"/>
      <c r="AX400" s="486"/>
      <c r="AY400" s="486">
        <f t="shared" si="472"/>
        <v>44641.833333333336</v>
      </c>
      <c r="AZ400" s="486"/>
      <c r="BA400" s="486"/>
      <c r="BB400" s="486"/>
      <c r="BC400" s="486"/>
      <c r="BD400" s="486"/>
      <c r="BE400" s="486"/>
      <c r="BF400" s="421">
        <f t="shared" si="473"/>
        <v>2</v>
      </c>
      <c r="BG400" s="422"/>
      <c r="BH400" s="423"/>
      <c r="BI400" s="423"/>
      <c r="BJ400" s="423"/>
      <c r="BK400" s="423"/>
      <c r="BL400" s="423"/>
      <c r="BM400" s="423"/>
      <c r="BN400" s="423"/>
      <c r="BO400" s="423"/>
      <c r="BP400" s="423"/>
      <c r="BQ400" s="424"/>
      <c r="BR400" s="424"/>
      <c r="BS400" s="424"/>
      <c r="BT400" s="424"/>
      <c r="BU400" s="424"/>
      <c r="BV400" s="424"/>
      <c r="BW400" s="424"/>
      <c r="BX400" s="424"/>
      <c r="BY400" s="424"/>
      <c r="BZ400" s="424"/>
      <c r="CA400" s="424"/>
      <c r="CB400" s="425">
        <f t="shared" si="474"/>
        <v>0</v>
      </c>
      <c r="CC400" s="397">
        <f t="shared" si="475"/>
        <v>2</v>
      </c>
      <c r="CD400" s="412"/>
      <c r="CE400" s="396">
        <f t="shared" si="459"/>
        <v>6</v>
      </c>
      <c r="CF400" s="413"/>
      <c r="CG400" s="413"/>
      <c r="CH400" s="413"/>
      <c r="CI400" s="413"/>
      <c r="CJ400" s="413"/>
      <c r="CK400" s="426"/>
      <c r="CL400" s="426"/>
    </row>
    <row r="401" spans="1:90" s="427" customFormat="1" ht="26.4" customHeight="1">
      <c r="A401" s="410"/>
      <c r="B401" s="411">
        <f t="shared" si="476"/>
        <v>1306</v>
      </c>
      <c r="C401" s="216" t="str">
        <f t="shared" ca="1" si="470"/>
        <v/>
      </c>
      <c r="D401" s="216" t="s">
        <v>364</v>
      </c>
      <c r="E401" s="363">
        <f t="shared" si="471"/>
        <v>44621</v>
      </c>
      <c r="F401" s="412">
        <v>44621</v>
      </c>
      <c r="G401" s="413"/>
      <c r="H401" s="414"/>
      <c r="I401" s="413"/>
      <c r="J401" s="413"/>
      <c r="K401" s="413">
        <v>3053</v>
      </c>
      <c r="L401" s="414"/>
      <c r="M401" s="413"/>
      <c r="N401" s="413"/>
      <c r="O401" s="483" t="s">
        <v>253</v>
      </c>
      <c r="P401" s="415" t="s">
        <v>254</v>
      </c>
      <c r="Q401" s="416" t="s">
        <v>254</v>
      </c>
      <c r="R401" s="417" t="s">
        <v>68</v>
      </c>
      <c r="S401" s="418" t="s">
        <v>27</v>
      </c>
      <c r="T401" s="413"/>
      <c r="U401" s="413" t="s">
        <v>378</v>
      </c>
      <c r="V401" s="419" t="s">
        <v>378</v>
      </c>
      <c r="W401" s="419">
        <v>-40</v>
      </c>
      <c r="X401" s="413" t="s">
        <v>379</v>
      </c>
      <c r="Y401" s="413">
        <v>3</v>
      </c>
      <c r="Z401" s="413" t="s">
        <v>57</v>
      </c>
      <c r="AA401" s="413" t="s">
        <v>164</v>
      </c>
      <c r="AB401" s="413" t="s">
        <v>406</v>
      </c>
      <c r="AC401" s="413"/>
      <c r="AD401" s="413"/>
      <c r="AE401" s="413">
        <v>500</v>
      </c>
      <c r="AF401" s="486">
        <v>44621</v>
      </c>
      <c r="AG401" s="486"/>
      <c r="AH401" s="486"/>
      <c r="AI401" s="486"/>
      <c r="AJ401" s="486"/>
      <c r="AK401" s="486"/>
      <c r="AL401" s="486"/>
      <c r="AM401" s="486"/>
      <c r="AN401" s="486"/>
      <c r="AO401" s="486"/>
      <c r="AP401" s="486"/>
      <c r="AQ401" s="486"/>
      <c r="AR401" s="486"/>
      <c r="AS401" s="486"/>
      <c r="AT401" s="486"/>
      <c r="AU401" s="486"/>
      <c r="AV401" s="486"/>
      <c r="AW401" s="486"/>
      <c r="AX401" s="486"/>
      <c r="AY401" s="486">
        <f t="shared" si="472"/>
        <v>44641.833333333336</v>
      </c>
      <c r="AZ401" s="486"/>
      <c r="BA401" s="486"/>
      <c r="BB401" s="486"/>
      <c r="BC401" s="486"/>
      <c r="BD401" s="486"/>
      <c r="BE401" s="486"/>
      <c r="BF401" s="421">
        <f t="shared" si="473"/>
        <v>2</v>
      </c>
      <c r="BG401" s="422"/>
      <c r="BH401" s="423"/>
      <c r="BI401" s="423"/>
      <c r="BJ401" s="423"/>
      <c r="BK401" s="423"/>
      <c r="BL401" s="423"/>
      <c r="BM401" s="423"/>
      <c r="BN401" s="423"/>
      <c r="BO401" s="423"/>
      <c r="BP401" s="423"/>
      <c r="BQ401" s="424"/>
      <c r="BR401" s="424"/>
      <c r="BS401" s="424"/>
      <c r="BT401" s="424"/>
      <c r="BU401" s="424"/>
      <c r="BV401" s="424"/>
      <c r="BW401" s="424"/>
      <c r="BX401" s="424"/>
      <c r="BY401" s="424"/>
      <c r="BZ401" s="424"/>
      <c r="CA401" s="424"/>
      <c r="CB401" s="425">
        <f t="shared" si="474"/>
        <v>0</v>
      </c>
      <c r="CC401" s="397">
        <f t="shared" si="475"/>
        <v>2</v>
      </c>
      <c r="CD401" s="364"/>
      <c r="CE401" s="396">
        <f t="shared" si="459"/>
        <v>6</v>
      </c>
      <c r="CF401" s="413"/>
      <c r="CG401" s="413"/>
      <c r="CH401" s="413"/>
      <c r="CI401" s="413"/>
      <c r="CJ401" s="413"/>
      <c r="CK401" s="426"/>
      <c r="CL401" s="426"/>
    </row>
    <row r="402" spans="1:90" s="427" customFormat="1" ht="26.4" customHeight="1">
      <c r="A402" s="410"/>
      <c r="B402" s="411">
        <f t="shared" si="476"/>
        <v>1307</v>
      </c>
      <c r="C402" s="216" t="str">
        <f t="shared" ca="1" si="470"/>
        <v/>
      </c>
      <c r="D402" s="216" t="s">
        <v>364</v>
      </c>
      <c r="E402" s="363">
        <f t="shared" si="471"/>
        <v>44621</v>
      </c>
      <c r="F402" s="412">
        <v>44621</v>
      </c>
      <c r="G402" s="413"/>
      <c r="H402" s="414"/>
      <c r="I402" s="413"/>
      <c r="J402" s="413"/>
      <c r="K402" s="413">
        <v>3053</v>
      </c>
      <c r="L402" s="414"/>
      <c r="M402" s="413"/>
      <c r="N402" s="413"/>
      <c r="O402" s="483" t="s">
        <v>253</v>
      </c>
      <c r="P402" s="415" t="s">
        <v>254</v>
      </c>
      <c r="Q402" s="416" t="s">
        <v>254</v>
      </c>
      <c r="R402" s="417" t="s">
        <v>68</v>
      </c>
      <c r="S402" s="418" t="s">
        <v>27</v>
      </c>
      <c r="T402" s="413"/>
      <c r="U402" s="413" t="s">
        <v>382</v>
      </c>
      <c r="V402" s="419" t="s">
        <v>382</v>
      </c>
      <c r="W402" s="419" t="s">
        <v>385</v>
      </c>
      <c r="X402" s="413" t="s">
        <v>379</v>
      </c>
      <c r="Y402" s="413">
        <v>3</v>
      </c>
      <c r="Z402" s="413" t="s">
        <v>31</v>
      </c>
      <c r="AA402" s="413" t="s">
        <v>164</v>
      </c>
      <c r="AB402" s="413" t="s">
        <v>406</v>
      </c>
      <c r="AC402" s="413"/>
      <c r="AD402" s="413"/>
      <c r="AE402" s="413">
        <v>500</v>
      </c>
      <c r="AF402" s="486">
        <v>44621</v>
      </c>
      <c r="AG402" s="486"/>
      <c r="AH402" s="486"/>
      <c r="AI402" s="486"/>
      <c r="AJ402" s="486"/>
      <c r="AK402" s="486"/>
      <c r="AL402" s="486"/>
      <c r="AM402" s="486"/>
      <c r="AN402" s="486"/>
      <c r="AO402" s="486"/>
      <c r="AP402" s="486"/>
      <c r="AQ402" s="486"/>
      <c r="AR402" s="486"/>
      <c r="AS402" s="486"/>
      <c r="AT402" s="486"/>
      <c r="AU402" s="486"/>
      <c r="AV402" s="486"/>
      <c r="AW402" s="486"/>
      <c r="AX402" s="486"/>
      <c r="AY402" s="486">
        <f t="shared" si="472"/>
        <v>44641.833333333336</v>
      </c>
      <c r="AZ402" s="486"/>
      <c r="BA402" s="486"/>
      <c r="BB402" s="486"/>
      <c r="BC402" s="486"/>
      <c r="BD402" s="486"/>
      <c r="BE402" s="486"/>
      <c r="BF402" s="421">
        <f t="shared" si="473"/>
        <v>2</v>
      </c>
      <c r="BG402" s="422"/>
      <c r="BH402" s="423"/>
      <c r="BI402" s="423"/>
      <c r="BJ402" s="423"/>
      <c r="BK402" s="423"/>
      <c r="BL402" s="423"/>
      <c r="BM402" s="423"/>
      <c r="BN402" s="423"/>
      <c r="BO402" s="423"/>
      <c r="BP402" s="423"/>
      <c r="BQ402" s="424"/>
      <c r="BR402" s="424"/>
      <c r="BS402" s="424"/>
      <c r="BT402" s="424"/>
      <c r="BU402" s="424"/>
      <c r="BV402" s="424"/>
      <c r="BW402" s="424"/>
      <c r="BX402" s="424"/>
      <c r="BY402" s="424"/>
      <c r="BZ402" s="424"/>
      <c r="CA402" s="424"/>
      <c r="CB402" s="425">
        <f t="shared" si="474"/>
        <v>0</v>
      </c>
      <c r="CC402" s="397">
        <f t="shared" si="475"/>
        <v>2</v>
      </c>
      <c r="CD402" s="364"/>
      <c r="CE402" s="396">
        <f t="shared" si="459"/>
        <v>6</v>
      </c>
      <c r="CF402" s="413"/>
      <c r="CG402" s="413"/>
      <c r="CH402" s="413"/>
      <c r="CI402" s="413"/>
      <c r="CJ402" s="413"/>
      <c r="CK402" s="426"/>
      <c r="CL402" s="426"/>
    </row>
    <row r="403" spans="1:90" s="427" customFormat="1" ht="26.4" customHeight="1">
      <c r="A403" s="410"/>
      <c r="B403" s="411">
        <f t="shared" si="476"/>
        <v>1308</v>
      </c>
      <c r="C403" s="216" t="str">
        <f t="shared" ca="1" si="470"/>
        <v/>
      </c>
      <c r="D403" s="216" t="s">
        <v>364</v>
      </c>
      <c r="E403" s="363">
        <f t="shared" si="471"/>
        <v>44621</v>
      </c>
      <c r="F403" s="412">
        <v>44621</v>
      </c>
      <c r="G403" s="413"/>
      <c r="H403" s="414"/>
      <c r="I403" s="413"/>
      <c r="J403" s="413"/>
      <c r="K403" s="413">
        <v>3055</v>
      </c>
      <c r="L403" s="414"/>
      <c r="M403" s="413"/>
      <c r="N403" s="413"/>
      <c r="O403" s="483" t="s">
        <v>253</v>
      </c>
      <c r="P403" s="415" t="s">
        <v>254</v>
      </c>
      <c r="Q403" s="416" t="s">
        <v>254</v>
      </c>
      <c r="R403" s="417" t="s">
        <v>68</v>
      </c>
      <c r="S403" s="418" t="s">
        <v>27</v>
      </c>
      <c r="T403" s="413"/>
      <c r="U403" s="14" t="s">
        <v>350</v>
      </c>
      <c r="V403" s="419" t="s">
        <v>377</v>
      </c>
      <c r="W403" s="419">
        <v>85</v>
      </c>
      <c r="X403" s="413" t="s">
        <v>323</v>
      </c>
      <c r="Y403" s="413">
        <v>3</v>
      </c>
      <c r="Z403" s="413" t="s">
        <v>19</v>
      </c>
      <c r="AA403" s="413" t="s">
        <v>169</v>
      </c>
      <c r="AB403" s="413" t="e">
        <v>#REF!</v>
      </c>
      <c r="AC403" s="413"/>
      <c r="AD403" s="413"/>
      <c r="AE403" s="413">
        <v>500</v>
      </c>
      <c r="AF403" s="486">
        <v>44621</v>
      </c>
      <c r="AG403" s="486"/>
      <c r="AH403" s="486"/>
      <c r="AI403" s="486"/>
      <c r="AJ403" s="486"/>
      <c r="AK403" s="486"/>
      <c r="AL403" s="486"/>
      <c r="AM403" s="486"/>
      <c r="AN403" s="486"/>
      <c r="AO403" s="486"/>
      <c r="AP403" s="486"/>
      <c r="AQ403" s="486"/>
      <c r="AR403" s="486"/>
      <c r="AS403" s="486"/>
      <c r="AT403" s="486"/>
      <c r="AU403" s="486"/>
      <c r="AV403" s="486"/>
      <c r="AW403" s="486"/>
      <c r="AX403" s="486"/>
      <c r="AY403" s="486">
        <f t="shared" si="472"/>
        <v>44641.833333333336</v>
      </c>
      <c r="AZ403" s="486"/>
      <c r="BA403" s="486"/>
      <c r="BB403" s="486"/>
      <c r="BC403" s="486"/>
      <c r="BD403" s="486"/>
      <c r="BE403" s="486"/>
      <c r="BF403" s="421">
        <f t="shared" si="473"/>
        <v>2</v>
      </c>
      <c r="BG403" s="422"/>
      <c r="BH403" s="423"/>
      <c r="BI403" s="423"/>
      <c r="BJ403" s="423"/>
      <c r="BK403" s="423"/>
      <c r="BL403" s="423"/>
      <c r="BM403" s="423"/>
      <c r="BN403" s="423"/>
      <c r="BO403" s="423"/>
      <c r="BP403" s="423"/>
      <c r="BQ403" s="424"/>
      <c r="BR403" s="424"/>
      <c r="BS403" s="424"/>
      <c r="BT403" s="424"/>
      <c r="BU403" s="424"/>
      <c r="BV403" s="424"/>
      <c r="BW403" s="424"/>
      <c r="BX403" s="424"/>
      <c r="BY403" s="424"/>
      <c r="BZ403" s="424"/>
      <c r="CA403" s="424"/>
      <c r="CB403" s="425">
        <f t="shared" si="474"/>
        <v>0</v>
      </c>
      <c r="CC403" s="397">
        <f t="shared" si="475"/>
        <v>2</v>
      </c>
      <c r="CD403" s="364"/>
      <c r="CE403" s="396">
        <f t="shared" si="459"/>
        <v>6</v>
      </c>
      <c r="CF403" s="413"/>
      <c r="CG403" s="413"/>
      <c r="CH403" s="413"/>
      <c r="CI403" s="413"/>
      <c r="CJ403" s="413"/>
      <c r="CK403" s="426"/>
      <c r="CL403" s="426"/>
    </row>
    <row r="404" spans="1:90" s="427" customFormat="1" ht="26.4" customHeight="1">
      <c r="A404" s="410"/>
      <c r="B404" s="411">
        <f t="shared" si="476"/>
        <v>1309</v>
      </c>
      <c r="C404" s="216" t="str">
        <f t="shared" ca="1" si="470"/>
        <v/>
      </c>
      <c r="D404" s="216" t="s">
        <v>364</v>
      </c>
      <c r="E404" s="363">
        <f t="shared" si="471"/>
        <v>44621</v>
      </c>
      <c r="F404" s="412">
        <v>44621</v>
      </c>
      <c r="G404" s="413"/>
      <c r="H404" s="414"/>
      <c r="I404" s="413"/>
      <c r="J404" s="413"/>
      <c r="K404" s="413">
        <v>3055</v>
      </c>
      <c r="L404" s="414"/>
      <c r="M404" s="413"/>
      <c r="N404" s="413"/>
      <c r="O404" s="483" t="s">
        <v>253</v>
      </c>
      <c r="P404" s="415" t="s">
        <v>254</v>
      </c>
      <c r="Q404" s="416" t="s">
        <v>254</v>
      </c>
      <c r="R404" s="417" t="s">
        <v>68</v>
      </c>
      <c r="S404" s="418" t="s">
        <v>27</v>
      </c>
      <c r="T404" s="413"/>
      <c r="U404" s="413" t="s">
        <v>378</v>
      </c>
      <c r="V404" s="419" t="s">
        <v>378</v>
      </c>
      <c r="W404" s="419">
        <v>-30</v>
      </c>
      <c r="X404" s="413" t="s">
        <v>323</v>
      </c>
      <c r="Y404" s="413">
        <v>3</v>
      </c>
      <c r="Z404" s="413" t="s">
        <v>57</v>
      </c>
      <c r="AA404" s="413" t="s">
        <v>169</v>
      </c>
      <c r="AB404" s="413" t="e">
        <v>#REF!</v>
      </c>
      <c r="AC404" s="413"/>
      <c r="AD404" s="413"/>
      <c r="AE404" s="413">
        <v>500</v>
      </c>
      <c r="AF404" s="486">
        <v>44621</v>
      </c>
      <c r="AG404" s="486"/>
      <c r="AH404" s="486"/>
      <c r="AI404" s="486"/>
      <c r="AJ404" s="486"/>
      <c r="AK404" s="486"/>
      <c r="AL404" s="486"/>
      <c r="AM404" s="486"/>
      <c r="AN404" s="486"/>
      <c r="AO404" s="486"/>
      <c r="AP404" s="486"/>
      <c r="AQ404" s="486"/>
      <c r="AR404" s="486"/>
      <c r="AS404" s="486"/>
      <c r="AT404" s="486"/>
      <c r="AU404" s="486"/>
      <c r="AV404" s="486"/>
      <c r="AW404" s="486"/>
      <c r="AX404" s="486"/>
      <c r="AY404" s="486">
        <f t="shared" si="472"/>
        <v>44641.833333333336</v>
      </c>
      <c r="AZ404" s="486"/>
      <c r="BA404" s="486"/>
      <c r="BB404" s="486"/>
      <c r="BC404" s="486"/>
      <c r="BD404" s="486"/>
      <c r="BE404" s="486"/>
      <c r="BF404" s="421">
        <f t="shared" si="473"/>
        <v>2</v>
      </c>
      <c r="BG404" s="422"/>
      <c r="BH404" s="423"/>
      <c r="BI404" s="423"/>
      <c r="BJ404" s="423"/>
      <c r="BK404" s="423"/>
      <c r="BL404" s="423"/>
      <c r="BM404" s="423"/>
      <c r="BN404" s="423"/>
      <c r="BO404" s="423"/>
      <c r="BP404" s="423"/>
      <c r="BQ404" s="424"/>
      <c r="BR404" s="424"/>
      <c r="BS404" s="424"/>
      <c r="BT404" s="424"/>
      <c r="BU404" s="424"/>
      <c r="BV404" s="424"/>
      <c r="BW404" s="424"/>
      <c r="BX404" s="424"/>
      <c r="BY404" s="424"/>
      <c r="BZ404" s="424"/>
      <c r="CA404" s="424"/>
      <c r="CB404" s="425">
        <f t="shared" si="474"/>
        <v>0</v>
      </c>
      <c r="CC404" s="397">
        <f t="shared" si="475"/>
        <v>2</v>
      </c>
      <c r="CD404" s="364"/>
      <c r="CE404" s="396">
        <f t="shared" si="459"/>
        <v>6</v>
      </c>
      <c r="CF404" s="413"/>
      <c r="CG404" s="413"/>
      <c r="CH404" s="413"/>
      <c r="CI404" s="413"/>
      <c r="CJ404" s="413"/>
      <c r="CK404" s="426"/>
      <c r="CL404" s="426"/>
    </row>
    <row r="405" spans="1:90" s="427" customFormat="1" ht="26.4" customHeight="1">
      <c r="A405" s="410"/>
      <c r="B405" s="411">
        <f t="shared" si="476"/>
        <v>1310</v>
      </c>
      <c r="C405" s="216" t="str">
        <f t="shared" ca="1" si="470"/>
        <v/>
      </c>
      <c r="D405" s="216" t="s">
        <v>364</v>
      </c>
      <c r="E405" s="363">
        <f t="shared" si="471"/>
        <v>44621</v>
      </c>
      <c r="F405" s="412">
        <v>44621</v>
      </c>
      <c r="G405" s="413"/>
      <c r="H405" s="414"/>
      <c r="I405" s="413"/>
      <c r="J405" s="413"/>
      <c r="K405" s="413">
        <v>3055</v>
      </c>
      <c r="L405" s="414"/>
      <c r="M405" s="413"/>
      <c r="N405" s="413"/>
      <c r="O405" s="483" t="s">
        <v>253</v>
      </c>
      <c r="P405" s="415" t="s">
        <v>254</v>
      </c>
      <c r="Q405" s="416" t="s">
        <v>254</v>
      </c>
      <c r="R405" s="417" t="s">
        <v>68</v>
      </c>
      <c r="S405" s="418" t="s">
        <v>27</v>
      </c>
      <c r="T405" s="413"/>
      <c r="U405" s="14" t="s">
        <v>350</v>
      </c>
      <c r="V405" s="419" t="s">
        <v>377</v>
      </c>
      <c r="W405" s="419">
        <v>90</v>
      </c>
      <c r="X405" s="413" t="s">
        <v>379</v>
      </c>
      <c r="Y405" s="413">
        <v>3</v>
      </c>
      <c r="Z405" s="413" t="s">
        <v>19</v>
      </c>
      <c r="AA405" s="413" t="s">
        <v>169</v>
      </c>
      <c r="AB405" s="413" t="e">
        <v>#REF!</v>
      </c>
      <c r="AC405" s="413"/>
      <c r="AD405" s="413"/>
      <c r="AE405" s="413">
        <v>500</v>
      </c>
      <c r="AF405" s="486">
        <v>44621</v>
      </c>
      <c r="AG405" s="486"/>
      <c r="AH405" s="486"/>
      <c r="AI405" s="486"/>
      <c r="AJ405" s="486"/>
      <c r="AK405" s="486"/>
      <c r="AL405" s="486"/>
      <c r="AM405" s="486"/>
      <c r="AN405" s="486"/>
      <c r="AO405" s="486"/>
      <c r="AP405" s="486"/>
      <c r="AQ405" s="486"/>
      <c r="AR405" s="486"/>
      <c r="AS405" s="486"/>
      <c r="AT405" s="486"/>
      <c r="AU405" s="486"/>
      <c r="AV405" s="486"/>
      <c r="AW405" s="486"/>
      <c r="AX405" s="486"/>
      <c r="AY405" s="486">
        <f t="shared" si="472"/>
        <v>44641.833333333336</v>
      </c>
      <c r="AZ405" s="486"/>
      <c r="BA405" s="486"/>
      <c r="BB405" s="486"/>
      <c r="BC405" s="486"/>
      <c r="BD405" s="486"/>
      <c r="BE405" s="486"/>
      <c r="BF405" s="421">
        <f t="shared" si="473"/>
        <v>2</v>
      </c>
      <c r="BG405" s="422"/>
      <c r="BH405" s="423"/>
      <c r="BI405" s="423"/>
      <c r="BJ405" s="423"/>
      <c r="BK405" s="423"/>
      <c r="BL405" s="423"/>
      <c r="BM405" s="423"/>
      <c r="BN405" s="423"/>
      <c r="BO405" s="423"/>
      <c r="BP405" s="423"/>
      <c r="BQ405" s="424"/>
      <c r="BR405" s="424"/>
      <c r="BS405" s="424"/>
      <c r="BT405" s="424"/>
      <c r="BU405" s="424"/>
      <c r="BV405" s="424"/>
      <c r="BW405" s="424"/>
      <c r="BX405" s="424"/>
      <c r="BY405" s="424"/>
      <c r="BZ405" s="424"/>
      <c r="CA405" s="424"/>
      <c r="CB405" s="425">
        <f t="shared" si="474"/>
        <v>0</v>
      </c>
      <c r="CC405" s="397">
        <f t="shared" si="475"/>
        <v>2</v>
      </c>
      <c r="CD405" s="364"/>
      <c r="CE405" s="396">
        <f t="shared" si="459"/>
        <v>6</v>
      </c>
      <c r="CF405" s="413"/>
      <c r="CG405" s="413"/>
      <c r="CH405" s="413"/>
      <c r="CI405" s="413"/>
      <c r="CJ405" s="413"/>
      <c r="CK405" s="426"/>
      <c r="CL405" s="426"/>
    </row>
    <row r="406" spans="1:90" s="427" customFormat="1" ht="26.4" customHeight="1">
      <c r="A406" s="410"/>
      <c r="B406" s="411">
        <f t="shared" si="476"/>
        <v>1311</v>
      </c>
      <c r="C406" s="216" t="str">
        <f t="shared" ca="1" si="470"/>
        <v/>
      </c>
      <c r="D406" s="216" t="s">
        <v>364</v>
      </c>
      <c r="E406" s="363">
        <f t="shared" si="471"/>
        <v>44621</v>
      </c>
      <c r="F406" s="412">
        <v>44621</v>
      </c>
      <c r="G406" s="413"/>
      <c r="H406" s="414"/>
      <c r="I406" s="413"/>
      <c r="J406" s="413"/>
      <c r="K406" s="413">
        <v>3055</v>
      </c>
      <c r="L406" s="414"/>
      <c r="M406" s="413"/>
      <c r="N406" s="413"/>
      <c r="O406" s="483" t="s">
        <v>253</v>
      </c>
      <c r="P406" s="415" t="s">
        <v>254</v>
      </c>
      <c r="Q406" s="416" t="s">
        <v>254</v>
      </c>
      <c r="R406" s="417" t="s">
        <v>68</v>
      </c>
      <c r="S406" s="418" t="s">
        <v>27</v>
      </c>
      <c r="T406" s="413"/>
      <c r="U406" s="413" t="s">
        <v>378</v>
      </c>
      <c r="V406" s="419" t="s">
        <v>378</v>
      </c>
      <c r="W406" s="419">
        <v>-40</v>
      </c>
      <c r="X406" s="413" t="s">
        <v>379</v>
      </c>
      <c r="Y406" s="413">
        <v>3</v>
      </c>
      <c r="Z406" s="413" t="s">
        <v>57</v>
      </c>
      <c r="AA406" s="413" t="s">
        <v>169</v>
      </c>
      <c r="AB406" s="413" t="e">
        <v>#REF!</v>
      </c>
      <c r="AC406" s="413"/>
      <c r="AD406" s="413"/>
      <c r="AE406" s="413">
        <v>500</v>
      </c>
      <c r="AF406" s="486">
        <v>44621</v>
      </c>
      <c r="AG406" s="486"/>
      <c r="AH406" s="486"/>
      <c r="AI406" s="486"/>
      <c r="AJ406" s="486"/>
      <c r="AK406" s="486"/>
      <c r="AL406" s="486"/>
      <c r="AM406" s="486"/>
      <c r="AN406" s="486"/>
      <c r="AO406" s="486"/>
      <c r="AP406" s="486"/>
      <c r="AQ406" s="486"/>
      <c r="AR406" s="486"/>
      <c r="AS406" s="486"/>
      <c r="AT406" s="486"/>
      <c r="AU406" s="486"/>
      <c r="AV406" s="486"/>
      <c r="AW406" s="486"/>
      <c r="AX406" s="486"/>
      <c r="AY406" s="486">
        <f t="shared" si="472"/>
        <v>44641.833333333336</v>
      </c>
      <c r="AZ406" s="486"/>
      <c r="BA406" s="486"/>
      <c r="BB406" s="486"/>
      <c r="BC406" s="486"/>
      <c r="BD406" s="486"/>
      <c r="BE406" s="486"/>
      <c r="BF406" s="421">
        <f t="shared" si="473"/>
        <v>2</v>
      </c>
      <c r="BG406" s="422"/>
      <c r="BH406" s="423"/>
      <c r="BI406" s="423"/>
      <c r="BJ406" s="423"/>
      <c r="BK406" s="423"/>
      <c r="BL406" s="423"/>
      <c r="BM406" s="423"/>
      <c r="BN406" s="423"/>
      <c r="BO406" s="423"/>
      <c r="BP406" s="423"/>
      <c r="BQ406" s="424"/>
      <c r="BR406" s="424"/>
      <c r="BS406" s="424"/>
      <c r="BT406" s="424"/>
      <c r="BU406" s="424"/>
      <c r="BV406" s="424"/>
      <c r="BW406" s="424"/>
      <c r="BX406" s="424"/>
      <c r="BY406" s="424"/>
      <c r="BZ406" s="424"/>
      <c r="CA406" s="424"/>
      <c r="CB406" s="425">
        <f t="shared" si="474"/>
        <v>0</v>
      </c>
      <c r="CC406" s="397">
        <f t="shared" si="475"/>
        <v>2</v>
      </c>
      <c r="CD406" s="364"/>
      <c r="CE406" s="396">
        <f t="shared" si="459"/>
        <v>6</v>
      </c>
      <c r="CF406" s="413"/>
      <c r="CG406" s="413"/>
      <c r="CH406" s="413"/>
      <c r="CI406" s="413"/>
      <c r="CJ406" s="413"/>
      <c r="CK406" s="426"/>
      <c r="CL406" s="426"/>
    </row>
    <row r="407" spans="1:90" s="427" customFormat="1" ht="26.4" customHeight="1">
      <c r="A407" s="410"/>
      <c r="B407" s="411">
        <f t="shared" si="476"/>
        <v>1312</v>
      </c>
      <c r="C407" s="216" t="str">
        <f t="shared" ca="1" si="470"/>
        <v/>
      </c>
      <c r="D407" s="216" t="s">
        <v>364</v>
      </c>
      <c r="E407" s="363">
        <f t="shared" si="471"/>
        <v>44621</v>
      </c>
      <c r="F407" s="412">
        <v>44621</v>
      </c>
      <c r="G407" s="413"/>
      <c r="H407" s="414"/>
      <c r="I407" s="413"/>
      <c r="J407" s="413"/>
      <c r="K407" s="413">
        <v>3055</v>
      </c>
      <c r="L407" s="414"/>
      <c r="M407" s="413"/>
      <c r="N407" s="413"/>
      <c r="O407" s="483" t="s">
        <v>253</v>
      </c>
      <c r="P407" s="415" t="s">
        <v>254</v>
      </c>
      <c r="Q407" s="416" t="s">
        <v>254</v>
      </c>
      <c r="R407" s="417" t="s">
        <v>68</v>
      </c>
      <c r="S407" s="418" t="s">
        <v>27</v>
      </c>
      <c r="T407" s="413"/>
      <c r="U407" s="413" t="s">
        <v>380</v>
      </c>
      <c r="V407" s="419" t="s">
        <v>318</v>
      </c>
      <c r="W407" s="419" t="s">
        <v>329</v>
      </c>
      <c r="X407" s="413" t="s">
        <v>323</v>
      </c>
      <c r="Y407" s="413">
        <v>3</v>
      </c>
      <c r="Z407" s="413" t="s">
        <v>21</v>
      </c>
      <c r="AA407" s="413" t="s">
        <v>169</v>
      </c>
      <c r="AB407" s="413" t="e">
        <v>#REF!</v>
      </c>
      <c r="AC407" s="413"/>
      <c r="AD407" s="413"/>
      <c r="AE407" s="413">
        <v>500</v>
      </c>
      <c r="AF407" s="486">
        <v>44621</v>
      </c>
      <c r="AG407" s="486"/>
      <c r="AH407" s="486"/>
      <c r="AI407" s="486"/>
      <c r="AJ407" s="486"/>
      <c r="AK407" s="486"/>
      <c r="AL407" s="486"/>
      <c r="AM407" s="486"/>
      <c r="AN407" s="486"/>
      <c r="AO407" s="486"/>
      <c r="AP407" s="486"/>
      <c r="AQ407" s="486"/>
      <c r="AR407" s="486"/>
      <c r="AS407" s="486"/>
      <c r="AT407" s="486"/>
      <c r="AU407" s="486"/>
      <c r="AV407" s="486"/>
      <c r="AW407" s="486"/>
      <c r="AX407" s="486"/>
      <c r="AY407" s="486">
        <f t="shared" si="472"/>
        <v>44641.833333333336</v>
      </c>
      <c r="AZ407" s="486"/>
      <c r="BA407" s="486"/>
      <c r="BB407" s="486"/>
      <c r="BC407" s="486"/>
      <c r="BD407" s="486"/>
      <c r="BE407" s="486"/>
      <c r="BF407" s="421">
        <f t="shared" si="473"/>
        <v>2</v>
      </c>
      <c r="BG407" s="422"/>
      <c r="BH407" s="423"/>
      <c r="BI407" s="423"/>
      <c r="BJ407" s="423"/>
      <c r="BK407" s="423"/>
      <c r="BL407" s="423"/>
      <c r="BM407" s="423"/>
      <c r="BN407" s="423"/>
      <c r="BO407" s="423"/>
      <c r="BP407" s="423"/>
      <c r="BQ407" s="424"/>
      <c r="BR407" s="424"/>
      <c r="BS407" s="424"/>
      <c r="BT407" s="424"/>
      <c r="BU407" s="424"/>
      <c r="BV407" s="424"/>
      <c r="BW407" s="424"/>
      <c r="BX407" s="424"/>
      <c r="BY407" s="424"/>
      <c r="BZ407" s="424"/>
      <c r="CA407" s="424"/>
      <c r="CB407" s="425">
        <f t="shared" si="474"/>
        <v>0</v>
      </c>
      <c r="CC407" s="397">
        <f t="shared" si="475"/>
        <v>2</v>
      </c>
      <c r="CD407" s="364"/>
      <c r="CE407" s="396">
        <f t="shared" si="459"/>
        <v>6</v>
      </c>
      <c r="CF407" s="413"/>
      <c r="CG407" s="413"/>
      <c r="CH407" s="413"/>
      <c r="CI407" s="413"/>
      <c r="CJ407" s="413"/>
      <c r="CK407" s="426"/>
      <c r="CL407" s="426"/>
    </row>
    <row r="408" spans="1:90" s="427" customFormat="1" ht="26.4" customHeight="1">
      <c r="A408" s="410"/>
      <c r="B408" s="411">
        <f t="shared" si="476"/>
        <v>1313</v>
      </c>
      <c r="C408" s="216" t="str">
        <f t="shared" ca="1" si="470"/>
        <v/>
      </c>
      <c r="D408" s="216" t="s">
        <v>364</v>
      </c>
      <c r="E408" s="363">
        <f t="shared" si="471"/>
        <v>44621</v>
      </c>
      <c r="F408" s="412">
        <v>44621</v>
      </c>
      <c r="G408" s="413"/>
      <c r="H408" s="414"/>
      <c r="I408" s="413"/>
      <c r="J408" s="413"/>
      <c r="K408" s="413">
        <v>3055</v>
      </c>
      <c r="L408" s="414"/>
      <c r="M408" s="413"/>
      <c r="N408" s="413"/>
      <c r="O408" s="483" t="s">
        <v>253</v>
      </c>
      <c r="P408" s="415" t="s">
        <v>254</v>
      </c>
      <c r="Q408" s="416" t="s">
        <v>254</v>
      </c>
      <c r="R408" s="417" t="s">
        <v>68</v>
      </c>
      <c r="S408" s="418" t="s">
        <v>27</v>
      </c>
      <c r="T408" s="413"/>
      <c r="U408" s="413" t="s">
        <v>380</v>
      </c>
      <c r="V408" s="419" t="s">
        <v>318</v>
      </c>
      <c r="W408" s="419" t="s">
        <v>329</v>
      </c>
      <c r="X408" s="413" t="s">
        <v>379</v>
      </c>
      <c r="Y408" s="413">
        <v>3</v>
      </c>
      <c r="Z408" s="413" t="s">
        <v>21</v>
      </c>
      <c r="AA408" s="413" t="s">
        <v>169</v>
      </c>
      <c r="AB408" s="413" t="e">
        <v>#REF!</v>
      </c>
      <c r="AC408" s="413"/>
      <c r="AD408" s="413"/>
      <c r="AE408" s="413">
        <v>500</v>
      </c>
      <c r="AF408" s="486">
        <v>44621</v>
      </c>
      <c r="AG408" s="486"/>
      <c r="AH408" s="486"/>
      <c r="AI408" s="486"/>
      <c r="AJ408" s="486"/>
      <c r="AK408" s="486"/>
      <c r="AL408" s="486"/>
      <c r="AM408" s="486"/>
      <c r="AN408" s="486"/>
      <c r="AO408" s="486"/>
      <c r="AP408" s="486"/>
      <c r="AQ408" s="486"/>
      <c r="AR408" s="486"/>
      <c r="AS408" s="486"/>
      <c r="AT408" s="486"/>
      <c r="AU408" s="486"/>
      <c r="AV408" s="486"/>
      <c r="AW408" s="486"/>
      <c r="AX408" s="486"/>
      <c r="AY408" s="486">
        <f t="shared" si="472"/>
        <v>44641.833333333336</v>
      </c>
      <c r="AZ408" s="486"/>
      <c r="BA408" s="486"/>
      <c r="BB408" s="486"/>
      <c r="BC408" s="486"/>
      <c r="BD408" s="486"/>
      <c r="BE408" s="486"/>
      <c r="BF408" s="421">
        <f t="shared" si="473"/>
        <v>2</v>
      </c>
      <c r="BG408" s="422"/>
      <c r="BH408" s="423"/>
      <c r="BI408" s="423"/>
      <c r="BJ408" s="423"/>
      <c r="BK408" s="423"/>
      <c r="BL408" s="423"/>
      <c r="BM408" s="423"/>
      <c r="BN408" s="423"/>
      <c r="BO408" s="423"/>
      <c r="BP408" s="423"/>
      <c r="BQ408" s="424"/>
      <c r="BR408" s="424"/>
      <c r="BS408" s="424"/>
      <c r="BT408" s="424"/>
      <c r="BU408" s="424"/>
      <c r="BV408" s="424"/>
      <c r="BW408" s="424"/>
      <c r="BX408" s="424"/>
      <c r="BY408" s="424"/>
      <c r="BZ408" s="424"/>
      <c r="CA408" s="424"/>
      <c r="CB408" s="425">
        <f t="shared" si="474"/>
        <v>0</v>
      </c>
      <c r="CC408" s="397">
        <f t="shared" si="475"/>
        <v>2</v>
      </c>
      <c r="CD408" s="364"/>
      <c r="CE408" s="396">
        <f t="shared" si="459"/>
        <v>6</v>
      </c>
      <c r="CF408" s="413"/>
      <c r="CG408" s="413"/>
      <c r="CH408" s="413"/>
      <c r="CI408" s="413"/>
      <c r="CJ408" s="413"/>
      <c r="CK408" s="426"/>
      <c r="CL408" s="426"/>
    </row>
    <row r="409" spans="1:90" s="427" customFormat="1" ht="26.4" customHeight="1">
      <c r="A409" s="410"/>
      <c r="B409" s="411">
        <f t="shared" si="476"/>
        <v>1314</v>
      </c>
      <c r="C409" s="216" t="str">
        <f t="shared" ca="1" si="470"/>
        <v/>
      </c>
      <c r="D409" s="216" t="s">
        <v>364</v>
      </c>
      <c r="E409" s="363">
        <f t="shared" si="471"/>
        <v>44621</v>
      </c>
      <c r="F409" s="412">
        <v>44621</v>
      </c>
      <c r="G409" s="413"/>
      <c r="H409" s="414"/>
      <c r="I409" s="413"/>
      <c r="J409" s="413"/>
      <c r="K409" s="413">
        <v>3055</v>
      </c>
      <c r="L409" s="414"/>
      <c r="M409" s="413"/>
      <c r="N409" s="413"/>
      <c r="O409" s="483" t="s">
        <v>253</v>
      </c>
      <c r="P409" s="415" t="s">
        <v>254</v>
      </c>
      <c r="Q409" s="416" t="s">
        <v>254</v>
      </c>
      <c r="R409" s="417" t="s">
        <v>68</v>
      </c>
      <c r="S409" s="418" t="s">
        <v>27</v>
      </c>
      <c r="T409" s="413"/>
      <c r="U409" s="413" t="s">
        <v>382</v>
      </c>
      <c r="V409" s="419" t="s">
        <v>382</v>
      </c>
      <c r="W409" s="419" t="s">
        <v>383</v>
      </c>
      <c r="X409" s="413" t="s">
        <v>379</v>
      </c>
      <c r="Y409" s="413">
        <v>3</v>
      </c>
      <c r="Z409" s="413" t="s">
        <v>31</v>
      </c>
      <c r="AA409" s="413" t="s">
        <v>169</v>
      </c>
      <c r="AB409" s="413" t="e">
        <v>#REF!</v>
      </c>
      <c r="AC409" s="413"/>
      <c r="AD409" s="413"/>
      <c r="AE409" s="413">
        <v>500</v>
      </c>
      <c r="AF409" s="486">
        <v>44621</v>
      </c>
      <c r="AG409" s="486"/>
      <c r="AH409" s="486"/>
      <c r="AI409" s="486"/>
      <c r="AJ409" s="486"/>
      <c r="AK409" s="486"/>
      <c r="AL409" s="486"/>
      <c r="AM409" s="486"/>
      <c r="AN409" s="486"/>
      <c r="AO409" s="486"/>
      <c r="AP409" s="486"/>
      <c r="AQ409" s="486"/>
      <c r="AR409" s="486"/>
      <c r="AS409" s="486"/>
      <c r="AT409" s="486"/>
      <c r="AU409" s="486"/>
      <c r="AV409" s="486"/>
      <c r="AW409" s="486"/>
      <c r="AX409" s="486"/>
      <c r="AY409" s="486">
        <f t="shared" si="472"/>
        <v>44641.833333333336</v>
      </c>
      <c r="AZ409" s="486"/>
      <c r="BA409" s="486"/>
      <c r="BB409" s="486"/>
      <c r="BC409" s="486"/>
      <c r="BD409" s="486"/>
      <c r="BE409" s="486"/>
      <c r="BF409" s="421">
        <f t="shared" si="473"/>
        <v>2</v>
      </c>
      <c r="BG409" s="422"/>
      <c r="BH409" s="423"/>
      <c r="BI409" s="423"/>
      <c r="BJ409" s="423"/>
      <c r="BK409" s="423"/>
      <c r="BL409" s="423"/>
      <c r="BM409" s="423"/>
      <c r="BN409" s="423"/>
      <c r="BO409" s="423"/>
      <c r="BP409" s="423"/>
      <c r="BQ409" s="424"/>
      <c r="BR409" s="424"/>
      <c r="BS409" s="424"/>
      <c r="BT409" s="424"/>
      <c r="BU409" s="424"/>
      <c r="BV409" s="424"/>
      <c r="BW409" s="424"/>
      <c r="BX409" s="424"/>
      <c r="BY409" s="424"/>
      <c r="BZ409" s="424"/>
      <c r="CA409" s="424"/>
      <c r="CB409" s="425">
        <f t="shared" si="474"/>
        <v>0</v>
      </c>
      <c r="CC409" s="397">
        <f t="shared" si="475"/>
        <v>2</v>
      </c>
      <c r="CD409" s="364"/>
      <c r="CE409" s="396">
        <f t="shared" si="459"/>
        <v>6</v>
      </c>
      <c r="CF409" s="413"/>
      <c r="CG409" s="413"/>
      <c r="CH409" s="413"/>
      <c r="CI409" s="413"/>
      <c r="CJ409" s="413"/>
      <c r="CK409" s="426"/>
      <c r="CL409" s="426"/>
    </row>
    <row r="410" spans="1:90" s="427" customFormat="1" ht="26.4" customHeight="1">
      <c r="A410" s="410"/>
      <c r="B410" s="411">
        <f t="shared" si="476"/>
        <v>1315</v>
      </c>
      <c r="C410" s="216" t="str">
        <f t="shared" ca="1" si="470"/>
        <v/>
      </c>
      <c r="D410" s="216" t="s">
        <v>364</v>
      </c>
      <c r="E410" s="363">
        <f t="shared" si="471"/>
        <v>44621</v>
      </c>
      <c r="F410" s="412">
        <v>44621</v>
      </c>
      <c r="G410" s="413"/>
      <c r="H410" s="414"/>
      <c r="I410" s="413"/>
      <c r="J410" s="413"/>
      <c r="K410" s="413">
        <v>3065</v>
      </c>
      <c r="L410" s="414"/>
      <c r="M410" s="413"/>
      <c r="N410" s="413"/>
      <c r="O410" s="483" t="s">
        <v>253</v>
      </c>
      <c r="P410" s="415" t="s">
        <v>254</v>
      </c>
      <c r="Q410" s="416" t="s">
        <v>254</v>
      </c>
      <c r="R410" s="417" t="s">
        <v>68</v>
      </c>
      <c r="S410" s="418" t="s">
        <v>27</v>
      </c>
      <c r="T410" s="413"/>
      <c r="U410" s="14" t="s">
        <v>350</v>
      </c>
      <c r="V410" s="419" t="s">
        <v>377</v>
      </c>
      <c r="W410" s="419">
        <v>105</v>
      </c>
      <c r="X410" s="413" t="s">
        <v>323</v>
      </c>
      <c r="Y410" s="413">
        <v>3</v>
      </c>
      <c r="Z410" s="413" t="s">
        <v>19</v>
      </c>
      <c r="AA410" s="413" t="s">
        <v>164</v>
      </c>
      <c r="AB410" s="413" t="s">
        <v>406</v>
      </c>
      <c r="AC410" s="413"/>
      <c r="AD410" s="413"/>
      <c r="AE410" s="413">
        <v>500</v>
      </c>
      <c r="AF410" s="486">
        <v>44621</v>
      </c>
      <c r="AG410" s="486"/>
      <c r="AH410" s="486"/>
      <c r="AI410" s="486"/>
      <c r="AJ410" s="486"/>
      <c r="AK410" s="486"/>
      <c r="AL410" s="486"/>
      <c r="AM410" s="486"/>
      <c r="AN410" s="486"/>
      <c r="AO410" s="486"/>
      <c r="AP410" s="486"/>
      <c r="AQ410" s="486"/>
      <c r="AR410" s="486"/>
      <c r="AS410" s="486"/>
      <c r="AT410" s="486"/>
      <c r="AU410" s="486"/>
      <c r="AV410" s="486"/>
      <c r="AW410" s="486"/>
      <c r="AX410" s="486"/>
      <c r="AY410" s="486">
        <f t="shared" si="472"/>
        <v>44641.833333333336</v>
      </c>
      <c r="AZ410" s="486"/>
      <c r="BA410" s="486"/>
      <c r="BB410" s="486"/>
      <c r="BC410" s="486"/>
      <c r="BD410" s="486"/>
      <c r="BE410" s="486"/>
      <c r="BF410" s="421">
        <f t="shared" si="473"/>
        <v>2</v>
      </c>
      <c r="BG410" s="422"/>
      <c r="BH410" s="423"/>
      <c r="BI410" s="423"/>
      <c r="BJ410" s="423"/>
      <c r="BK410" s="423"/>
      <c r="BL410" s="423"/>
      <c r="BM410" s="423"/>
      <c r="BN410" s="423"/>
      <c r="BO410" s="423"/>
      <c r="BP410" s="423"/>
      <c r="BQ410" s="424"/>
      <c r="BR410" s="424"/>
      <c r="BS410" s="424"/>
      <c r="BT410" s="424"/>
      <c r="BU410" s="424"/>
      <c r="BV410" s="424"/>
      <c r="BW410" s="424"/>
      <c r="BX410" s="424"/>
      <c r="BY410" s="424"/>
      <c r="BZ410" s="424"/>
      <c r="CA410" s="424"/>
      <c r="CB410" s="425">
        <f t="shared" si="474"/>
        <v>0</v>
      </c>
      <c r="CC410" s="397">
        <f t="shared" si="475"/>
        <v>2</v>
      </c>
      <c r="CD410" s="364"/>
      <c r="CE410" s="396">
        <f t="shared" si="459"/>
        <v>6</v>
      </c>
      <c r="CF410" s="413"/>
      <c r="CG410" s="413"/>
      <c r="CH410" s="413"/>
      <c r="CI410" s="413"/>
      <c r="CJ410" s="413"/>
      <c r="CK410" s="426"/>
      <c r="CL410" s="426"/>
    </row>
    <row r="411" spans="1:90" s="427" customFormat="1" ht="26.4" customHeight="1">
      <c r="A411" s="410"/>
      <c r="B411" s="411">
        <f t="shared" si="476"/>
        <v>1316</v>
      </c>
      <c r="C411" s="216" t="str">
        <f t="shared" ca="1" si="470"/>
        <v/>
      </c>
      <c r="D411" s="216" t="s">
        <v>364</v>
      </c>
      <c r="E411" s="363">
        <f t="shared" si="471"/>
        <v>44621</v>
      </c>
      <c r="F411" s="412">
        <v>44621</v>
      </c>
      <c r="G411" s="413"/>
      <c r="H411" s="414"/>
      <c r="I411" s="413"/>
      <c r="J411" s="413"/>
      <c r="K411" s="413">
        <v>3065</v>
      </c>
      <c r="L411" s="414"/>
      <c r="M411" s="413"/>
      <c r="N411" s="413"/>
      <c r="O411" s="483" t="s">
        <v>253</v>
      </c>
      <c r="P411" s="415" t="s">
        <v>254</v>
      </c>
      <c r="Q411" s="416" t="s">
        <v>254</v>
      </c>
      <c r="R411" s="417" t="s">
        <v>68</v>
      </c>
      <c r="S411" s="418" t="s">
        <v>27</v>
      </c>
      <c r="T411" s="413"/>
      <c r="U411" s="413" t="s">
        <v>378</v>
      </c>
      <c r="V411" s="419" t="s">
        <v>378</v>
      </c>
      <c r="W411" s="419">
        <v>-40</v>
      </c>
      <c r="X411" s="413" t="s">
        <v>323</v>
      </c>
      <c r="Y411" s="413">
        <v>3</v>
      </c>
      <c r="Z411" s="413" t="s">
        <v>57</v>
      </c>
      <c r="AA411" s="413" t="s">
        <v>164</v>
      </c>
      <c r="AB411" s="413" t="s">
        <v>406</v>
      </c>
      <c r="AC411" s="413"/>
      <c r="AD411" s="413"/>
      <c r="AE411" s="413">
        <v>500</v>
      </c>
      <c r="AF411" s="486">
        <v>44621</v>
      </c>
      <c r="AG411" s="486"/>
      <c r="AH411" s="486"/>
      <c r="AI411" s="486"/>
      <c r="AJ411" s="486"/>
      <c r="AK411" s="486"/>
      <c r="AL411" s="486"/>
      <c r="AM411" s="486"/>
      <c r="AN411" s="486"/>
      <c r="AO411" s="486"/>
      <c r="AP411" s="486"/>
      <c r="AQ411" s="486"/>
      <c r="AR411" s="486"/>
      <c r="AS411" s="486"/>
      <c r="AT411" s="486"/>
      <c r="AU411" s="486"/>
      <c r="AV411" s="486"/>
      <c r="AW411" s="486"/>
      <c r="AX411" s="486"/>
      <c r="AY411" s="486">
        <f t="shared" si="472"/>
        <v>44641.833333333336</v>
      </c>
      <c r="AZ411" s="486"/>
      <c r="BA411" s="486"/>
      <c r="BB411" s="486"/>
      <c r="BC411" s="486"/>
      <c r="BD411" s="486"/>
      <c r="BE411" s="486"/>
      <c r="BF411" s="421">
        <f t="shared" si="473"/>
        <v>2</v>
      </c>
      <c r="BG411" s="422"/>
      <c r="BH411" s="423"/>
      <c r="BI411" s="423"/>
      <c r="BJ411" s="423"/>
      <c r="BK411" s="423"/>
      <c r="BL411" s="423"/>
      <c r="BM411" s="423"/>
      <c r="BN411" s="423"/>
      <c r="BO411" s="423"/>
      <c r="BP411" s="423"/>
      <c r="BQ411" s="424"/>
      <c r="BR411" s="424"/>
      <c r="BS411" s="424"/>
      <c r="BT411" s="424"/>
      <c r="BU411" s="424"/>
      <c r="BV411" s="424"/>
      <c r="BW411" s="424"/>
      <c r="BX411" s="424"/>
      <c r="BY411" s="424"/>
      <c r="BZ411" s="424"/>
      <c r="CA411" s="424"/>
      <c r="CB411" s="425">
        <f t="shared" si="474"/>
        <v>0</v>
      </c>
      <c r="CC411" s="397">
        <f t="shared" si="475"/>
        <v>2</v>
      </c>
      <c r="CD411" s="364"/>
      <c r="CE411" s="396">
        <f t="shared" si="459"/>
        <v>6</v>
      </c>
      <c r="CF411" s="413"/>
      <c r="CG411" s="413"/>
      <c r="CH411" s="413"/>
      <c r="CI411" s="413"/>
      <c r="CJ411" s="413"/>
      <c r="CK411" s="426"/>
      <c r="CL411" s="426"/>
    </row>
    <row r="412" spans="1:90" s="427" customFormat="1" ht="26.4" customHeight="1">
      <c r="A412" s="410"/>
      <c r="B412" s="411">
        <f t="shared" si="476"/>
        <v>1317</v>
      </c>
      <c r="C412" s="216" t="str">
        <f t="shared" ca="1" si="470"/>
        <v/>
      </c>
      <c r="D412" s="216" t="s">
        <v>364</v>
      </c>
      <c r="E412" s="363">
        <f t="shared" si="471"/>
        <v>44621</v>
      </c>
      <c r="F412" s="412">
        <v>44621</v>
      </c>
      <c r="G412" s="413"/>
      <c r="H412" s="414"/>
      <c r="I412" s="413"/>
      <c r="J412" s="413"/>
      <c r="K412" s="413">
        <v>3065</v>
      </c>
      <c r="L412" s="414"/>
      <c r="M412" s="413"/>
      <c r="N412" s="413"/>
      <c r="O412" s="483" t="s">
        <v>253</v>
      </c>
      <c r="P412" s="415" t="s">
        <v>254</v>
      </c>
      <c r="Q412" s="416" t="s">
        <v>254</v>
      </c>
      <c r="R412" s="417" t="s">
        <v>68</v>
      </c>
      <c r="S412" s="418" t="s">
        <v>27</v>
      </c>
      <c r="T412" s="413"/>
      <c r="U412" s="14" t="s">
        <v>350</v>
      </c>
      <c r="V412" s="419" t="s">
        <v>377</v>
      </c>
      <c r="W412" s="419">
        <v>105</v>
      </c>
      <c r="X412" s="413" t="s">
        <v>379</v>
      </c>
      <c r="Y412" s="413">
        <v>3</v>
      </c>
      <c r="Z412" s="413" t="s">
        <v>19</v>
      </c>
      <c r="AA412" s="413" t="s">
        <v>164</v>
      </c>
      <c r="AB412" s="413" t="s">
        <v>406</v>
      </c>
      <c r="AC412" s="413"/>
      <c r="AD412" s="413"/>
      <c r="AE412" s="413">
        <v>500</v>
      </c>
      <c r="AF412" s="486">
        <v>44621</v>
      </c>
      <c r="AG412" s="486"/>
      <c r="AH412" s="486"/>
      <c r="AI412" s="486"/>
      <c r="AJ412" s="486"/>
      <c r="AK412" s="486"/>
      <c r="AL412" s="486"/>
      <c r="AM412" s="486"/>
      <c r="AN412" s="486"/>
      <c r="AO412" s="486"/>
      <c r="AP412" s="486"/>
      <c r="AQ412" s="486"/>
      <c r="AR412" s="486"/>
      <c r="AS412" s="486"/>
      <c r="AT412" s="486"/>
      <c r="AU412" s="486"/>
      <c r="AV412" s="486"/>
      <c r="AW412" s="486"/>
      <c r="AX412" s="486"/>
      <c r="AY412" s="486">
        <f t="shared" si="472"/>
        <v>44641.833333333336</v>
      </c>
      <c r="AZ412" s="486"/>
      <c r="BA412" s="486"/>
      <c r="BB412" s="486"/>
      <c r="BC412" s="486"/>
      <c r="BD412" s="486"/>
      <c r="BE412" s="486"/>
      <c r="BF412" s="421">
        <f t="shared" si="473"/>
        <v>2</v>
      </c>
      <c r="BG412" s="422"/>
      <c r="BH412" s="423"/>
      <c r="BI412" s="423"/>
      <c r="BJ412" s="423"/>
      <c r="BK412" s="423"/>
      <c r="BL412" s="423"/>
      <c r="BM412" s="423"/>
      <c r="BN412" s="423"/>
      <c r="BO412" s="423"/>
      <c r="BP412" s="423"/>
      <c r="BQ412" s="424"/>
      <c r="BR412" s="424"/>
      <c r="BS412" s="424"/>
      <c r="BT412" s="424"/>
      <c r="BU412" s="424"/>
      <c r="BV412" s="424"/>
      <c r="BW412" s="424"/>
      <c r="BX412" s="424"/>
      <c r="BY412" s="424"/>
      <c r="BZ412" s="424"/>
      <c r="CA412" s="424"/>
      <c r="CB412" s="425">
        <f t="shared" si="474"/>
        <v>0</v>
      </c>
      <c r="CC412" s="397">
        <f t="shared" si="475"/>
        <v>2</v>
      </c>
      <c r="CD412" s="364"/>
      <c r="CE412" s="396">
        <f t="shared" si="459"/>
        <v>6</v>
      </c>
      <c r="CF412" s="413"/>
      <c r="CG412" s="413"/>
      <c r="CH412" s="413"/>
      <c r="CI412" s="413"/>
      <c r="CJ412" s="413"/>
      <c r="CK412" s="426"/>
      <c r="CL412" s="426"/>
    </row>
    <row r="413" spans="1:90" s="427" customFormat="1" ht="26.4" customHeight="1">
      <c r="A413" s="410"/>
      <c r="B413" s="411">
        <f t="shared" si="476"/>
        <v>1318</v>
      </c>
      <c r="C413" s="216" t="str">
        <f t="shared" ca="1" si="470"/>
        <v/>
      </c>
      <c r="D413" s="216" t="s">
        <v>364</v>
      </c>
      <c r="E413" s="363">
        <f t="shared" si="471"/>
        <v>44621</v>
      </c>
      <c r="F413" s="412">
        <v>44621</v>
      </c>
      <c r="G413" s="413"/>
      <c r="H413" s="414"/>
      <c r="I413" s="413"/>
      <c r="J413" s="413"/>
      <c r="K413" s="413">
        <v>3065</v>
      </c>
      <c r="L413" s="414"/>
      <c r="M413" s="413"/>
      <c r="N413" s="413"/>
      <c r="O413" s="483" t="s">
        <v>253</v>
      </c>
      <c r="P413" s="415" t="s">
        <v>254</v>
      </c>
      <c r="Q413" s="416" t="s">
        <v>254</v>
      </c>
      <c r="R413" s="417" t="s">
        <v>68</v>
      </c>
      <c r="S413" s="418" t="s">
        <v>27</v>
      </c>
      <c r="T413" s="413"/>
      <c r="U413" s="413" t="s">
        <v>378</v>
      </c>
      <c r="V413" s="419" t="s">
        <v>378</v>
      </c>
      <c r="W413" s="419">
        <v>-40</v>
      </c>
      <c r="X413" s="413" t="s">
        <v>379</v>
      </c>
      <c r="Y413" s="413">
        <v>3</v>
      </c>
      <c r="Z413" s="413" t="s">
        <v>57</v>
      </c>
      <c r="AA413" s="413" t="s">
        <v>164</v>
      </c>
      <c r="AB413" s="413" t="s">
        <v>406</v>
      </c>
      <c r="AC413" s="413"/>
      <c r="AD413" s="413"/>
      <c r="AE413" s="413">
        <v>500</v>
      </c>
      <c r="AF413" s="486">
        <v>44621</v>
      </c>
      <c r="AG413" s="486"/>
      <c r="AH413" s="486"/>
      <c r="AI413" s="486"/>
      <c r="AJ413" s="486"/>
      <c r="AK413" s="486"/>
      <c r="AL413" s="486"/>
      <c r="AM413" s="486"/>
      <c r="AN413" s="486"/>
      <c r="AO413" s="486"/>
      <c r="AP413" s="486"/>
      <c r="AQ413" s="486"/>
      <c r="AR413" s="486"/>
      <c r="AS413" s="486"/>
      <c r="AT413" s="486"/>
      <c r="AU413" s="486"/>
      <c r="AV413" s="486"/>
      <c r="AW413" s="486"/>
      <c r="AX413" s="486"/>
      <c r="AY413" s="486">
        <f t="shared" si="472"/>
        <v>44641.833333333336</v>
      </c>
      <c r="AZ413" s="486"/>
      <c r="BA413" s="486"/>
      <c r="BB413" s="486"/>
      <c r="BC413" s="486"/>
      <c r="BD413" s="486"/>
      <c r="BE413" s="486"/>
      <c r="BF413" s="421">
        <f t="shared" si="473"/>
        <v>2</v>
      </c>
      <c r="BG413" s="422"/>
      <c r="BH413" s="423"/>
      <c r="BI413" s="423"/>
      <c r="BJ413" s="423"/>
      <c r="BK413" s="423"/>
      <c r="BL413" s="423"/>
      <c r="BM413" s="423"/>
      <c r="BN413" s="423"/>
      <c r="BO413" s="423"/>
      <c r="BP413" s="423"/>
      <c r="BQ413" s="424"/>
      <c r="BR413" s="424"/>
      <c r="BS413" s="424"/>
      <c r="BT413" s="424"/>
      <c r="BU413" s="424"/>
      <c r="BV413" s="424"/>
      <c r="BW413" s="424"/>
      <c r="BX413" s="424"/>
      <c r="BY413" s="424"/>
      <c r="BZ413" s="424"/>
      <c r="CA413" s="424"/>
      <c r="CB413" s="425">
        <f t="shared" si="474"/>
        <v>0</v>
      </c>
      <c r="CC413" s="397">
        <f t="shared" si="475"/>
        <v>2</v>
      </c>
      <c r="CD413" s="364"/>
      <c r="CE413" s="396">
        <f t="shared" si="459"/>
        <v>6</v>
      </c>
      <c r="CF413" s="413"/>
      <c r="CG413" s="413"/>
      <c r="CH413" s="413"/>
      <c r="CI413" s="413"/>
      <c r="CJ413" s="413"/>
      <c r="CK413" s="426"/>
      <c r="CL413" s="426"/>
    </row>
    <row r="414" spans="1:90" s="427" customFormat="1" ht="26.4" customHeight="1">
      <c r="A414" s="410"/>
      <c r="B414" s="411">
        <f t="shared" si="476"/>
        <v>1319</v>
      </c>
      <c r="C414" s="216" t="str">
        <f t="shared" ca="1" si="470"/>
        <v/>
      </c>
      <c r="D414" s="216" t="s">
        <v>364</v>
      </c>
      <c r="E414" s="363">
        <f t="shared" si="471"/>
        <v>44621</v>
      </c>
      <c r="F414" s="412">
        <v>44621</v>
      </c>
      <c r="G414" s="413"/>
      <c r="H414" s="414"/>
      <c r="I414" s="413"/>
      <c r="J414" s="413"/>
      <c r="K414" s="413">
        <v>3065</v>
      </c>
      <c r="L414" s="414"/>
      <c r="M414" s="413"/>
      <c r="N414" s="413"/>
      <c r="O414" s="483" t="s">
        <v>253</v>
      </c>
      <c r="P414" s="415" t="s">
        <v>254</v>
      </c>
      <c r="Q414" s="416" t="s">
        <v>254</v>
      </c>
      <c r="R414" s="417" t="s">
        <v>68</v>
      </c>
      <c r="S414" s="418" t="s">
        <v>27</v>
      </c>
      <c r="T414" s="413"/>
      <c r="U414" s="413" t="s">
        <v>380</v>
      </c>
      <c r="V414" s="419" t="s">
        <v>318</v>
      </c>
      <c r="W414" s="419" t="s">
        <v>329</v>
      </c>
      <c r="X414" s="413" t="s">
        <v>323</v>
      </c>
      <c r="Y414" s="413">
        <v>3</v>
      </c>
      <c r="Z414" s="413" t="s">
        <v>21</v>
      </c>
      <c r="AA414" s="413" t="s">
        <v>164</v>
      </c>
      <c r="AB414" s="413" t="s">
        <v>406</v>
      </c>
      <c r="AC414" s="413"/>
      <c r="AD414" s="413"/>
      <c r="AE414" s="413">
        <v>500</v>
      </c>
      <c r="AF414" s="486">
        <v>44621</v>
      </c>
      <c r="AG414" s="486"/>
      <c r="AH414" s="486"/>
      <c r="AI414" s="486"/>
      <c r="AJ414" s="486"/>
      <c r="AK414" s="486"/>
      <c r="AL414" s="486"/>
      <c r="AM414" s="486"/>
      <c r="AN414" s="486"/>
      <c r="AO414" s="486"/>
      <c r="AP414" s="486"/>
      <c r="AQ414" s="486"/>
      <c r="AR414" s="486"/>
      <c r="AS414" s="486"/>
      <c r="AT414" s="486"/>
      <c r="AU414" s="486"/>
      <c r="AV414" s="486"/>
      <c r="AW414" s="486"/>
      <c r="AX414" s="486"/>
      <c r="AY414" s="486">
        <f t="shared" si="472"/>
        <v>44641.833333333336</v>
      </c>
      <c r="AZ414" s="486"/>
      <c r="BA414" s="486"/>
      <c r="BB414" s="486"/>
      <c r="BC414" s="486"/>
      <c r="BD414" s="486"/>
      <c r="BE414" s="486"/>
      <c r="BF414" s="421">
        <f t="shared" si="473"/>
        <v>2</v>
      </c>
      <c r="BG414" s="422"/>
      <c r="BH414" s="423"/>
      <c r="BI414" s="423"/>
      <c r="BJ414" s="423"/>
      <c r="BK414" s="423"/>
      <c r="BL414" s="423"/>
      <c r="BM414" s="423"/>
      <c r="BN414" s="423"/>
      <c r="BO414" s="423"/>
      <c r="BP414" s="423"/>
      <c r="BQ414" s="424"/>
      <c r="BR414" s="424"/>
      <c r="BS414" s="424"/>
      <c r="BT414" s="424"/>
      <c r="BU414" s="424"/>
      <c r="BV414" s="424"/>
      <c r="BW414" s="424"/>
      <c r="BX414" s="424"/>
      <c r="BY414" s="424"/>
      <c r="BZ414" s="424"/>
      <c r="CA414" s="424"/>
      <c r="CB414" s="425">
        <f t="shared" si="474"/>
        <v>0</v>
      </c>
      <c r="CC414" s="397">
        <f t="shared" si="475"/>
        <v>2</v>
      </c>
      <c r="CD414" s="364"/>
      <c r="CE414" s="396">
        <f t="shared" si="459"/>
        <v>6</v>
      </c>
      <c r="CF414" s="413"/>
      <c r="CG414" s="413"/>
      <c r="CH414" s="413"/>
      <c r="CI414" s="413"/>
      <c r="CJ414" s="413"/>
      <c r="CK414" s="426"/>
      <c r="CL414" s="426"/>
    </row>
    <row r="415" spans="1:90" s="427" customFormat="1" ht="26.4" customHeight="1">
      <c r="A415" s="410"/>
      <c r="B415" s="411">
        <f t="shared" si="476"/>
        <v>1320</v>
      </c>
      <c r="C415" s="216" t="str">
        <f t="shared" ca="1" si="470"/>
        <v/>
      </c>
      <c r="D415" s="216" t="s">
        <v>364</v>
      </c>
      <c r="E415" s="363">
        <f t="shared" si="471"/>
        <v>44621</v>
      </c>
      <c r="F415" s="412">
        <v>44621</v>
      </c>
      <c r="G415" s="413"/>
      <c r="H415" s="414"/>
      <c r="I415" s="413"/>
      <c r="J415" s="413"/>
      <c r="K415" s="413">
        <v>3065</v>
      </c>
      <c r="L415" s="414"/>
      <c r="M415" s="413"/>
      <c r="N415" s="413"/>
      <c r="O415" s="483" t="s">
        <v>253</v>
      </c>
      <c r="P415" s="415" t="s">
        <v>254</v>
      </c>
      <c r="Q415" s="416" t="s">
        <v>254</v>
      </c>
      <c r="R415" s="417" t="s">
        <v>68</v>
      </c>
      <c r="S415" s="418" t="s">
        <v>27</v>
      </c>
      <c r="T415" s="413"/>
      <c r="U415" s="413" t="s">
        <v>382</v>
      </c>
      <c r="V415" s="419" t="s">
        <v>382</v>
      </c>
      <c r="W415" s="419" t="s">
        <v>368</v>
      </c>
      <c r="X415" s="413" t="s">
        <v>379</v>
      </c>
      <c r="Y415" s="413">
        <v>3</v>
      </c>
      <c r="Z415" s="413" t="s">
        <v>31</v>
      </c>
      <c r="AA415" s="413" t="s">
        <v>164</v>
      </c>
      <c r="AB415" s="413" t="s">
        <v>406</v>
      </c>
      <c r="AC415" s="413"/>
      <c r="AD415" s="413"/>
      <c r="AE415" s="413">
        <v>500</v>
      </c>
      <c r="AF415" s="486">
        <v>44621</v>
      </c>
      <c r="AG415" s="486"/>
      <c r="AH415" s="486"/>
      <c r="AI415" s="486"/>
      <c r="AJ415" s="486"/>
      <c r="AK415" s="486"/>
      <c r="AL415" s="486"/>
      <c r="AM415" s="486"/>
      <c r="AN415" s="486"/>
      <c r="AO415" s="486"/>
      <c r="AP415" s="486"/>
      <c r="AQ415" s="486"/>
      <c r="AR415" s="486"/>
      <c r="AS415" s="486"/>
      <c r="AT415" s="486"/>
      <c r="AU415" s="486"/>
      <c r="AV415" s="486"/>
      <c r="AW415" s="486"/>
      <c r="AX415" s="486"/>
      <c r="AY415" s="486">
        <f t="shared" si="472"/>
        <v>44641.833333333336</v>
      </c>
      <c r="AZ415" s="486"/>
      <c r="BA415" s="486"/>
      <c r="BB415" s="486"/>
      <c r="BC415" s="486"/>
      <c r="BD415" s="486"/>
      <c r="BE415" s="486"/>
      <c r="BF415" s="421">
        <f t="shared" si="473"/>
        <v>2</v>
      </c>
      <c r="BG415" s="422"/>
      <c r="BH415" s="423"/>
      <c r="BI415" s="423"/>
      <c r="BJ415" s="423"/>
      <c r="BK415" s="423"/>
      <c r="BL415" s="423"/>
      <c r="BM415" s="423"/>
      <c r="BN415" s="423"/>
      <c r="BO415" s="423"/>
      <c r="BP415" s="423"/>
      <c r="BQ415" s="424"/>
      <c r="BR415" s="424"/>
      <c r="BS415" s="424"/>
      <c r="BT415" s="424"/>
      <c r="BU415" s="424"/>
      <c r="BV415" s="424"/>
      <c r="BW415" s="424"/>
      <c r="BX415" s="424"/>
      <c r="BY415" s="424"/>
      <c r="BZ415" s="424"/>
      <c r="CA415" s="424"/>
      <c r="CB415" s="425">
        <f t="shared" si="474"/>
        <v>0</v>
      </c>
      <c r="CC415" s="397">
        <f t="shared" si="475"/>
        <v>2</v>
      </c>
      <c r="CD415" s="364"/>
      <c r="CE415" s="396">
        <f t="shared" si="459"/>
        <v>6</v>
      </c>
      <c r="CF415" s="413"/>
      <c r="CG415" s="413"/>
      <c r="CH415" s="413"/>
      <c r="CI415" s="413"/>
      <c r="CJ415" s="413"/>
      <c r="CK415" s="426"/>
      <c r="CL415" s="426"/>
    </row>
    <row r="416" spans="1:90" s="427" customFormat="1" ht="26.4" customHeight="1">
      <c r="A416" s="410"/>
      <c r="B416" s="411">
        <f t="shared" si="476"/>
        <v>1321</v>
      </c>
      <c r="C416" s="216" t="str">
        <f t="shared" ca="1" si="470"/>
        <v/>
      </c>
      <c r="D416" s="216" t="s">
        <v>364</v>
      </c>
      <c r="E416" s="363">
        <f t="shared" si="471"/>
        <v>44621</v>
      </c>
      <c r="F416" s="412">
        <v>44621</v>
      </c>
      <c r="G416" s="413"/>
      <c r="H416" s="414"/>
      <c r="I416" s="413"/>
      <c r="J416" s="413"/>
      <c r="K416" s="413">
        <v>3087</v>
      </c>
      <c r="L416" s="414"/>
      <c r="M416" s="413"/>
      <c r="N416" s="413"/>
      <c r="O416" s="483" t="s">
        <v>253</v>
      </c>
      <c r="P416" s="415" t="s">
        <v>254</v>
      </c>
      <c r="Q416" s="416" t="s">
        <v>254</v>
      </c>
      <c r="R416" s="417" t="s">
        <v>68</v>
      </c>
      <c r="S416" s="418" t="s">
        <v>27</v>
      </c>
      <c r="T416" s="413"/>
      <c r="U416" s="14" t="s">
        <v>350</v>
      </c>
      <c r="V416" s="419" t="s">
        <v>377</v>
      </c>
      <c r="W416" s="419">
        <v>85</v>
      </c>
      <c r="X416" s="413" t="s">
        <v>323</v>
      </c>
      <c r="Y416" s="413">
        <v>3</v>
      </c>
      <c r="Z416" s="413" t="s">
        <v>19</v>
      </c>
      <c r="AA416" s="413" t="s">
        <v>169</v>
      </c>
      <c r="AB416" s="413" t="e">
        <v>#REF!</v>
      </c>
      <c r="AC416" s="413"/>
      <c r="AD416" s="413"/>
      <c r="AE416" s="413">
        <v>500</v>
      </c>
      <c r="AF416" s="486">
        <v>44621</v>
      </c>
      <c r="AG416" s="486"/>
      <c r="AH416" s="486"/>
      <c r="AI416" s="486"/>
      <c r="AJ416" s="486"/>
      <c r="AK416" s="486"/>
      <c r="AL416" s="486"/>
      <c r="AM416" s="486"/>
      <c r="AN416" s="486"/>
      <c r="AO416" s="486"/>
      <c r="AP416" s="486"/>
      <c r="AQ416" s="486"/>
      <c r="AR416" s="486"/>
      <c r="AS416" s="486"/>
      <c r="AT416" s="486"/>
      <c r="AU416" s="486"/>
      <c r="AV416" s="486"/>
      <c r="AW416" s="486"/>
      <c r="AX416" s="486"/>
      <c r="AY416" s="486">
        <f t="shared" si="472"/>
        <v>44641.833333333336</v>
      </c>
      <c r="AZ416" s="486"/>
      <c r="BA416" s="486"/>
      <c r="BB416" s="486"/>
      <c r="BC416" s="486"/>
      <c r="BD416" s="486"/>
      <c r="BE416" s="486"/>
      <c r="BF416" s="421">
        <f t="shared" si="473"/>
        <v>2</v>
      </c>
      <c r="BG416" s="422"/>
      <c r="BH416" s="423"/>
      <c r="BI416" s="423"/>
      <c r="BJ416" s="423"/>
      <c r="BK416" s="423"/>
      <c r="BL416" s="423"/>
      <c r="BM416" s="423"/>
      <c r="BN416" s="423"/>
      <c r="BO416" s="423"/>
      <c r="BP416" s="423"/>
      <c r="BQ416" s="424"/>
      <c r="BR416" s="424"/>
      <c r="BS416" s="424"/>
      <c r="BT416" s="424"/>
      <c r="BU416" s="424"/>
      <c r="BV416" s="424"/>
      <c r="BW416" s="424"/>
      <c r="BX416" s="424"/>
      <c r="BY416" s="424"/>
      <c r="BZ416" s="424"/>
      <c r="CA416" s="424"/>
      <c r="CB416" s="425">
        <f t="shared" si="474"/>
        <v>0</v>
      </c>
      <c r="CC416" s="397">
        <f t="shared" si="475"/>
        <v>2</v>
      </c>
      <c r="CD416" s="364"/>
      <c r="CE416" s="396">
        <f t="shared" si="459"/>
        <v>6</v>
      </c>
      <c r="CF416" s="413"/>
      <c r="CG416" s="413"/>
      <c r="CH416" s="413"/>
      <c r="CI416" s="413"/>
      <c r="CJ416" s="413"/>
      <c r="CK416" s="426"/>
      <c r="CL416" s="426"/>
    </row>
    <row r="417" spans="1:90" s="427" customFormat="1" ht="26.4" customHeight="1">
      <c r="A417" s="410"/>
      <c r="B417" s="411">
        <f t="shared" si="476"/>
        <v>1322</v>
      </c>
      <c r="C417" s="216" t="str">
        <f t="shared" ca="1" si="470"/>
        <v/>
      </c>
      <c r="D417" s="216" t="s">
        <v>364</v>
      </c>
      <c r="E417" s="363">
        <f t="shared" si="471"/>
        <v>44621</v>
      </c>
      <c r="F417" s="412">
        <v>44621</v>
      </c>
      <c r="G417" s="413"/>
      <c r="H417" s="414"/>
      <c r="I417" s="413"/>
      <c r="J417" s="413"/>
      <c r="K417" s="413">
        <v>3087</v>
      </c>
      <c r="L417" s="414"/>
      <c r="M417" s="413"/>
      <c r="N417" s="413"/>
      <c r="O417" s="483" t="s">
        <v>253</v>
      </c>
      <c r="P417" s="415" t="s">
        <v>254</v>
      </c>
      <c r="Q417" s="416" t="s">
        <v>254</v>
      </c>
      <c r="R417" s="417" t="s">
        <v>68</v>
      </c>
      <c r="S417" s="418" t="s">
        <v>27</v>
      </c>
      <c r="T417" s="413"/>
      <c r="U417" s="413" t="s">
        <v>378</v>
      </c>
      <c r="V417" s="419" t="s">
        <v>378</v>
      </c>
      <c r="W417" s="419">
        <v>-30</v>
      </c>
      <c r="X417" s="413" t="s">
        <v>323</v>
      </c>
      <c r="Y417" s="413">
        <v>3</v>
      </c>
      <c r="Z417" s="413" t="s">
        <v>57</v>
      </c>
      <c r="AA417" s="413" t="s">
        <v>169</v>
      </c>
      <c r="AB417" s="413" t="e">
        <v>#REF!</v>
      </c>
      <c r="AC417" s="413"/>
      <c r="AD417" s="413"/>
      <c r="AE417" s="413">
        <v>500</v>
      </c>
      <c r="AF417" s="486">
        <v>44621</v>
      </c>
      <c r="AG417" s="486"/>
      <c r="AH417" s="486"/>
      <c r="AI417" s="486"/>
      <c r="AJ417" s="486"/>
      <c r="AK417" s="486"/>
      <c r="AL417" s="486"/>
      <c r="AM417" s="486"/>
      <c r="AN417" s="486"/>
      <c r="AO417" s="486"/>
      <c r="AP417" s="486"/>
      <c r="AQ417" s="486"/>
      <c r="AR417" s="486"/>
      <c r="AS417" s="486"/>
      <c r="AT417" s="486"/>
      <c r="AU417" s="486"/>
      <c r="AV417" s="486"/>
      <c r="AW417" s="486"/>
      <c r="AX417" s="486"/>
      <c r="AY417" s="486">
        <f t="shared" si="472"/>
        <v>44641.833333333336</v>
      </c>
      <c r="AZ417" s="486"/>
      <c r="BA417" s="486"/>
      <c r="BB417" s="486"/>
      <c r="BC417" s="486"/>
      <c r="BD417" s="486"/>
      <c r="BE417" s="486"/>
      <c r="BF417" s="421">
        <f t="shared" si="473"/>
        <v>2</v>
      </c>
      <c r="BG417" s="422"/>
      <c r="BH417" s="423"/>
      <c r="BI417" s="423"/>
      <c r="BJ417" s="423"/>
      <c r="BK417" s="423"/>
      <c r="BL417" s="423"/>
      <c r="BM417" s="423"/>
      <c r="BN417" s="423"/>
      <c r="BO417" s="423"/>
      <c r="BP417" s="423"/>
      <c r="BQ417" s="424"/>
      <c r="BR417" s="424"/>
      <c r="BS417" s="424"/>
      <c r="BT417" s="424"/>
      <c r="BU417" s="424"/>
      <c r="BV417" s="424"/>
      <c r="BW417" s="424"/>
      <c r="BX417" s="424"/>
      <c r="BY417" s="424"/>
      <c r="BZ417" s="424"/>
      <c r="CA417" s="424"/>
      <c r="CB417" s="425">
        <f t="shared" si="474"/>
        <v>0</v>
      </c>
      <c r="CC417" s="397">
        <f t="shared" si="475"/>
        <v>2</v>
      </c>
      <c r="CD417" s="364"/>
      <c r="CE417" s="396">
        <f t="shared" si="459"/>
        <v>6</v>
      </c>
      <c r="CF417" s="413"/>
      <c r="CG417" s="413"/>
      <c r="CH417" s="413"/>
      <c r="CI417" s="413"/>
      <c r="CJ417" s="413"/>
      <c r="CK417" s="426"/>
      <c r="CL417" s="426"/>
    </row>
    <row r="418" spans="1:90" s="427" customFormat="1" ht="26.4" customHeight="1">
      <c r="A418" s="410"/>
      <c r="B418" s="411">
        <f t="shared" si="476"/>
        <v>1323</v>
      </c>
      <c r="C418" s="216" t="str">
        <f t="shared" ca="1" si="470"/>
        <v/>
      </c>
      <c r="D418" s="216" t="s">
        <v>364</v>
      </c>
      <c r="E418" s="363">
        <f t="shared" si="471"/>
        <v>44621</v>
      </c>
      <c r="F418" s="412">
        <v>44621</v>
      </c>
      <c r="G418" s="413"/>
      <c r="H418" s="414"/>
      <c r="I418" s="413"/>
      <c r="J418" s="413"/>
      <c r="K418" s="413">
        <v>3087</v>
      </c>
      <c r="L418" s="414"/>
      <c r="M418" s="413"/>
      <c r="N418" s="413"/>
      <c r="O418" s="483" t="s">
        <v>253</v>
      </c>
      <c r="P418" s="415" t="s">
        <v>254</v>
      </c>
      <c r="Q418" s="416" t="s">
        <v>254</v>
      </c>
      <c r="R418" s="417" t="s">
        <v>68</v>
      </c>
      <c r="S418" s="418" t="s">
        <v>27</v>
      </c>
      <c r="T418" s="413"/>
      <c r="U418" s="14" t="s">
        <v>350</v>
      </c>
      <c r="V418" s="419" t="s">
        <v>377</v>
      </c>
      <c r="W418" s="419">
        <v>95</v>
      </c>
      <c r="X418" s="413" t="s">
        <v>379</v>
      </c>
      <c r="Y418" s="413">
        <v>3</v>
      </c>
      <c r="Z418" s="413" t="s">
        <v>19</v>
      </c>
      <c r="AA418" s="413" t="s">
        <v>169</v>
      </c>
      <c r="AB418" s="413" t="e">
        <v>#REF!</v>
      </c>
      <c r="AC418" s="413"/>
      <c r="AD418" s="413"/>
      <c r="AE418" s="413">
        <v>500</v>
      </c>
      <c r="AF418" s="486">
        <v>44621</v>
      </c>
      <c r="AG418" s="486"/>
      <c r="AH418" s="486"/>
      <c r="AI418" s="486"/>
      <c r="AJ418" s="486"/>
      <c r="AK418" s="486"/>
      <c r="AL418" s="486"/>
      <c r="AM418" s="486"/>
      <c r="AN418" s="486"/>
      <c r="AO418" s="486"/>
      <c r="AP418" s="486"/>
      <c r="AQ418" s="486"/>
      <c r="AR418" s="486"/>
      <c r="AS418" s="486"/>
      <c r="AT418" s="486"/>
      <c r="AU418" s="486"/>
      <c r="AV418" s="486"/>
      <c r="AW418" s="486"/>
      <c r="AX418" s="486"/>
      <c r="AY418" s="486">
        <f t="shared" si="472"/>
        <v>44641.833333333336</v>
      </c>
      <c r="AZ418" s="486"/>
      <c r="BA418" s="486"/>
      <c r="BB418" s="486"/>
      <c r="BC418" s="486"/>
      <c r="BD418" s="486"/>
      <c r="BE418" s="486"/>
      <c r="BF418" s="421">
        <f t="shared" si="473"/>
        <v>2</v>
      </c>
      <c r="BG418" s="422"/>
      <c r="BH418" s="423"/>
      <c r="BI418" s="423"/>
      <c r="BJ418" s="423"/>
      <c r="BK418" s="423"/>
      <c r="BL418" s="423"/>
      <c r="BM418" s="423"/>
      <c r="BN418" s="423"/>
      <c r="BO418" s="423"/>
      <c r="BP418" s="423"/>
      <c r="BQ418" s="424"/>
      <c r="BR418" s="424"/>
      <c r="BS418" s="424"/>
      <c r="BT418" s="424"/>
      <c r="BU418" s="424"/>
      <c r="BV418" s="424"/>
      <c r="BW418" s="424"/>
      <c r="BX418" s="424"/>
      <c r="BY418" s="424"/>
      <c r="BZ418" s="424"/>
      <c r="CA418" s="424"/>
      <c r="CB418" s="425">
        <f t="shared" si="474"/>
        <v>0</v>
      </c>
      <c r="CC418" s="397">
        <f t="shared" si="475"/>
        <v>2</v>
      </c>
      <c r="CD418" s="364"/>
      <c r="CE418" s="396">
        <f t="shared" si="459"/>
        <v>6</v>
      </c>
      <c r="CF418" s="413"/>
      <c r="CG418" s="413"/>
      <c r="CH418" s="413"/>
      <c r="CI418" s="413"/>
      <c r="CJ418" s="413"/>
      <c r="CK418" s="426"/>
      <c r="CL418" s="426"/>
    </row>
    <row r="419" spans="1:90" s="427" customFormat="1" ht="26.4" customHeight="1">
      <c r="A419" s="410"/>
      <c r="B419" s="411">
        <f t="shared" si="476"/>
        <v>1324</v>
      </c>
      <c r="C419" s="216" t="str">
        <f t="shared" ca="1" si="470"/>
        <v/>
      </c>
      <c r="D419" s="216" t="s">
        <v>364</v>
      </c>
      <c r="E419" s="363">
        <f t="shared" si="471"/>
        <v>44621</v>
      </c>
      <c r="F419" s="412">
        <v>44621</v>
      </c>
      <c r="G419" s="413"/>
      <c r="H419" s="414"/>
      <c r="I419" s="413"/>
      <c r="J419" s="413"/>
      <c r="K419" s="413">
        <v>3087</v>
      </c>
      <c r="L419" s="414"/>
      <c r="M419" s="413"/>
      <c r="N419" s="413"/>
      <c r="O419" s="483" t="s">
        <v>253</v>
      </c>
      <c r="P419" s="415" t="s">
        <v>254</v>
      </c>
      <c r="Q419" s="416" t="s">
        <v>254</v>
      </c>
      <c r="R419" s="417" t="s">
        <v>68</v>
      </c>
      <c r="S419" s="418" t="s">
        <v>27</v>
      </c>
      <c r="T419" s="413"/>
      <c r="U419" s="413" t="s">
        <v>378</v>
      </c>
      <c r="V419" s="419" t="s">
        <v>378</v>
      </c>
      <c r="W419" s="419">
        <v>-40</v>
      </c>
      <c r="X419" s="413" t="s">
        <v>379</v>
      </c>
      <c r="Y419" s="413">
        <v>3</v>
      </c>
      <c r="Z419" s="413" t="s">
        <v>57</v>
      </c>
      <c r="AA419" s="413" t="s">
        <v>169</v>
      </c>
      <c r="AB419" s="413" t="e">
        <v>#REF!</v>
      </c>
      <c r="AC419" s="413"/>
      <c r="AD419" s="413"/>
      <c r="AE419" s="413">
        <v>500</v>
      </c>
      <c r="AF419" s="486">
        <v>44621</v>
      </c>
      <c r="AG419" s="486"/>
      <c r="AH419" s="486"/>
      <c r="AI419" s="486"/>
      <c r="AJ419" s="486"/>
      <c r="AK419" s="486"/>
      <c r="AL419" s="486"/>
      <c r="AM419" s="486"/>
      <c r="AN419" s="486"/>
      <c r="AO419" s="486"/>
      <c r="AP419" s="486"/>
      <c r="AQ419" s="486"/>
      <c r="AR419" s="486"/>
      <c r="AS419" s="486"/>
      <c r="AT419" s="486"/>
      <c r="AU419" s="486"/>
      <c r="AV419" s="486"/>
      <c r="AW419" s="486"/>
      <c r="AX419" s="486"/>
      <c r="AY419" s="486">
        <f t="shared" si="472"/>
        <v>44641.833333333336</v>
      </c>
      <c r="AZ419" s="486"/>
      <c r="BA419" s="486"/>
      <c r="BB419" s="486"/>
      <c r="BC419" s="486"/>
      <c r="BD419" s="486"/>
      <c r="BE419" s="486"/>
      <c r="BF419" s="421">
        <f t="shared" si="473"/>
        <v>2</v>
      </c>
      <c r="BG419" s="422"/>
      <c r="BH419" s="423"/>
      <c r="BI419" s="423"/>
      <c r="BJ419" s="423"/>
      <c r="BK419" s="423"/>
      <c r="BL419" s="423"/>
      <c r="BM419" s="423"/>
      <c r="BN419" s="423"/>
      <c r="BO419" s="423"/>
      <c r="BP419" s="423"/>
      <c r="BQ419" s="424"/>
      <c r="BR419" s="424"/>
      <c r="BS419" s="424"/>
      <c r="BT419" s="424"/>
      <c r="BU419" s="424"/>
      <c r="BV419" s="424"/>
      <c r="BW419" s="424"/>
      <c r="BX419" s="424"/>
      <c r="BY419" s="424"/>
      <c r="BZ419" s="424"/>
      <c r="CA419" s="424"/>
      <c r="CB419" s="425">
        <f t="shared" si="474"/>
        <v>0</v>
      </c>
      <c r="CC419" s="397">
        <f t="shared" si="475"/>
        <v>2</v>
      </c>
      <c r="CD419" s="364"/>
      <c r="CE419" s="396">
        <f t="shared" si="459"/>
        <v>6</v>
      </c>
      <c r="CF419" s="413"/>
      <c r="CG419" s="413"/>
      <c r="CH419" s="413"/>
      <c r="CI419" s="413"/>
      <c r="CJ419" s="413"/>
      <c r="CK419" s="426"/>
      <c r="CL419" s="426"/>
    </row>
    <row r="420" spans="1:90" s="427" customFormat="1" ht="26.4" customHeight="1">
      <c r="A420" s="410"/>
      <c r="B420" s="411">
        <f t="shared" si="476"/>
        <v>1325</v>
      </c>
      <c r="C420" s="216" t="str">
        <f t="shared" ca="1" si="470"/>
        <v/>
      </c>
      <c r="D420" s="216" t="s">
        <v>364</v>
      </c>
      <c r="E420" s="363">
        <f t="shared" si="471"/>
        <v>44621</v>
      </c>
      <c r="F420" s="412">
        <v>44621</v>
      </c>
      <c r="G420" s="413"/>
      <c r="H420" s="414"/>
      <c r="I420" s="413"/>
      <c r="J420" s="413"/>
      <c r="K420" s="413">
        <v>3087</v>
      </c>
      <c r="L420" s="414"/>
      <c r="M420" s="413"/>
      <c r="N420" s="413"/>
      <c r="O420" s="483" t="s">
        <v>253</v>
      </c>
      <c r="P420" s="415" t="s">
        <v>254</v>
      </c>
      <c r="Q420" s="416" t="s">
        <v>254</v>
      </c>
      <c r="R420" s="417" t="s">
        <v>68</v>
      </c>
      <c r="S420" s="418" t="s">
        <v>27</v>
      </c>
      <c r="T420" s="413"/>
      <c r="U420" s="413" t="s">
        <v>380</v>
      </c>
      <c r="V420" s="419" t="s">
        <v>318</v>
      </c>
      <c r="W420" s="419" t="s">
        <v>329</v>
      </c>
      <c r="X420" s="413" t="s">
        <v>323</v>
      </c>
      <c r="Y420" s="413">
        <v>3</v>
      </c>
      <c r="Z420" s="413" t="s">
        <v>21</v>
      </c>
      <c r="AA420" s="413" t="s">
        <v>169</v>
      </c>
      <c r="AB420" s="413" t="e">
        <v>#REF!</v>
      </c>
      <c r="AC420" s="413"/>
      <c r="AD420" s="413"/>
      <c r="AE420" s="413">
        <v>500</v>
      </c>
      <c r="AF420" s="486">
        <v>44621</v>
      </c>
      <c r="AG420" s="486"/>
      <c r="AH420" s="486"/>
      <c r="AI420" s="486"/>
      <c r="AJ420" s="486"/>
      <c r="AK420" s="486"/>
      <c r="AL420" s="486"/>
      <c r="AM420" s="486"/>
      <c r="AN420" s="486"/>
      <c r="AO420" s="486"/>
      <c r="AP420" s="486"/>
      <c r="AQ420" s="486"/>
      <c r="AR420" s="486"/>
      <c r="AS420" s="486"/>
      <c r="AT420" s="486"/>
      <c r="AU420" s="486"/>
      <c r="AV420" s="486"/>
      <c r="AW420" s="486"/>
      <c r="AX420" s="486"/>
      <c r="AY420" s="486">
        <f t="shared" si="472"/>
        <v>44641.833333333336</v>
      </c>
      <c r="AZ420" s="486"/>
      <c r="BA420" s="486"/>
      <c r="BB420" s="486"/>
      <c r="BC420" s="486"/>
      <c r="BD420" s="486"/>
      <c r="BE420" s="486"/>
      <c r="BF420" s="421">
        <f t="shared" si="473"/>
        <v>2</v>
      </c>
      <c r="BG420" s="422"/>
      <c r="BH420" s="423"/>
      <c r="BI420" s="423"/>
      <c r="BJ420" s="423"/>
      <c r="BK420" s="423"/>
      <c r="BL420" s="423"/>
      <c r="BM420" s="423"/>
      <c r="BN420" s="423"/>
      <c r="BO420" s="423"/>
      <c r="BP420" s="423"/>
      <c r="BQ420" s="424"/>
      <c r="BR420" s="424"/>
      <c r="BS420" s="424"/>
      <c r="BT420" s="424"/>
      <c r="BU420" s="424"/>
      <c r="BV420" s="424"/>
      <c r="BW420" s="424"/>
      <c r="BX420" s="424"/>
      <c r="BY420" s="424"/>
      <c r="BZ420" s="424"/>
      <c r="CA420" s="424"/>
      <c r="CB420" s="425">
        <f t="shared" si="474"/>
        <v>0</v>
      </c>
      <c r="CC420" s="397">
        <f t="shared" si="475"/>
        <v>2</v>
      </c>
      <c r="CD420" s="364"/>
      <c r="CE420" s="396">
        <f t="shared" ref="CE420:CE483" si="477">CD420+6</f>
        <v>6</v>
      </c>
      <c r="CF420" s="413"/>
      <c r="CG420" s="413"/>
      <c r="CH420" s="413"/>
      <c r="CI420" s="413"/>
      <c r="CJ420" s="413"/>
      <c r="CK420" s="426"/>
      <c r="CL420" s="426"/>
    </row>
    <row r="421" spans="1:90" s="427" customFormat="1" ht="26.4" customHeight="1">
      <c r="A421" s="410"/>
      <c r="B421" s="411">
        <f t="shared" si="476"/>
        <v>1326</v>
      </c>
      <c r="C421" s="216" t="str">
        <f t="shared" ca="1" si="470"/>
        <v/>
      </c>
      <c r="D421" s="216" t="s">
        <v>364</v>
      </c>
      <c r="E421" s="363">
        <f t="shared" si="471"/>
        <v>44621</v>
      </c>
      <c r="F421" s="412">
        <v>44621</v>
      </c>
      <c r="G421" s="413"/>
      <c r="H421" s="414"/>
      <c r="I421" s="413"/>
      <c r="J421" s="413"/>
      <c r="K421" s="413">
        <v>3087</v>
      </c>
      <c r="L421" s="414"/>
      <c r="M421" s="413"/>
      <c r="N421" s="413"/>
      <c r="O421" s="483" t="s">
        <v>253</v>
      </c>
      <c r="P421" s="415" t="s">
        <v>254</v>
      </c>
      <c r="Q421" s="416" t="s">
        <v>254</v>
      </c>
      <c r="R421" s="417" t="s">
        <v>68</v>
      </c>
      <c r="S421" s="418" t="s">
        <v>27</v>
      </c>
      <c r="T421" s="413"/>
      <c r="U421" s="413" t="s">
        <v>380</v>
      </c>
      <c r="V421" s="419" t="s">
        <v>318</v>
      </c>
      <c r="W421" s="419" t="s">
        <v>381</v>
      </c>
      <c r="X421" s="413" t="s">
        <v>379</v>
      </c>
      <c r="Y421" s="413">
        <v>3</v>
      </c>
      <c r="Z421" s="413" t="s">
        <v>21</v>
      </c>
      <c r="AA421" s="413" t="s">
        <v>169</v>
      </c>
      <c r="AB421" s="413" t="e">
        <v>#REF!</v>
      </c>
      <c r="AC421" s="413"/>
      <c r="AD421" s="413"/>
      <c r="AE421" s="413">
        <v>500</v>
      </c>
      <c r="AF421" s="486">
        <v>44621</v>
      </c>
      <c r="AG421" s="486"/>
      <c r="AH421" s="486"/>
      <c r="AI421" s="486"/>
      <c r="AJ421" s="486"/>
      <c r="AK421" s="486"/>
      <c r="AL421" s="486"/>
      <c r="AM421" s="486"/>
      <c r="AN421" s="486"/>
      <c r="AO421" s="486"/>
      <c r="AP421" s="486"/>
      <c r="AQ421" s="486"/>
      <c r="AR421" s="486"/>
      <c r="AS421" s="486"/>
      <c r="AT421" s="486"/>
      <c r="AU421" s="486"/>
      <c r="AV421" s="486"/>
      <c r="AW421" s="486"/>
      <c r="AX421" s="486"/>
      <c r="AY421" s="486">
        <f t="shared" si="472"/>
        <v>44641.833333333336</v>
      </c>
      <c r="AZ421" s="486"/>
      <c r="BA421" s="486"/>
      <c r="BB421" s="486"/>
      <c r="BC421" s="486"/>
      <c r="BD421" s="486"/>
      <c r="BE421" s="486"/>
      <c r="BF421" s="421">
        <f t="shared" si="473"/>
        <v>2</v>
      </c>
      <c r="BG421" s="422"/>
      <c r="BH421" s="423"/>
      <c r="BI421" s="423"/>
      <c r="BJ421" s="423"/>
      <c r="BK421" s="423"/>
      <c r="BL421" s="423"/>
      <c r="BM421" s="423"/>
      <c r="BN421" s="423"/>
      <c r="BO421" s="423"/>
      <c r="BP421" s="423"/>
      <c r="BQ421" s="424"/>
      <c r="BR421" s="424"/>
      <c r="BS421" s="424"/>
      <c r="BT421" s="424"/>
      <c r="BU421" s="424"/>
      <c r="BV421" s="424"/>
      <c r="BW421" s="424"/>
      <c r="BX421" s="424"/>
      <c r="BY421" s="424"/>
      <c r="BZ421" s="424"/>
      <c r="CA421" s="424"/>
      <c r="CB421" s="425">
        <f t="shared" si="474"/>
        <v>0</v>
      </c>
      <c r="CC421" s="397">
        <f t="shared" si="475"/>
        <v>2</v>
      </c>
      <c r="CD421" s="364"/>
      <c r="CE421" s="396">
        <f t="shared" si="477"/>
        <v>6</v>
      </c>
      <c r="CF421" s="413"/>
      <c r="CG421" s="413"/>
      <c r="CH421" s="413"/>
      <c r="CI421" s="413"/>
      <c r="CJ421" s="413"/>
      <c r="CK421" s="426"/>
      <c r="CL421" s="426"/>
    </row>
    <row r="422" spans="1:90" s="427" customFormat="1" ht="26.4" customHeight="1">
      <c r="A422" s="410"/>
      <c r="B422" s="411">
        <f t="shared" si="476"/>
        <v>1327</v>
      </c>
      <c r="C422" s="216" t="str">
        <f t="shared" ca="1" si="470"/>
        <v/>
      </c>
      <c r="D422" s="216" t="s">
        <v>364</v>
      </c>
      <c r="E422" s="363">
        <f t="shared" si="471"/>
        <v>44621</v>
      </c>
      <c r="F422" s="412">
        <v>44621</v>
      </c>
      <c r="G422" s="413"/>
      <c r="H422" s="414"/>
      <c r="I422" s="413"/>
      <c r="J422" s="413"/>
      <c r="K422" s="413">
        <v>3087</v>
      </c>
      <c r="L422" s="414"/>
      <c r="M422" s="413"/>
      <c r="N422" s="413"/>
      <c r="O422" s="483" t="s">
        <v>253</v>
      </c>
      <c r="P422" s="415" t="s">
        <v>254</v>
      </c>
      <c r="Q422" s="416" t="s">
        <v>254</v>
      </c>
      <c r="R422" s="417" t="s">
        <v>68</v>
      </c>
      <c r="S422" s="418" t="s">
        <v>27</v>
      </c>
      <c r="T422" s="413"/>
      <c r="U422" s="413" t="s">
        <v>382</v>
      </c>
      <c r="V422" s="419" t="s">
        <v>382</v>
      </c>
      <c r="W422" s="419" t="s">
        <v>368</v>
      </c>
      <c r="X422" s="413" t="s">
        <v>379</v>
      </c>
      <c r="Y422" s="413">
        <v>3</v>
      </c>
      <c r="Z422" s="413" t="s">
        <v>31</v>
      </c>
      <c r="AA422" s="413" t="s">
        <v>169</v>
      </c>
      <c r="AB422" s="413" t="e">
        <v>#REF!</v>
      </c>
      <c r="AC422" s="413"/>
      <c r="AD422" s="413"/>
      <c r="AE422" s="413">
        <v>500</v>
      </c>
      <c r="AF422" s="486">
        <v>44621</v>
      </c>
      <c r="AG422" s="486"/>
      <c r="AH422" s="486"/>
      <c r="AI422" s="486"/>
      <c r="AJ422" s="486"/>
      <c r="AK422" s="486"/>
      <c r="AL422" s="486"/>
      <c r="AM422" s="486"/>
      <c r="AN422" s="486"/>
      <c r="AO422" s="486"/>
      <c r="AP422" s="486"/>
      <c r="AQ422" s="486"/>
      <c r="AR422" s="486"/>
      <c r="AS422" s="486"/>
      <c r="AT422" s="486"/>
      <c r="AU422" s="486"/>
      <c r="AV422" s="486"/>
      <c r="AW422" s="486"/>
      <c r="AX422" s="486"/>
      <c r="AY422" s="486">
        <f t="shared" si="472"/>
        <v>44641.833333333336</v>
      </c>
      <c r="AZ422" s="486"/>
      <c r="BA422" s="486"/>
      <c r="BB422" s="486"/>
      <c r="BC422" s="486"/>
      <c r="BD422" s="486"/>
      <c r="BE422" s="486"/>
      <c r="BF422" s="421">
        <f t="shared" si="473"/>
        <v>2</v>
      </c>
      <c r="BG422" s="422"/>
      <c r="BH422" s="423"/>
      <c r="BI422" s="423"/>
      <c r="BJ422" s="423"/>
      <c r="BK422" s="423"/>
      <c r="BL422" s="423"/>
      <c r="BM422" s="423"/>
      <c r="BN422" s="423"/>
      <c r="BO422" s="423"/>
      <c r="BP422" s="423"/>
      <c r="BQ422" s="424"/>
      <c r="BR422" s="424"/>
      <c r="BS422" s="424"/>
      <c r="BT422" s="424"/>
      <c r="BU422" s="424"/>
      <c r="BV422" s="424"/>
      <c r="BW422" s="424"/>
      <c r="BX422" s="424"/>
      <c r="BY422" s="424"/>
      <c r="BZ422" s="424"/>
      <c r="CA422" s="424"/>
      <c r="CB422" s="425">
        <f t="shared" si="474"/>
        <v>0</v>
      </c>
      <c r="CC422" s="397">
        <f t="shared" si="475"/>
        <v>2</v>
      </c>
      <c r="CD422" s="364"/>
      <c r="CE422" s="396">
        <f t="shared" si="477"/>
        <v>6</v>
      </c>
      <c r="CF422" s="413"/>
      <c r="CG422" s="413"/>
      <c r="CH422" s="413"/>
      <c r="CI422" s="413"/>
      <c r="CJ422" s="413"/>
      <c r="CK422" s="426"/>
      <c r="CL422" s="426"/>
    </row>
    <row r="423" spans="1:90" s="427" customFormat="1" ht="26.4" customHeight="1">
      <c r="A423" s="410"/>
      <c r="B423" s="411">
        <f t="shared" si="476"/>
        <v>1328</v>
      </c>
      <c r="C423" s="216" t="str">
        <f t="shared" ca="1" si="470"/>
        <v/>
      </c>
      <c r="D423" s="216" t="s">
        <v>364</v>
      </c>
      <c r="E423" s="363">
        <f t="shared" si="471"/>
        <v>44652</v>
      </c>
      <c r="F423" s="412">
        <v>44652</v>
      </c>
      <c r="G423" s="413"/>
      <c r="H423" s="414"/>
      <c r="I423" s="413"/>
      <c r="J423" s="413"/>
      <c r="K423" s="413">
        <v>3038</v>
      </c>
      <c r="L423" s="414"/>
      <c r="M423" s="413"/>
      <c r="N423" s="413"/>
      <c r="O423" s="483" t="s">
        <v>253</v>
      </c>
      <c r="P423" s="415" t="s">
        <v>254</v>
      </c>
      <c r="Q423" s="416" t="s">
        <v>254</v>
      </c>
      <c r="R423" s="417" t="s">
        <v>68</v>
      </c>
      <c r="S423" s="418" t="s">
        <v>27</v>
      </c>
      <c r="T423" s="413"/>
      <c r="U423" s="14" t="s">
        <v>350</v>
      </c>
      <c r="V423" s="419" t="s">
        <v>377</v>
      </c>
      <c r="W423" s="419">
        <v>75</v>
      </c>
      <c r="X423" s="413" t="s">
        <v>323</v>
      </c>
      <c r="Y423" s="413">
        <v>3</v>
      </c>
      <c r="Z423" s="413" t="s">
        <v>19</v>
      </c>
      <c r="AA423" s="413" t="s">
        <v>403</v>
      </c>
      <c r="AB423" s="413" t="e">
        <v>#REF!</v>
      </c>
      <c r="AC423" s="413"/>
      <c r="AD423" s="413"/>
      <c r="AE423" s="413">
        <v>500</v>
      </c>
      <c r="AF423" s="486">
        <v>44652</v>
      </c>
      <c r="AG423" s="486"/>
      <c r="AH423" s="486"/>
      <c r="AI423" s="486"/>
      <c r="AJ423" s="486"/>
      <c r="AK423" s="486"/>
      <c r="AL423" s="486"/>
      <c r="AM423" s="486"/>
      <c r="AN423" s="486"/>
      <c r="AO423" s="486"/>
      <c r="AP423" s="486"/>
      <c r="AQ423" s="486"/>
      <c r="AR423" s="486"/>
      <c r="AS423" s="486"/>
      <c r="AT423" s="486"/>
      <c r="AU423" s="486"/>
      <c r="AV423" s="486"/>
      <c r="AW423" s="486"/>
      <c r="AX423" s="486"/>
      <c r="AY423" s="486">
        <f t="shared" si="472"/>
        <v>44672.833333333336</v>
      </c>
      <c r="AZ423" s="486"/>
      <c r="BA423" s="486"/>
      <c r="BB423" s="486"/>
      <c r="BC423" s="486"/>
      <c r="BD423" s="486"/>
      <c r="BE423" s="486"/>
      <c r="BF423" s="421">
        <f t="shared" si="473"/>
        <v>2</v>
      </c>
      <c r="BG423" s="422"/>
      <c r="BH423" s="423"/>
      <c r="BI423" s="423"/>
      <c r="BJ423" s="423"/>
      <c r="BK423" s="423"/>
      <c r="BL423" s="423"/>
      <c r="BM423" s="423"/>
      <c r="BN423" s="423"/>
      <c r="BO423" s="423"/>
      <c r="BP423" s="423"/>
      <c r="BQ423" s="424"/>
      <c r="BR423" s="424"/>
      <c r="BS423" s="424"/>
      <c r="BT423" s="424"/>
      <c r="BU423" s="424"/>
      <c r="BV423" s="424"/>
      <c r="BW423" s="424"/>
      <c r="BX423" s="424"/>
      <c r="BY423" s="424"/>
      <c r="BZ423" s="424"/>
      <c r="CA423" s="424"/>
      <c r="CB423" s="425">
        <f t="shared" si="474"/>
        <v>0</v>
      </c>
      <c r="CC423" s="397">
        <f t="shared" si="475"/>
        <v>2</v>
      </c>
      <c r="CD423" s="364"/>
      <c r="CE423" s="396">
        <f t="shared" si="477"/>
        <v>6</v>
      </c>
      <c r="CF423" s="413"/>
      <c r="CG423" s="413"/>
      <c r="CH423" s="413"/>
      <c r="CI423" s="413"/>
      <c r="CJ423" s="413"/>
      <c r="CK423" s="426"/>
      <c r="CL423" s="426"/>
    </row>
    <row r="424" spans="1:90" s="427" customFormat="1" ht="26.4" customHeight="1">
      <c r="A424" s="410"/>
      <c r="B424" s="411">
        <f t="shared" si="476"/>
        <v>1329</v>
      </c>
      <c r="C424" s="216" t="str">
        <f t="shared" ca="1" si="470"/>
        <v/>
      </c>
      <c r="D424" s="216" t="s">
        <v>364</v>
      </c>
      <c r="E424" s="363">
        <f t="shared" si="471"/>
        <v>44652</v>
      </c>
      <c r="F424" s="412">
        <v>44652</v>
      </c>
      <c r="G424" s="413"/>
      <c r="H424" s="414"/>
      <c r="I424" s="413"/>
      <c r="J424" s="413"/>
      <c r="K424" s="413">
        <v>3038</v>
      </c>
      <c r="L424" s="414"/>
      <c r="M424" s="413"/>
      <c r="N424" s="413"/>
      <c r="O424" s="483" t="s">
        <v>253</v>
      </c>
      <c r="P424" s="415" t="s">
        <v>254</v>
      </c>
      <c r="Q424" s="416" t="s">
        <v>254</v>
      </c>
      <c r="R424" s="417" t="s">
        <v>68</v>
      </c>
      <c r="S424" s="418" t="s">
        <v>27</v>
      </c>
      <c r="T424" s="413"/>
      <c r="U424" s="413" t="s">
        <v>378</v>
      </c>
      <c r="V424" s="419" t="s">
        <v>378</v>
      </c>
      <c r="W424" s="419">
        <v>-30</v>
      </c>
      <c r="X424" s="413" t="s">
        <v>323</v>
      </c>
      <c r="Y424" s="413">
        <v>3</v>
      </c>
      <c r="Z424" s="413" t="s">
        <v>57</v>
      </c>
      <c r="AA424" s="413" t="s">
        <v>403</v>
      </c>
      <c r="AB424" s="413" t="e">
        <v>#REF!</v>
      </c>
      <c r="AC424" s="413"/>
      <c r="AD424" s="413"/>
      <c r="AE424" s="413">
        <v>500</v>
      </c>
      <c r="AF424" s="486">
        <v>44652</v>
      </c>
      <c r="AG424" s="486"/>
      <c r="AH424" s="486"/>
      <c r="AI424" s="486"/>
      <c r="AJ424" s="486"/>
      <c r="AK424" s="486"/>
      <c r="AL424" s="486"/>
      <c r="AM424" s="486"/>
      <c r="AN424" s="486"/>
      <c r="AO424" s="486"/>
      <c r="AP424" s="486"/>
      <c r="AQ424" s="486"/>
      <c r="AR424" s="486"/>
      <c r="AS424" s="486"/>
      <c r="AT424" s="486"/>
      <c r="AU424" s="486"/>
      <c r="AV424" s="486"/>
      <c r="AW424" s="486"/>
      <c r="AX424" s="486"/>
      <c r="AY424" s="486">
        <f t="shared" si="472"/>
        <v>44672.833333333336</v>
      </c>
      <c r="AZ424" s="486"/>
      <c r="BA424" s="486"/>
      <c r="BB424" s="486"/>
      <c r="BC424" s="486"/>
      <c r="BD424" s="486"/>
      <c r="BE424" s="486"/>
      <c r="BF424" s="421">
        <f t="shared" si="473"/>
        <v>2</v>
      </c>
      <c r="BG424" s="422"/>
      <c r="BH424" s="423"/>
      <c r="BI424" s="423"/>
      <c r="BJ424" s="423"/>
      <c r="BK424" s="423"/>
      <c r="BL424" s="423"/>
      <c r="BM424" s="423"/>
      <c r="BN424" s="423"/>
      <c r="BO424" s="423"/>
      <c r="BP424" s="423"/>
      <c r="BQ424" s="424"/>
      <c r="BR424" s="424"/>
      <c r="BS424" s="424"/>
      <c r="BT424" s="424"/>
      <c r="BU424" s="424"/>
      <c r="BV424" s="424"/>
      <c r="BW424" s="424"/>
      <c r="BX424" s="424"/>
      <c r="BY424" s="424"/>
      <c r="BZ424" s="424"/>
      <c r="CA424" s="424"/>
      <c r="CB424" s="425">
        <f t="shared" si="474"/>
        <v>0</v>
      </c>
      <c r="CC424" s="397">
        <f t="shared" si="475"/>
        <v>2</v>
      </c>
      <c r="CD424" s="364"/>
      <c r="CE424" s="396">
        <f t="shared" si="477"/>
        <v>6</v>
      </c>
      <c r="CF424" s="413"/>
      <c r="CG424" s="413"/>
      <c r="CH424" s="413"/>
      <c r="CI424" s="413"/>
      <c r="CJ424" s="413"/>
      <c r="CK424" s="426"/>
      <c r="CL424" s="426"/>
    </row>
    <row r="425" spans="1:90" s="427" customFormat="1" ht="26.4" customHeight="1">
      <c r="A425" s="410"/>
      <c r="B425" s="411">
        <f t="shared" si="476"/>
        <v>1330</v>
      </c>
      <c r="C425" s="216" t="str">
        <f t="shared" ca="1" si="470"/>
        <v/>
      </c>
      <c r="D425" s="216" t="s">
        <v>364</v>
      </c>
      <c r="E425" s="363">
        <f t="shared" si="471"/>
        <v>44652</v>
      </c>
      <c r="F425" s="412">
        <v>44652</v>
      </c>
      <c r="G425" s="413"/>
      <c r="H425" s="414"/>
      <c r="I425" s="413"/>
      <c r="J425" s="413"/>
      <c r="K425" s="413">
        <v>3038</v>
      </c>
      <c r="L425" s="414"/>
      <c r="M425" s="413"/>
      <c r="N425" s="413"/>
      <c r="O425" s="483" t="s">
        <v>253</v>
      </c>
      <c r="P425" s="415" t="s">
        <v>254</v>
      </c>
      <c r="Q425" s="416" t="s">
        <v>254</v>
      </c>
      <c r="R425" s="417" t="s">
        <v>68</v>
      </c>
      <c r="S425" s="418" t="s">
        <v>27</v>
      </c>
      <c r="T425" s="413"/>
      <c r="U425" s="14" t="s">
        <v>350</v>
      </c>
      <c r="V425" s="419" t="s">
        <v>377</v>
      </c>
      <c r="W425" s="419">
        <v>90</v>
      </c>
      <c r="X425" s="413" t="s">
        <v>379</v>
      </c>
      <c r="Y425" s="413">
        <v>3</v>
      </c>
      <c r="Z425" s="413" t="s">
        <v>19</v>
      </c>
      <c r="AA425" s="413" t="s">
        <v>403</v>
      </c>
      <c r="AB425" s="413" t="e">
        <v>#REF!</v>
      </c>
      <c r="AC425" s="413"/>
      <c r="AD425" s="413"/>
      <c r="AE425" s="413">
        <v>500</v>
      </c>
      <c r="AF425" s="486">
        <v>44652</v>
      </c>
      <c r="AG425" s="486"/>
      <c r="AH425" s="486"/>
      <c r="AI425" s="486"/>
      <c r="AJ425" s="486"/>
      <c r="AK425" s="486"/>
      <c r="AL425" s="486"/>
      <c r="AM425" s="486"/>
      <c r="AN425" s="486"/>
      <c r="AO425" s="486"/>
      <c r="AP425" s="486"/>
      <c r="AQ425" s="486"/>
      <c r="AR425" s="486"/>
      <c r="AS425" s="486"/>
      <c r="AT425" s="486"/>
      <c r="AU425" s="486"/>
      <c r="AV425" s="486"/>
      <c r="AW425" s="486"/>
      <c r="AX425" s="486"/>
      <c r="AY425" s="486">
        <f t="shared" si="472"/>
        <v>44672.833333333336</v>
      </c>
      <c r="AZ425" s="486"/>
      <c r="BA425" s="486"/>
      <c r="BB425" s="486"/>
      <c r="BC425" s="486"/>
      <c r="BD425" s="486"/>
      <c r="BE425" s="486"/>
      <c r="BF425" s="421">
        <f t="shared" si="473"/>
        <v>2</v>
      </c>
      <c r="BG425" s="422"/>
      <c r="BH425" s="423"/>
      <c r="BI425" s="423"/>
      <c r="BJ425" s="423"/>
      <c r="BK425" s="423"/>
      <c r="BL425" s="423"/>
      <c r="BM425" s="423"/>
      <c r="BN425" s="423"/>
      <c r="BO425" s="423"/>
      <c r="BP425" s="423"/>
      <c r="BQ425" s="424"/>
      <c r="BR425" s="424"/>
      <c r="BS425" s="424"/>
      <c r="BT425" s="424"/>
      <c r="BU425" s="424"/>
      <c r="BV425" s="424"/>
      <c r="BW425" s="424"/>
      <c r="BX425" s="424"/>
      <c r="BY425" s="424"/>
      <c r="BZ425" s="424"/>
      <c r="CA425" s="424"/>
      <c r="CB425" s="425">
        <f t="shared" si="474"/>
        <v>0</v>
      </c>
      <c r="CC425" s="397">
        <f t="shared" si="475"/>
        <v>2</v>
      </c>
      <c r="CD425" s="364"/>
      <c r="CE425" s="396">
        <f t="shared" si="477"/>
        <v>6</v>
      </c>
      <c r="CF425" s="413"/>
      <c r="CG425" s="413"/>
      <c r="CH425" s="413"/>
      <c r="CI425" s="413"/>
      <c r="CJ425" s="413"/>
      <c r="CK425" s="426"/>
      <c r="CL425" s="426"/>
    </row>
    <row r="426" spans="1:90" s="427" customFormat="1" ht="26.4" customHeight="1">
      <c r="A426" s="410"/>
      <c r="B426" s="411">
        <f t="shared" si="476"/>
        <v>1331</v>
      </c>
      <c r="C426" s="216" t="str">
        <f t="shared" ca="1" si="470"/>
        <v/>
      </c>
      <c r="D426" s="216" t="s">
        <v>364</v>
      </c>
      <c r="E426" s="363">
        <f t="shared" si="471"/>
        <v>44652</v>
      </c>
      <c r="F426" s="412">
        <v>44652</v>
      </c>
      <c r="G426" s="413"/>
      <c r="H426" s="414"/>
      <c r="I426" s="413"/>
      <c r="J426" s="413"/>
      <c r="K426" s="413">
        <v>3038</v>
      </c>
      <c r="L426" s="414"/>
      <c r="M426" s="413"/>
      <c r="N426" s="413"/>
      <c r="O426" s="483" t="s">
        <v>253</v>
      </c>
      <c r="P426" s="415" t="s">
        <v>254</v>
      </c>
      <c r="Q426" s="416" t="s">
        <v>254</v>
      </c>
      <c r="R426" s="417" t="s">
        <v>68</v>
      </c>
      <c r="S426" s="418" t="s">
        <v>27</v>
      </c>
      <c r="T426" s="413"/>
      <c r="U426" s="413" t="s">
        <v>378</v>
      </c>
      <c r="V426" s="419" t="s">
        <v>378</v>
      </c>
      <c r="W426" s="419">
        <v>-40</v>
      </c>
      <c r="X426" s="413" t="s">
        <v>379</v>
      </c>
      <c r="Y426" s="413">
        <v>3</v>
      </c>
      <c r="Z426" s="413" t="s">
        <v>57</v>
      </c>
      <c r="AA426" s="413" t="s">
        <v>403</v>
      </c>
      <c r="AB426" s="413" t="e">
        <v>#REF!</v>
      </c>
      <c r="AC426" s="413"/>
      <c r="AD426" s="413"/>
      <c r="AE426" s="413">
        <v>500</v>
      </c>
      <c r="AF426" s="486">
        <v>44652</v>
      </c>
      <c r="AG426" s="486"/>
      <c r="AH426" s="486"/>
      <c r="AI426" s="486"/>
      <c r="AJ426" s="486"/>
      <c r="AK426" s="486"/>
      <c r="AL426" s="486"/>
      <c r="AM426" s="486"/>
      <c r="AN426" s="486"/>
      <c r="AO426" s="486"/>
      <c r="AP426" s="486"/>
      <c r="AQ426" s="486"/>
      <c r="AR426" s="486"/>
      <c r="AS426" s="486"/>
      <c r="AT426" s="486"/>
      <c r="AU426" s="486"/>
      <c r="AV426" s="486"/>
      <c r="AW426" s="486"/>
      <c r="AX426" s="486"/>
      <c r="AY426" s="486">
        <f t="shared" si="472"/>
        <v>44672.833333333336</v>
      </c>
      <c r="AZ426" s="486"/>
      <c r="BA426" s="486"/>
      <c r="BB426" s="486"/>
      <c r="BC426" s="486"/>
      <c r="BD426" s="486"/>
      <c r="BE426" s="486"/>
      <c r="BF426" s="421">
        <f t="shared" si="473"/>
        <v>2</v>
      </c>
      <c r="BG426" s="422"/>
      <c r="BH426" s="423"/>
      <c r="BI426" s="423"/>
      <c r="BJ426" s="423"/>
      <c r="BK426" s="423"/>
      <c r="BL426" s="423"/>
      <c r="BM426" s="423"/>
      <c r="BN426" s="423"/>
      <c r="BO426" s="423"/>
      <c r="BP426" s="423"/>
      <c r="BQ426" s="424"/>
      <c r="BR426" s="424"/>
      <c r="BS426" s="424"/>
      <c r="BT426" s="424"/>
      <c r="BU426" s="424"/>
      <c r="BV426" s="424"/>
      <c r="BW426" s="424"/>
      <c r="BX426" s="424"/>
      <c r="BY426" s="424"/>
      <c r="BZ426" s="424"/>
      <c r="CA426" s="424"/>
      <c r="CB426" s="425">
        <f t="shared" si="474"/>
        <v>0</v>
      </c>
      <c r="CC426" s="397">
        <f t="shared" si="475"/>
        <v>2</v>
      </c>
      <c r="CD426" s="364"/>
      <c r="CE426" s="396">
        <f t="shared" si="477"/>
        <v>6</v>
      </c>
      <c r="CF426" s="413"/>
      <c r="CG426" s="413"/>
      <c r="CH426" s="413"/>
      <c r="CI426" s="413"/>
      <c r="CJ426" s="413"/>
      <c r="CK426" s="426"/>
      <c r="CL426" s="426"/>
    </row>
    <row r="427" spans="1:90" s="427" customFormat="1" ht="26.4" customHeight="1">
      <c r="A427" s="410"/>
      <c r="B427" s="411">
        <f t="shared" si="476"/>
        <v>1332</v>
      </c>
      <c r="C427" s="216" t="str">
        <f t="shared" ca="1" si="470"/>
        <v/>
      </c>
      <c r="D427" s="216" t="s">
        <v>364</v>
      </c>
      <c r="E427" s="363">
        <f t="shared" si="471"/>
        <v>44652</v>
      </c>
      <c r="F427" s="412">
        <v>44652</v>
      </c>
      <c r="G427" s="413"/>
      <c r="H427" s="414"/>
      <c r="I427" s="413"/>
      <c r="J427" s="413"/>
      <c r="K427" s="413">
        <v>3038</v>
      </c>
      <c r="L427" s="414"/>
      <c r="M427" s="413"/>
      <c r="N427" s="413"/>
      <c r="O427" s="483" t="s">
        <v>253</v>
      </c>
      <c r="P427" s="415" t="s">
        <v>254</v>
      </c>
      <c r="Q427" s="416" t="s">
        <v>254</v>
      </c>
      <c r="R427" s="417" t="s">
        <v>68</v>
      </c>
      <c r="S427" s="418" t="s">
        <v>27</v>
      </c>
      <c r="T427" s="413"/>
      <c r="U427" s="413" t="s">
        <v>380</v>
      </c>
      <c r="V427" s="419" t="s">
        <v>318</v>
      </c>
      <c r="W427" s="419" t="s">
        <v>329</v>
      </c>
      <c r="X427" s="413" t="s">
        <v>323</v>
      </c>
      <c r="Y427" s="413">
        <v>3</v>
      </c>
      <c r="Z427" s="413" t="s">
        <v>21</v>
      </c>
      <c r="AA427" s="413" t="s">
        <v>403</v>
      </c>
      <c r="AB427" s="413" t="e">
        <v>#REF!</v>
      </c>
      <c r="AC427" s="413"/>
      <c r="AD427" s="413"/>
      <c r="AE427" s="413">
        <v>500</v>
      </c>
      <c r="AF427" s="486">
        <v>44652</v>
      </c>
      <c r="AG427" s="486"/>
      <c r="AH427" s="486"/>
      <c r="AI427" s="486"/>
      <c r="AJ427" s="486"/>
      <c r="AK427" s="486"/>
      <c r="AL427" s="486"/>
      <c r="AM427" s="486"/>
      <c r="AN427" s="486"/>
      <c r="AO427" s="486"/>
      <c r="AP427" s="486"/>
      <c r="AQ427" s="486"/>
      <c r="AR427" s="486"/>
      <c r="AS427" s="486"/>
      <c r="AT427" s="486"/>
      <c r="AU427" s="486"/>
      <c r="AV427" s="486"/>
      <c r="AW427" s="486"/>
      <c r="AX427" s="486"/>
      <c r="AY427" s="486">
        <f t="shared" si="472"/>
        <v>44672.833333333336</v>
      </c>
      <c r="AZ427" s="486"/>
      <c r="BA427" s="486"/>
      <c r="BB427" s="486"/>
      <c r="BC427" s="486"/>
      <c r="BD427" s="486"/>
      <c r="BE427" s="486"/>
      <c r="BF427" s="421">
        <f t="shared" si="473"/>
        <v>2</v>
      </c>
      <c r="BG427" s="422"/>
      <c r="BH427" s="423"/>
      <c r="BI427" s="423"/>
      <c r="BJ427" s="423"/>
      <c r="BK427" s="423"/>
      <c r="BL427" s="423"/>
      <c r="BM427" s="423"/>
      <c r="BN427" s="423"/>
      <c r="BO427" s="423"/>
      <c r="BP427" s="423"/>
      <c r="BQ427" s="424"/>
      <c r="BR427" s="424"/>
      <c r="BS427" s="424"/>
      <c r="BT427" s="424"/>
      <c r="BU427" s="424"/>
      <c r="BV427" s="424"/>
      <c r="BW427" s="424"/>
      <c r="BX427" s="424"/>
      <c r="BY427" s="424"/>
      <c r="BZ427" s="424"/>
      <c r="CA427" s="424"/>
      <c r="CB427" s="425">
        <f t="shared" si="474"/>
        <v>0</v>
      </c>
      <c r="CC427" s="397">
        <f t="shared" si="475"/>
        <v>2</v>
      </c>
      <c r="CD427" s="364"/>
      <c r="CE427" s="396">
        <f t="shared" si="477"/>
        <v>6</v>
      </c>
      <c r="CF427" s="413"/>
      <c r="CG427" s="413"/>
      <c r="CH427" s="413"/>
      <c r="CI427" s="413"/>
      <c r="CJ427" s="413"/>
      <c r="CK427" s="426"/>
      <c r="CL427" s="426"/>
    </row>
    <row r="428" spans="1:90" s="427" customFormat="1" ht="26.4" customHeight="1">
      <c r="A428" s="410"/>
      <c r="B428" s="411">
        <f t="shared" si="476"/>
        <v>1333</v>
      </c>
      <c r="C428" s="216" t="str">
        <f t="shared" ca="1" si="470"/>
        <v/>
      </c>
      <c r="D428" s="216" t="s">
        <v>364</v>
      </c>
      <c r="E428" s="363">
        <f t="shared" si="471"/>
        <v>44652</v>
      </c>
      <c r="F428" s="412">
        <v>44652</v>
      </c>
      <c r="G428" s="413"/>
      <c r="H428" s="414"/>
      <c r="I428" s="413"/>
      <c r="J428" s="413"/>
      <c r="K428" s="413">
        <v>3038</v>
      </c>
      <c r="L428" s="414"/>
      <c r="M428" s="413"/>
      <c r="N428" s="413"/>
      <c r="O428" s="483" t="s">
        <v>253</v>
      </c>
      <c r="P428" s="415" t="s">
        <v>254</v>
      </c>
      <c r="Q428" s="416" t="s">
        <v>254</v>
      </c>
      <c r="R428" s="417" t="s">
        <v>68</v>
      </c>
      <c r="S428" s="418" t="s">
        <v>27</v>
      </c>
      <c r="T428" s="413"/>
      <c r="U428" s="413" t="s">
        <v>380</v>
      </c>
      <c r="V428" s="419" t="s">
        <v>318</v>
      </c>
      <c r="W428" s="419" t="s">
        <v>329</v>
      </c>
      <c r="X428" s="413" t="s">
        <v>379</v>
      </c>
      <c r="Y428" s="413">
        <v>3</v>
      </c>
      <c r="Z428" s="413" t="s">
        <v>21</v>
      </c>
      <c r="AA428" s="413" t="s">
        <v>403</v>
      </c>
      <c r="AB428" s="413" t="e">
        <v>#REF!</v>
      </c>
      <c r="AC428" s="413"/>
      <c r="AD428" s="413"/>
      <c r="AE428" s="413">
        <v>500</v>
      </c>
      <c r="AF428" s="486">
        <v>44652</v>
      </c>
      <c r="AG428" s="486"/>
      <c r="AH428" s="486"/>
      <c r="AI428" s="486"/>
      <c r="AJ428" s="486"/>
      <c r="AK428" s="486"/>
      <c r="AL428" s="486"/>
      <c r="AM428" s="486"/>
      <c r="AN428" s="486"/>
      <c r="AO428" s="486"/>
      <c r="AP428" s="486"/>
      <c r="AQ428" s="486"/>
      <c r="AR428" s="486"/>
      <c r="AS428" s="486"/>
      <c r="AT428" s="486"/>
      <c r="AU428" s="486"/>
      <c r="AV428" s="486"/>
      <c r="AW428" s="486"/>
      <c r="AX428" s="486"/>
      <c r="AY428" s="486">
        <f t="shared" si="472"/>
        <v>44672.833333333336</v>
      </c>
      <c r="AZ428" s="486"/>
      <c r="BA428" s="486"/>
      <c r="BB428" s="486"/>
      <c r="BC428" s="486"/>
      <c r="BD428" s="486"/>
      <c r="BE428" s="486"/>
      <c r="BF428" s="421">
        <f t="shared" si="473"/>
        <v>2</v>
      </c>
      <c r="BG428" s="422"/>
      <c r="BH428" s="423"/>
      <c r="BI428" s="423"/>
      <c r="BJ428" s="423"/>
      <c r="BK428" s="423"/>
      <c r="BL428" s="423"/>
      <c r="BM428" s="423"/>
      <c r="BN428" s="423"/>
      <c r="BO428" s="423"/>
      <c r="BP428" s="423"/>
      <c r="BQ428" s="424"/>
      <c r="BR428" s="424"/>
      <c r="BS428" s="424"/>
      <c r="BT428" s="424"/>
      <c r="BU428" s="424"/>
      <c r="BV428" s="424"/>
      <c r="BW428" s="424"/>
      <c r="BX428" s="424"/>
      <c r="BY428" s="424"/>
      <c r="BZ428" s="424"/>
      <c r="CA428" s="424"/>
      <c r="CB428" s="425">
        <f t="shared" si="474"/>
        <v>0</v>
      </c>
      <c r="CC428" s="397">
        <f t="shared" si="475"/>
        <v>2</v>
      </c>
      <c r="CD428" s="364"/>
      <c r="CE428" s="396">
        <f t="shared" si="477"/>
        <v>6</v>
      </c>
      <c r="CF428" s="413"/>
      <c r="CG428" s="413"/>
      <c r="CH428" s="413"/>
      <c r="CI428" s="413"/>
      <c r="CJ428" s="413"/>
      <c r="CK428" s="426"/>
      <c r="CL428" s="426"/>
    </row>
    <row r="429" spans="1:90" s="427" customFormat="1" ht="26.4" customHeight="1">
      <c r="A429" s="410"/>
      <c r="B429" s="411">
        <f t="shared" si="476"/>
        <v>1334</v>
      </c>
      <c r="C429" s="216" t="str">
        <f t="shared" ca="1" si="470"/>
        <v/>
      </c>
      <c r="D429" s="216" t="s">
        <v>364</v>
      </c>
      <c r="E429" s="363">
        <f t="shared" si="471"/>
        <v>44652</v>
      </c>
      <c r="F429" s="412">
        <v>44652</v>
      </c>
      <c r="G429" s="413"/>
      <c r="H429" s="414"/>
      <c r="I429" s="413"/>
      <c r="J429" s="413"/>
      <c r="K429" s="413">
        <v>3038</v>
      </c>
      <c r="L429" s="414"/>
      <c r="M429" s="413"/>
      <c r="N429" s="413"/>
      <c r="O429" s="483" t="s">
        <v>253</v>
      </c>
      <c r="P429" s="415" t="s">
        <v>254</v>
      </c>
      <c r="Q429" s="416" t="s">
        <v>254</v>
      </c>
      <c r="R429" s="417" t="s">
        <v>68</v>
      </c>
      <c r="S429" s="418" t="s">
        <v>27</v>
      </c>
      <c r="T429" s="413"/>
      <c r="U429" s="413" t="s">
        <v>382</v>
      </c>
      <c r="V429" s="419" t="s">
        <v>382</v>
      </c>
      <c r="W429" s="419" t="s">
        <v>368</v>
      </c>
      <c r="X429" s="413" t="s">
        <v>379</v>
      </c>
      <c r="Y429" s="413">
        <v>3</v>
      </c>
      <c r="Z429" s="413" t="s">
        <v>31</v>
      </c>
      <c r="AA429" s="413" t="s">
        <v>403</v>
      </c>
      <c r="AB429" s="413" t="e">
        <v>#REF!</v>
      </c>
      <c r="AC429" s="413"/>
      <c r="AD429" s="413"/>
      <c r="AE429" s="413">
        <v>500</v>
      </c>
      <c r="AF429" s="486">
        <v>44652</v>
      </c>
      <c r="AG429" s="486"/>
      <c r="AH429" s="486"/>
      <c r="AI429" s="486"/>
      <c r="AJ429" s="486"/>
      <c r="AK429" s="486"/>
      <c r="AL429" s="486"/>
      <c r="AM429" s="486"/>
      <c r="AN429" s="486"/>
      <c r="AO429" s="486"/>
      <c r="AP429" s="486"/>
      <c r="AQ429" s="486"/>
      <c r="AR429" s="486"/>
      <c r="AS429" s="486"/>
      <c r="AT429" s="486"/>
      <c r="AU429" s="486"/>
      <c r="AV429" s="486"/>
      <c r="AW429" s="486"/>
      <c r="AX429" s="486"/>
      <c r="AY429" s="486">
        <f t="shared" si="472"/>
        <v>44672.833333333336</v>
      </c>
      <c r="AZ429" s="486"/>
      <c r="BA429" s="486"/>
      <c r="BB429" s="486"/>
      <c r="BC429" s="486"/>
      <c r="BD429" s="486"/>
      <c r="BE429" s="486"/>
      <c r="BF429" s="421">
        <f t="shared" si="473"/>
        <v>2</v>
      </c>
      <c r="BG429" s="422"/>
      <c r="BH429" s="423"/>
      <c r="BI429" s="423"/>
      <c r="BJ429" s="423"/>
      <c r="BK429" s="423"/>
      <c r="BL429" s="423"/>
      <c r="BM429" s="423"/>
      <c r="BN429" s="423"/>
      <c r="BO429" s="423"/>
      <c r="BP429" s="423"/>
      <c r="BQ429" s="424"/>
      <c r="BR429" s="424"/>
      <c r="BS429" s="424"/>
      <c r="BT429" s="424"/>
      <c r="BU429" s="424"/>
      <c r="BV429" s="424"/>
      <c r="BW429" s="424"/>
      <c r="BX429" s="424"/>
      <c r="BY429" s="424"/>
      <c r="BZ429" s="424"/>
      <c r="CA429" s="424"/>
      <c r="CB429" s="425">
        <f t="shared" si="474"/>
        <v>0</v>
      </c>
      <c r="CC429" s="397">
        <f t="shared" si="475"/>
        <v>2</v>
      </c>
      <c r="CD429" s="364"/>
      <c r="CE429" s="396">
        <f t="shared" si="477"/>
        <v>6</v>
      </c>
      <c r="CF429" s="413"/>
      <c r="CG429" s="413"/>
      <c r="CH429" s="413"/>
      <c r="CI429" s="413"/>
      <c r="CJ429" s="413"/>
      <c r="CK429" s="426"/>
      <c r="CL429" s="426"/>
    </row>
    <row r="430" spans="1:90" s="427" customFormat="1" ht="26.4" customHeight="1">
      <c r="A430" s="410"/>
      <c r="B430" s="411">
        <f t="shared" si="476"/>
        <v>1335</v>
      </c>
      <c r="C430" s="216" t="str">
        <f t="shared" ref="C430:C461" ca="1" si="478">IF(CD430="","",(IF(CF430&lt;&gt;"","Closed",(IF(CD430=TODAY()+1,"Near Due",(IF(CD430=TODAY(),"Today is due date",(IF(CD430&gt;TODAY(),"On Due",(IF(E1633&lt;TODAY()-7,"Too Over Due",(IF(CD430&lt;TODAY(),"Over due")))))))))))))</f>
        <v/>
      </c>
      <c r="D430" s="216" t="s">
        <v>364</v>
      </c>
      <c r="E430" s="363">
        <f t="shared" si="471"/>
        <v>44652</v>
      </c>
      <c r="F430" s="412">
        <v>44652</v>
      </c>
      <c r="G430" s="413"/>
      <c r="H430" s="414"/>
      <c r="I430" s="413"/>
      <c r="J430" s="413"/>
      <c r="K430" s="413">
        <v>3040</v>
      </c>
      <c r="L430" s="414"/>
      <c r="M430" s="413"/>
      <c r="N430" s="413"/>
      <c r="O430" s="483" t="s">
        <v>253</v>
      </c>
      <c r="P430" s="415" t="s">
        <v>254</v>
      </c>
      <c r="Q430" s="416" t="s">
        <v>254</v>
      </c>
      <c r="R430" s="417" t="s">
        <v>68</v>
      </c>
      <c r="S430" s="418" t="s">
        <v>27</v>
      </c>
      <c r="T430" s="413"/>
      <c r="U430" s="14" t="s">
        <v>350</v>
      </c>
      <c r="V430" s="419" t="s">
        <v>377</v>
      </c>
      <c r="W430" s="419">
        <v>85</v>
      </c>
      <c r="X430" s="413" t="s">
        <v>323</v>
      </c>
      <c r="Y430" s="413">
        <v>3</v>
      </c>
      <c r="Z430" s="413" t="s">
        <v>19</v>
      </c>
      <c r="AA430" s="413" t="s">
        <v>164</v>
      </c>
      <c r="AB430" s="413" t="s">
        <v>406</v>
      </c>
      <c r="AC430" s="413"/>
      <c r="AD430" s="413"/>
      <c r="AE430" s="413">
        <v>500</v>
      </c>
      <c r="AF430" s="486">
        <v>44652</v>
      </c>
      <c r="AG430" s="486"/>
      <c r="AH430" s="486"/>
      <c r="AI430" s="486"/>
      <c r="AJ430" s="486"/>
      <c r="AK430" s="486"/>
      <c r="AL430" s="486"/>
      <c r="AM430" s="486"/>
      <c r="AN430" s="486"/>
      <c r="AO430" s="486"/>
      <c r="AP430" s="486"/>
      <c r="AQ430" s="486"/>
      <c r="AR430" s="486"/>
      <c r="AS430" s="486"/>
      <c r="AT430" s="486"/>
      <c r="AU430" s="486"/>
      <c r="AV430" s="486"/>
      <c r="AW430" s="486"/>
      <c r="AX430" s="486"/>
      <c r="AY430" s="486">
        <f t="shared" si="472"/>
        <v>44672.833333333336</v>
      </c>
      <c r="AZ430" s="486"/>
      <c r="BA430" s="486"/>
      <c r="BB430" s="486"/>
      <c r="BC430" s="486"/>
      <c r="BD430" s="486"/>
      <c r="BE430" s="486"/>
      <c r="BF430" s="421">
        <f t="shared" si="473"/>
        <v>2</v>
      </c>
      <c r="BG430" s="422"/>
      <c r="BH430" s="423"/>
      <c r="BI430" s="423"/>
      <c r="BJ430" s="423"/>
      <c r="BK430" s="423"/>
      <c r="BL430" s="423"/>
      <c r="BM430" s="423"/>
      <c r="BN430" s="423"/>
      <c r="BO430" s="423"/>
      <c r="BP430" s="423"/>
      <c r="BQ430" s="424"/>
      <c r="BR430" s="424"/>
      <c r="BS430" s="424"/>
      <c r="BT430" s="424"/>
      <c r="BU430" s="424"/>
      <c r="BV430" s="424"/>
      <c r="BW430" s="424"/>
      <c r="BX430" s="424"/>
      <c r="BY430" s="424"/>
      <c r="BZ430" s="424"/>
      <c r="CA430" s="424"/>
      <c r="CB430" s="425">
        <f t="shared" si="474"/>
        <v>0</v>
      </c>
      <c r="CC430" s="397">
        <f t="shared" si="475"/>
        <v>2</v>
      </c>
      <c r="CD430" s="364"/>
      <c r="CE430" s="396">
        <f t="shared" si="477"/>
        <v>6</v>
      </c>
      <c r="CF430" s="413"/>
      <c r="CG430" s="413"/>
      <c r="CH430" s="413"/>
      <c r="CI430" s="413"/>
      <c r="CJ430" s="413"/>
      <c r="CK430" s="426"/>
      <c r="CL430" s="426"/>
    </row>
    <row r="431" spans="1:90" s="427" customFormat="1" ht="26.4" customHeight="1">
      <c r="A431" s="410"/>
      <c r="B431" s="411">
        <f t="shared" si="476"/>
        <v>1336</v>
      </c>
      <c r="C431" s="216" t="str">
        <f t="shared" ca="1" si="478"/>
        <v/>
      </c>
      <c r="D431" s="216" t="s">
        <v>364</v>
      </c>
      <c r="E431" s="363">
        <f t="shared" si="471"/>
        <v>44652</v>
      </c>
      <c r="F431" s="412">
        <v>44652</v>
      </c>
      <c r="G431" s="413"/>
      <c r="H431" s="414"/>
      <c r="I431" s="413"/>
      <c r="J431" s="413"/>
      <c r="K431" s="413">
        <v>3040</v>
      </c>
      <c r="L431" s="414"/>
      <c r="M431" s="413"/>
      <c r="N431" s="413"/>
      <c r="O431" s="483" t="s">
        <v>253</v>
      </c>
      <c r="P431" s="415" t="s">
        <v>254</v>
      </c>
      <c r="Q431" s="416" t="s">
        <v>254</v>
      </c>
      <c r="R431" s="417" t="s">
        <v>68</v>
      </c>
      <c r="S431" s="418" t="s">
        <v>27</v>
      </c>
      <c r="T431" s="413"/>
      <c r="U431" s="413" t="s">
        <v>378</v>
      </c>
      <c r="V431" s="419" t="s">
        <v>378</v>
      </c>
      <c r="W431" s="419">
        <v>-30</v>
      </c>
      <c r="X431" s="413" t="s">
        <v>323</v>
      </c>
      <c r="Y431" s="413">
        <v>3</v>
      </c>
      <c r="Z431" s="413" t="s">
        <v>57</v>
      </c>
      <c r="AA431" s="413" t="s">
        <v>164</v>
      </c>
      <c r="AB431" s="413" t="s">
        <v>406</v>
      </c>
      <c r="AC431" s="413"/>
      <c r="AD431" s="413"/>
      <c r="AE431" s="413">
        <v>500</v>
      </c>
      <c r="AF431" s="486">
        <v>44652</v>
      </c>
      <c r="AG431" s="486"/>
      <c r="AH431" s="486"/>
      <c r="AI431" s="486"/>
      <c r="AJ431" s="486"/>
      <c r="AK431" s="486"/>
      <c r="AL431" s="486"/>
      <c r="AM431" s="486"/>
      <c r="AN431" s="486"/>
      <c r="AO431" s="486"/>
      <c r="AP431" s="486"/>
      <c r="AQ431" s="486"/>
      <c r="AR431" s="486"/>
      <c r="AS431" s="486"/>
      <c r="AT431" s="486"/>
      <c r="AU431" s="486"/>
      <c r="AV431" s="486"/>
      <c r="AW431" s="486"/>
      <c r="AX431" s="486"/>
      <c r="AY431" s="486">
        <f t="shared" si="472"/>
        <v>44672.833333333336</v>
      </c>
      <c r="AZ431" s="486"/>
      <c r="BA431" s="486"/>
      <c r="BB431" s="486"/>
      <c r="BC431" s="486"/>
      <c r="BD431" s="486"/>
      <c r="BE431" s="486"/>
      <c r="BF431" s="421">
        <f t="shared" si="473"/>
        <v>2</v>
      </c>
      <c r="BG431" s="422"/>
      <c r="BH431" s="423"/>
      <c r="BI431" s="423"/>
      <c r="BJ431" s="423"/>
      <c r="BK431" s="423"/>
      <c r="BL431" s="423"/>
      <c r="BM431" s="423"/>
      <c r="BN431" s="423"/>
      <c r="BO431" s="423"/>
      <c r="BP431" s="423"/>
      <c r="BQ431" s="424"/>
      <c r="BR431" s="424"/>
      <c r="BS431" s="424"/>
      <c r="BT431" s="424"/>
      <c r="BU431" s="424"/>
      <c r="BV431" s="424"/>
      <c r="BW431" s="424"/>
      <c r="BX431" s="424"/>
      <c r="BY431" s="424"/>
      <c r="BZ431" s="424"/>
      <c r="CA431" s="424"/>
      <c r="CB431" s="425">
        <f t="shared" si="474"/>
        <v>0</v>
      </c>
      <c r="CC431" s="397">
        <f t="shared" si="475"/>
        <v>2</v>
      </c>
      <c r="CD431" s="364"/>
      <c r="CE431" s="396">
        <f t="shared" si="477"/>
        <v>6</v>
      </c>
      <c r="CF431" s="413"/>
      <c r="CG431" s="413"/>
      <c r="CH431" s="413"/>
      <c r="CI431" s="413"/>
      <c r="CJ431" s="413"/>
      <c r="CK431" s="426"/>
      <c r="CL431" s="426"/>
    </row>
    <row r="432" spans="1:90" s="427" customFormat="1" ht="26.4" customHeight="1">
      <c r="A432" s="410"/>
      <c r="B432" s="411">
        <f t="shared" si="476"/>
        <v>1337</v>
      </c>
      <c r="C432" s="216" t="str">
        <f t="shared" ca="1" si="478"/>
        <v/>
      </c>
      <c r="D432" s="216" t="s">
        <v>364</v>
      </c>
      <c r="E432" s="363">
        <f t="shared" si="471"/>
        <v>44652</v>
      </c>
      <c r="F432" s="412">
        <v>44652</v>
      </c>
      <c r="G432" s="413"/>
      <c r="H432" s="414"/>
      <c r="I432" s="413"/>
      <c r="J432" s="413"/>
      <c r="K432" s="413">
        <v>3040</v>
      </c>
      <c r="L432" s="414"/>
      <c r="M432" s="413"/>
      <c r="N432" s="413"/>
      <c r="O432" s="483" t="s">
        <v>253</v>
      </c>
      <c r="P432" s="415" t="s">
        <v>254</v>
      </c>
      <c r="Q432" s="416" t="s">
        <v>254</v>
      </c>
      <c r="R432" s="417" t="s">
        <v>68</v>
      </c>
      <c r="S432" s="418" t="s">
        <v>27</v>
      </c>
      <c r="T432" s="413"/>
      <c r="U432" s="14" t="s">
        <v>350</v>
      </c>
      <c r="V432" s="419" t="s">
        <v>377</v>
      </c>
      <c r="W432" s="419">
        <v>90</v>
      </c>
      <c r="X432" s="413" t="s">
        <v>379</v>
      </c>
      <c r="Y432" s="413">
        <v>3</v>
      </c>
      <c r="Z432" s="413" t="s">
        <v>19</v>
      </c>
      <c r="AA432" s="413" t="s">
        <v>164</v>
      </c>
      <c r="AB432" s="413" t="s">
        <v>406</v>
      </c>
      <c r="AC432" s="413"/>
      <c r="AD432" s="413"/>
      <c r="AE432" s="413">
        <v>500</v>
      </c>
      <c r="AF432" s="486">
        <v>44652</v>
      </c>
      <c r="AG432" s="486"/>
      <c r="AH432" s="486"/>
      <c r="AI432" s="486"/>
      <c r="AJ432" s="486"/>
      <c r="AK432" s="486"/>
      <c r="AL432" s="486"/>
      <c r="AM432" s="486"/>
      <c r="AN432" s="486"/>
      <c r="AO432" s="486"/>
      <c r="AP432" s="486"/>
      <c r="AQ432" s="486"/>
      <c r="AR432" s="486"/>
      <c r="AS432" s="486"/>
      <c r="AT432" s="486"/>
      <c r="AU432" s="486"/>
      <c r="AV432" s="486"/>
      <c r="AW432" s="486"/>
      <c r="AX432" s="486"/>
      <c r="AY432" s="486">
        <f t="shared" si="472"/>
        <v>44672.833333333336</v>
      </c>
      <c r="AZ432" s="486"/>
      <c r="BA432" s="486"/>
      <c r="BB432" s="486"/>
      <c r="BC432" s="486"/>
      <c r="BD432" s="486"/>
      <c r="BE432" s="486"/>
      <c r="BF432" s="421">
        <f t="shared" si="473"/>
        <v>2</v>
      </c>
      <c r="BG432" s="422"/>
      <c r="BH432" s="423"/>
      <c r="BI432" s="423"/>
      <c r="BJ432" s="423"/>
      <c r="BK432" s="423"/>
      <c r="BL432" s="423"/>
      <c r="BM432" s="423"/>
      <c r="BN432" s="423"/>
      <c r="BO432" s="423"/>
      <c r="BP432" s="423"/>
      <c r="BQ432" s="424"/>
      <c r="BR432" s="424"/>
      <c r="BS432" s="424"/>
      <c r="BT432" s="424"/>
      <c r="BU432" s="424"/>
      <c r="BV432" s="424"/>
      <c r="BW432" s="424"/>
      <c r="BX432" s="424"/>
      <c r="BY432" s="424"/>
      <c r="BZ432" s="424"/>
      <c r="CA432" s="424"/>
      <c r="CB432" s="425">
        <f t="shared" si="474"/>
        <v>0</v>
      </c>
      <c r="CC432" s="397">
        <f t="shared" si="475"/>
        <v>2</v>
      </c>
      <c r="CD432" s="364"/>
      <c r="CE432" s="396">
        <f t="shared" si="477"/>
        <v>6</v>
      </c>
      <c r="CF432" s="413"/>
      <c r="CG432" s="413"/>
      <c r="CH432" s="413"/>
      <c r="CI432" s="413"/>
      <c r="CJ432" s="413"/>
      <c r="CK432" s="426"/>
      <c r="CL432" s="426"/>
    </row>
    <row r="433" spans="1:90" s="427" customFormat="1" ht="26.4" customHeight="1">
      <c r="A433" s="410"/>
      <c r="B433" s="411">
        <f t="shared" si="476"/>
        <v>1338</v>
      </c>
      <c r="C433" s="216" t="str">
        <f t="shared" ca="1" si="478"/>
        <v/>
      </c>
      <c r="D433" s="216" t="s">
        <v>364</v>
      </c>
      <c r="E433" s="363">
        <f t="shared" si="471"/>
        <v>44652</v>
      </c>
      <c r="F433" s="412">
        <v>44652</v>
      </c>
      <c r="G433" s="413"/>
      <c r="H433" s="414"/>
      <c r="I433" s="413"/>
      <c r="J433" s="413"/>
      <c r="K433" s="413">
        <v>3040</v>
      </c>
      <c r="L433" s="414"/>
      <c r="M433" s="413"/>
      <c r="N433" s="413"/>
      <c r="O433" s="483" t="s">
        <v>253</v>
      </c>
      <c r="P433" s="415" t="s">
        <v>254</v>
      </c>
      <c r="Q433" s="416" t="s">
        <v>254</v>
      </c>
      <c r="R433" s="417" t="s">
        <v>68</v>
      </c>
      <c r="S433" s="418" t="s">
        <v>27</v>
      </c>
      <c r="T433" s="413"/>
      <c r="U433" s="413" t="s">
        <v>378</v>
      </c>
      <c r="V433" s="419" t="s">
        <v>378</v>
      </c>
      <c r="W433" s="419">
        <v>-40</v>
      </c>
      <c r="X433" s="413" t="s">
        <v>379</v>
      </c>
      <c r="Y433" s="413">
        <v>3</v>
      </c>
      <c r="Z433" s="413" t="s">
        <v>57</v>
      </c>
      <c r="AA433" s="413" t="s">
        <v>164</v>
      </c>
      <c r="AB433" s="413" t="s">
        <v>406</v>
      </c>
      <c r="AC433" s="413"/>
      <c r="AD433" s="413"/>
      <c r="AE433" s="413">
        <v>500</v>
      </c>
      <c r="AF433" s="486">
        <v>44652</v>
      </c>
      <c r="AG433" s="486"/>
      <c r="AH433" s="486"/>
      <c r="AI433" s="486"/>
      <c r="AJ433" s="486"/>
      <c r="AK433" s="486"/>
      <c r="AL433" s="486"/>
      <c r="AM433" s="486"/>
      <c r="AN433" s="486"/>
      <c r="AO433" s="486"/>
      <c r="AP433" s="486"/>
      <c r="AQ433" s="486"/>
      <c r="AR433" s="486"/>
      <c r="AS433" s="486"/>
      <c r="AT433" s="486"/>
      <c r="AU433" s="486"/>
      <c r="AV433" s="486"/>
      <c r="AW433" s="486"/>
      <c r="AX433" s="486"/>
      <c r="AY433" s="486">
        <f t="shared" si="472"/>
        <v>44672.833333333336</v>
      </c>
      <c r="AZ433" s="486"/>
      <c r="BA433" s="486"/>
      <c r="BB433" s="486"/>
      <c r="BC433" s="486"/>
      <c r="BD433" s="486"/>
      <c r="BE433" s="486"/>
      <c r="BF433" s="421">
        <f t="shared" si="473"/>
        <v>2</v>
      </c>
      <c r="BG433" s="422"/>
      <c r="BH433" s="423"/>
      <c r="BI433" s="423"/>
      <c r="BJ433" s="423"/>
      <c r="BK433" s="423"/>
      <c r="BL433" s="423"/>
      <c r="BM433" s="423"/>
      <c r="BN433" s="423"/>
      <c r="BO433" s="423"/>
      <c r="BP433" s="423"/>
      <c r="BQ433" s="424"/>
      <c r="BR433" s="424"/>
      <c r="BS433" s="424"/>
      <c r="BT433" s="424"/>
      <c r="BU433" s="424"/>
      <c r="BV433" s="424"/>
      <c r="BW433" s="424"/>
      <c r="BX433" s="424"/>
      <c r="BY433" s="424"/>
      <c r="BZ433" s="424"/>
      <c r="CA433" s="424"/>
      <c r="CB433" s="425">
        <f t="shared" si="474"/>
        <v>0</v>
      </c>
      <c r="CC433" s="397">
        <f t="shared" si="475"/>
        <v>2</v>
      </c>
      <c r="CD433" s="364"/>
      <c r="CE433" s="396">
        <f t="shared" si="477"/>
        <v>6</v>
      </c>
      <c r="CF433" s="413"/>
      <c r="CG433" s="413"/>
      <c r="CH433" s="413"/>
      <c r="CI433" s="413"/>
      <c r="CJ433" s="413"/>
      <c r="CK433" s="426"/>
      <c r="CL433" s="426"/>
    </row>
    <row r="434" spans="1:90" s="427" customFormat="1" ht="26.4" customHeight="1">
      <c r="A434" s="410"/>
      <c r="B434" s="411">
        <f t="shared" si="476"/>
        <v>1339</v>
      </c>
      <c r="C434" s="216" t="str">
        <f t="shared" ca="1" si="478"/>
        <v/>
      </c>
      <c r="D434" s="216" t="s">
        <v>364</v>
      </c>
      <c r="E434" s="363">
        <f t="shared" si="471"/>
        <v>44652</v>
      </c>
      <c r="F434" s="412">
        <v>44652</v>
      </c>
      <c r="G434" s="413"/>
      <c r="H434" s="414"/>
      <c r="I434" s="413"/>
      <c r="J434" s="413"/>
      <c r="K434" s="413">
        <v>3040</v>
      </c>
      <c r="L434" s="414"/>
      <c r="M434" s="413"/>
      <c r="N434" s="413"/>
      <c r="O434" s="483" t="s">
        <v>253</v>
      </c>
      <c r="P434" s="415" t="s">
        <v>254</v>
      </c>
      <c r="Q434" s="416" t="s">
        <v>254</v>
      </c>
      <c r="R434" s="417" t="s">
        <v>68</v>
      </c>
      <c r="S434" s="418" t="s">
        <v>27</v>
      </c>
      <c r="T434" s="413"/>
      <c r="U434" s="413" t="s">
        <v>380</v>
      </c>
      <c r="V434" s="419" t="s">
        <v>318</v>
      </c>
      <c r="W434" s="419" t="s">
        <v>329</v>
      </c>
      <c r="X434" s="413" t="s">
        <v>323</v>
      </c>
      <c r="Y434" s="413">
        <v>3</v>
      </c>
      <c r="Z434" s="413" t="s">
        <v>21</v>
      </c>
      <c r="AA434" s="413" t="s">
        <v>164</v>
      </c>
      <c r="AB434" s="413" t="s">
        <v>406</v>
      </c>
      <c r="AC434" s="413"/>
      <c r="AD434" s="413"/>
      <c r="AE434" s="413">
        <v>500</v>
      </c>
      <c r="AF434" s="486">
        <v>44652</v>
      </c>
      <c r="AG434" s="486"/>
      <c r="AH434" s="486"/>
      <c r="AI434" s="486"/>
      <c r="AJ434" s="486"/>
      <c r="AK434" s="486"/>
      <c r="AL434" s="486"/>
      <c r="AM434" s="486"/>
      <c r="AN434" s="486"/>
      <c r="AO434" s="486"/>
      <c r="AP434" s="486"/>
      <c r="AQ434" s="486"/>
      <c r="AR434" s="486"/>
      <c r="AS434" s="486"/>
      <c r="AT434" s="486"/>
      <c r="AU434" s="486"/>
      <c r="AV434" s="486"/>
      <c r="AW434" s="486"/>
      <c r="AX434" s="486"/>
      <c r="AY434" s="486">
        <f t="shared" si="472"/>
        <v>44672.833333333336</v>
      </c>
      <c r="AZ434" s="486"/>
      <c r="BA434" s="486"/>
      <c r="BB434" s="486"/>
      <c r="BC434" s="486"/>
      <c r="BD434" s="486"/>
      <c r="BE434" s="486"/>
      <c r="BF434" s="421">
        <f t="shared" si="473"/>
        <v>2</v>
      </c>
      <c r="BG434" s="422"/>
      <c r="BH434" s="423"/>
      <c r="BI434" s="423"/>
      <c r="BJ434" s="423"/>
      <c r="BK434" s="423"/>
      <c r="BL434" s="423"/>
      <c r="BM434" s="423"/>
      <c r="BN434" s="423"/>
      <c r="BO434" s="423"/>
      <c r="BP434" s="423"/>
      <c r="BQ434" s="424"/>
      <c r="BR434" s="424"/>
      <c r="BS434" s="424"/>
      <c r="BT434" s="424"/>
      <c r="BU434" s="424"/>
      <c r="BV434" s="424"/>
      <c r="BW434" s="424"/>
      <c r="BX434" s="424"/>
      <c r="BY434" s="424"/>
      <c r="BZ434" s="424"/>
      <c r="CA434" s="424"/>
      <c r="CB434" s="425">
        <f t="shared" si="474"/>
        <v>0</v>
      </c>
      <c r="CC434" s="397">
        <f t="shared" si="475"/>
        <v>2</v>
      </c>
      <c r="CD434" s="364"/>
      <c r="CE434" s="396">
        <f t="shared" si="477"/>
        <v>6</v>
      </c>
      <c r="CF434" s="413"/>
      <c r="CG434" s="413"/>
      <c r="CH434" s="413"/>
      <c r="CI434" s="413"/>
      <c r="CJ434" s="413"/>
      <c r="CK434" s="426"/>
      <c r="CL434" s="426"/>
    </row>
    <row r="435" spans="1:90" s="427" customFormat="1" ht="26.4" customHeight="1" thickBot="1">
      <c r="A435" s="410"/>
      <c r="B435" s="411">
        <f t="shared" si="476"/>
        <v>1340</v>
      </c>
      <c r="C435" s="430" t="str">
        <f t="shared" ca="1" si="478"/>
        <v/>
      </c>
      <c r="D435" s="430" t="s">
        <v>364</v>
      </c>
      <c r="E435" s="516">
        <f t="shared" si="471"/>
        <v>44652</v>
      </c>
      <c r="F435" s="517">
        <v>44652</v>
      </c>
      <c r="G435" s="518"/>
      <c r="H435" s="519"/>
      <c r="I435" s="518"/>
      <c r="J435" s="518"/>
      <c r="K435" s="518">
        <v>3040</v>
      </c>
      <c r="L435" s="519"/>
      <c r="M435" s="518"/>
      <c r="N435" s="518"/>
      <c r="O435" s="520" t="s">
        <v>253</v>
      </c>
      <c r="P435" s="521" t="s">
        <v>254</v>
      </c>
      <c r="Q435" s="522" t="s">
        <v>254</v>
      </c>
      <c r="R435" s="523" t="s">
        <v>68</v>
      </c>
      <c r="S435" s="524" t="s">
        <v>27</v>
      </c>
      <c r="T435" s="518"/>
      <c r="U435" s="518" t="s">
        <v>382</v>
      </c>
      <c r="V435" s="525" t="s">
        <v>382</v>
      </c>
      <c r="W435" s="525" t="s">
        <v>368</v>
      </c>
      <c r="X435" s="518" t="s">
        <v>379</v>
      </c>
      <c r="Y435" s="518">
        <v>3</v>
      </c>
      <c r="Z435" s="518" t="s">
        <v>31</v>
      </c>
      <c r="AA435" s="518" t="s">
        <v>164</v>
      </c>
      <c r="AB435" s="518" t="s">
        <v>406</v>
      </c>
      <c r="AC435" s="518"/>
      <c r="AD435" s="518"/>
      <c r="AE435" s="518">
        <v>500</v>
      </c>
      <c r="AF435" s="526">
        <v>44652</v>
      </c>
      <c r="AG435" s="526"/>
      <c r="AH435" s="526"/>
      <c r="AI435" s="526"/>
      <c r="AJ435" s="526"/>
      <c r="AK435" s="526"/>
      <c r="AL435" s="526"/>
      <c r="AM435" s="526"/>
      <c r="AN435" s="526"/>
      <c r="AO435" s="526"/>
      <c r="AP435" s="526"/>
      <c r="AQ435" s="526"/>
      <c r="AR435" s="526"/>
      <c r="AS435" s="526"/>
      <c r="AT435" s="526"/>
      <c r="AU435" s="526"/>
      <c r="AV435" s="526"/>
      <c r="AW435" s="526"/>
      <c r="AX435" s="526"/>
      <c r="AY435" s="526">
        <f t="shared" si="472"/>
        <v>44672.833333333336</v>
      </c>
      <c r="AZ435" s="526"/>
      <c r="BA435" s="526"/>
      <c r="BB435" s="526"/>
      <c r="BC435" s="526"/>
      <c r="BD435" s="526"/>
      <c r="BE435" s="526"/>
      <c r="BF435" s="527">
        <f t="shared" si="473"/>
        <v>2</v>
      </c>
      <c r="BG435" s="528"/>
      <c r="BH435" s="529"/>
      <c r="BI435" s="529"/>
      <c r="BJ435" s="529"/>
      <c r="BK435" s="529"/>
      <c r="BL435" s="529"/>
      <c r="BM435" s="529"/>
      <c r="BN435" s="529"/>
      <c r="BO435" s="529"/>
      <c r="BP435" s="529"/>
      <c r="BQ435" s="530"/>
      <c r="BR435" s="530"/>
      <c r="BS435" s="530"/>
      <c r="BT435" s="530"/>
      <c r="BU435" s="530"/>
      <c r="BV435" s="530"/>
      <c r="BW435" s="530"/>
      <c r="BX435" s="530"/>
      <c r="BY435" s="530"/>
      <c r="BZ435" s="530"/>
      <c r="CA435" s="530"/>
      <c r="CB435" s="531">
        <f t="shared" si="474"/>
        <v>0</v>
      </c>
      <c r="CC435" s="436">
        <f t="shared" si="475"/>
        <v>2</v>
      </c>
      <c r="CD435" s="532"/>
      <c r="CE435" s="437">
        <f t="shared" si="477"/>
        <v>6</v>
      </c>
      <c r="CF435" s="518"/>
      <c r="CG435" s="518"/>
      <c r="CH435" s="518"/>
      <c r="CI435" s="518"/>
      <c r="CJ435" s="518"/>
      <c r="CK435" s="426"/>
      <c r="CL435" s="426"/>
    </row>
    <row r="436" spans="1:90" s="427" customFormat="1" ht="26.4" customHeight="1">
      <c r="A436" s="410"/>
      <c r="B436" s="515">
        <f t="shared" si="476"/>
        <v>1341</v>
      </c>
      <c r="C436" s="535" t="str">
        <f t="shared" ca="1" si="478"/>
        <v/>
      </c>
      <c r="D436" s="536" t="s">
        <v>364</v>
      </c>
      <c r="E436" s="537">
        <f t="shared" si="471"/>
        <v>44652</v>
      </c>
      <c r="F436" s="538">
        <v>44652</v>
      </c>
      <c r="G436" s="539"/>
      <c r="H436" s="540"/>
      <c r="I436" s="539"/>
      <c r="J436" s="539"/>
      <c r="K436" s="539">
        <v>3058</v>
      </c>
      <c r="L436" s="540"/>
      <c r="M436" s="539"/>
      <c r="N436" s="539"/>
      <c r="O436" s="541" t="s">
        <v>253</v>
      </c>
      <c r="P436" s="542" t="s">
        <v>254</v>
      </c>
      <c r="Q436" s="543" t="s">
        <v>254</v>
      </c>
      <c r="R436" s="544" t="s">
        <v>68</v>
      </c>
      <c r="S436" s="545" t="s">
        <v>27</v>
      </c>
      <c r="T436" s="539"/>
      <c r="U436" s="546" t="s">
        <v>350</v>
      </c>
      <c r="V436" s="547" t="s">
        <v>377</v>
      </c>
      <c r="W436" s="547">
        <v>85</v>
      </c>
      <c r="X436" s="539" t="s">
        <v>323</v>
      </c>
      <c r="Y436" s="539">
        <v>3</v>
      </c>
      <c r="Z436" s="539" t="s">
        <v>19</v>
      </c>
      <c r="AA436" s="539" t="s">
        <v>169</v>
      </c>
      <c r="AB436" s="539" t="e">
        <v>#REF!</v>
      </c>
      <c r="AC436" s="539"/>
      <c r="AD436" s="539"/>
      <c r="AE436" s="539">
        <v>500</v>
      </c>
      <c r="AF436" s="548">
        <v>44676</v>
      </c>
      <c r="AG436" s="548">
        <v>44679</v>
      </c>
      <c r="AH436" s="548"/>
      <c r="AI436" s="548"/>
      <c r="AJ436" s="548"/>
      <c r="AK436" s="548"/>
      <c r="AL436" s="548"/>
      <c r="AM436" s="548"/>
      <c r="AN436" s="548"/>
      <c r="AO436" s="548"/>
      <c r="AP436" s="548"/>
      <c r="AQ436" s="548"/>
      <c r="AR436" s="548"/>
      <c r="AS436" s="548"/>
      <c r="AT436" s="548"/>
      <c r="AU436" s="548"/>
      <c r="AV436" s="548"/>
      <c r="AW436" s="548"/>
      <c r="AX436" s="548"/>
      <c r="AY436" s="548">
        <f t="shared" si="472"/>
        <v>44696.833333333336</v>
      </c>
      <c r="AZ436" s="548"/>
      <c r="BA436" s="548"/>
      <c r="BB436" s="548"/>
      <c r="BC436" s="548"/>
      <c r="BD436" s="548"/>
      <c r="BE436" s="548"/>
      <c r="BF436" s="549">
        <f t="shared" si="473"/>
        <v>3</v>
      </c>
      <c r="BG436" s="550"/>
      <c r="BH436" s="551"/>
      <c r="BI436" s="551"/>
      <c r="BJ436" s="551"/>
      <c r="BK436" s="551"/>
      <c r="BL436" s="551"/>
      <c r="BM436" s="551"/>
      <c r="BN436" s="551"/>
      <c r="BO436" s="551"/>
      <c r="BP436" s="551"/>
      <c r="BQ436" s="552"/>
      <c r="BR436" s="552"/>
      <c r="BS436" s="552"/>
      <c r="BT436" s="552"/>
      <c r="BU436" s="552"/>
      <c r="BV436" s="552"/>
      <c r="BW436" s="552"/>
      <c r="BX436" s="552"/>
      <c r="BY436" s="552"/>
      <c r="BZ436" s="552"/>
      <c r="CA436" s="552"/>
      <c r="CB436" s="553">
        <f t="shared" si="474"/>
        <v>0</v>
      </c>
      <c r="CC436" s="554">
        <f t="shared" si="475"/>
        <v>3</v>
      </c>
      <c r="CD436" s="555"/>
      <c r="CE436" s="556">
        <f t="shared" si="477"/>
        <v>6</v>
      </c>
      <c r="CF436" s="539"/>
      <c r="CG436" s="539"/>
      <c r="CH436" s="539"/>
      <c r="CI436" s="539"/>
      <c r="CJ436" s="557"/>
      <c r="CK436" s="426"/>
      <c r="CL436" s="426"/>
    </row>
    <row r="437" spans="1:90" s="427" customFormat="1" ht="26.4" customHeight="1">
      <c r="A437" s="410"/>
      <c r="B437" s="515">
        <f t="shared" si="476"/>
        <v>1342</v>
      </c>
      <c r="C437" s="558" t="str">
        <f t="shared" ca="1" si="478"/>
        <v/>
      </c>
      <c r="D437" s="216" t="s">
        <v>364</v>
      </c>
      <c r="E437" s="363">
        <f t="shared" si="471"/>
        <v>44652</v>
      </c>
      <c r="F437" s="412">
        <v>44652</v>
      </c>
      <c r="G437" s="413"/>
      <c r="H437" s="414"/>
      <c r="I437" s="413"/>
      <c r="J437" s="413"/>
      <c r="K437" s="413">
        <v>3058</v>
      </c>
      <c r="L437" s="414"/>
      <c r="M437" s="413"/>
      <c r="N437" s="413"/>
      <c r="O437" s="483" t="s">
        <v>253</v>
      </c>
      <c r="P437" s="415" t="s">
        <v>254</v>
      </c>
      <c r="Q437" s="416" t="s">
        <v>254</v>
      </c>
      <c r="R437" s="417" t="s">
        <v>68</v>
      </c>
      <c r="S437" s="418" t="s">
        <v>27</v>
      </c>
      <c r="T437" s="413"/>
      <c r="U437" s="413" t="s">
        <v>378</v>
      </c>
      <c r="V437" s="419" t="s">
        <v>378</v>
      </c>
      <c r="W437" s="419">
        <v>-30</v>
      </c>
      <c r="X437" s="413" t="s">
        <v>323</v>
      </c>
      <c r="Y437" s="413">
        <v>3</v>
      </c>
      <c r="Z437" s="413" t="s">
        <v>57</v>
      </c>
      <c r="AA437" s="413" t="s">
        <v>169</v>
      </c>
      <c r="AB437" s="413" t="e">
        <v>#REF!</v>
      </c>
      <c r="AC437" s="413"/>
      <c r="AD437" s="413"/>
      <c r="AE437" s="413">
        <v>500</v>
      </c>
      <c r="AF437" s="486">
        <v>44676</v>
      </c>
      <c r="AG437" s="486">
        <v>44679</v>
      </c>
      <c r="AH437" s="486"/>
      <c r="AI437" s="486"/>
      <c r="AJ437" s="486"/>
      <c r="AK437" s="486"/>
      <c r="AL437" s="486"/>
      <c r="AM437" s="486"/>
      <c r="AN437" s="486"/>
      <c r="AO437" s="486"/>
      <c r="AP437" s="486"/>
      <c r="AQ437" s="486"/>
      <c r="AR437" s="486"/>
      <c r="AS437" s="486"/>
      <c r="AT437" s="486"/>
      <c r="AU437" s="486"/>
      <c r="AV437" s="486"/>
      <c r="AW437" s="486"/>
      <c r="AX437" s="486"/>
      <c r="AY437" s="486">
        <f t="shared" si="472"/>
        <v>44696.833333333336</v>
      </c>
      <c r="AZ437" s="486"/>
      <c r="BA437" s="486"/>
      <c r="BB437" s="486"/>
      <c r="BC437" s="486"/>
      <c r="BD437" s="486"/>
      <c r="BE437" s="486"/>
      <c r="BF437" s="421">
        <f t="shared" si="473"/>
        <v>3</v>
      </c>
      <c r="BG437" s="422"/>
      <c r="BH437" s="423"/>
      <c r="BI437" s="423"/>
      <c r="BJ437" s="423"/>
      <c r="BK437" s="423"/>
      <c r="BL437" s="423"/>
      <c r="BM437" s="423"/>
      <c r="BN437" s="423"/>
      <c r="BO437" s="423"/>
      <c r="BP437" s="423"/>
      <c r="BQ437" s="424"/>
      <c r="BR437" s="424"/>
      <c r="BS437" s="424"/>
      <c r="BT437" s="424"/>
      <c r="BU437" s="424"/>
      <c r="BV437" s="424"/>
      <c r="BW437" s="424"/>
      <c r="BX437" s="424"/>
      <c r="BY437" s="424"/>
      <c r="BZ437" s="424"/>
      <c r="CA437" s="424"/>
      <c r="CB437" s="425">
        <f t="shared" si="474"/>
        <v>0</v>
      </c>
      <c r="CC437" s="397">
        <f t="shared" si="475"/>
        <v>3</v>
      </c>
      <c r="CD437" s="364"/>
      <c r="CE437" s="396">
        <f t="shared" si="477"/>
        <v>6</v>
      </c>
      <c r="CF437" s="413"/>
      <c r="CG437" s="413"/>
      <c r="CH437" s="413"/>
      <c r="CI437" s="413"/>
      <c r="CJ437" s="559"/>
      <c r="CK437" s="426"/>
      <c r="CL437" s="426"/>
    </row>
    <row r="438" spans="1:90" s="427" customFormat="1" ht="26.4" customHeight="1">
      <c r="A438" s="410"/>
      <c r="B438" s="515">
        <f t="shared" si="476"/>
        <v>1343</v>
      </c>
      <c r="C438" s="558" t="str">
        <f t="shared" ca="1" si="478"/>
        <v/>
      </c>
      <c r="D438" s="216" t="s">
        <v>364</v>
      </c>
      <c r="E438" s="363">
        <f t="shared" si="471"/>
        <v>44652</v>
      </c>
      <c r="F438" s="412">
        <v>44652</v>
      </c>
      <c r="G438" s="413"/>
      <c r="H438" s="414"/>
      <c r="I438" s="413"/>
      <c r="J438" s="413"/>
      <c r="K438" s="413">
        <v>3058</v>
      </c>
      <c r="L438" s="414"/>
      <c r="M438" s="413"/>
      <c r="N438" s="413"/>
      <c r="O438" s="483" t="s">
        <v>253</v>
      </c>
      <c r="P438" s="415" t="s">
        <v>254</v>
      </c>
      <c r="Q438" s="416" t="s">
        <v>254</v>
      </c>
      <c r="R438" s="417" t="s">
        <v>68</v>
      </c>
      <c r="S438" s="418" t="s">
        <v>27</v>
      </c>
      <c r="T438" s="413"/>
      <c r="U438" s="14" t="s">
        <v>350</v>
      </c>
      <c r="V438" s="419" t="s">
        <v>377</v>
      </c>
      <c r="W438" s="419">
        <v>90</v>
      </c>
      <c r="X438" s="413" t="s">
        <v>379</v>
      </c>
      <c r="Y438" s="413">
        <v>3</v>
      </c>
      <c r="Z438" s="413" t="s">
        <v>19</v>
      </c>
      <c r="AA438" s="413" t="s">
        <v>169</v>
      </c>
      <c r="AB438" s="413" t="e">
        <v>#REF!</v>
      </c>
      <c r="AC438" s="413"/>
      <c r="AD438" s="413"/>
      <c r="AE438" s="413">
        <v>500</v>
      </c>
      <c r="AF438" s="486">
        <v>44676</v>
      </c>
      <c r="AG438" s="486">
        <v>44679</v>
      </c>
      <c r="AH438" s="486"/>
      <c r="AI438" s="486"/>
      <c r="AJ438" s="486"/>
      <c r="AK438" s="486"/>
      <c r="AL438" s="486"/>
      <c r="AM438" s="486"/>
      <c r="AN438" s="486"/>
      <c r="AO438" s="486"/>
      <c r="AP438" s="486"/>
      <c r="AQ438" s="486"/>
      <c r="AR438" s="486"/>
      <c r="AS438" s="486"/>
      <c r="AT438" s="486"/>
      <c r="AU438" s="486"/>
      <c r="AV438" s="486"/>
      <c r="AW438" s="486"/>
      <c r="AX438" s="486"/>
      <c r="AY438" s="486">
        <f t="shared" si="472"/>
        <v>44696.833333333336</v>
      </c>
      <c r="AZ438" s="486"/>
      <c r="BA438" s="486"/>
      <c r="BB438" s="486"/>
      <c r="BC438" s="486"/>
      <c r="BD438" s="486"/>
      <c r="BE438" s="486"/>
      <c r="BF438" s="421">
        <f t="shared" si="473"/>
        <v>3</v>
      </c>
      <c r="BG438" s="422"/>
      <c r="BH438" s="423"/>
      <c r="BI438" s="423"/>
      <c r="BJ438" s="423"/>
      <c r="BK438" s="423"/>
      <c r="BL438" s="423"/>
      <c r="BM438" s="423"/>
      <c r="BN438" s="423"/>
      <c r="BO438" s="423"/>
      <c r="BP438" s="423"/>
      <c r="BQ438" s="424"/>
      <c r="BR438" s="424"/>
      <c r="BS438" s="424"/>
      <c r="BT438" s="424"/>
      <c r="BU438" s="424"/>
      <c r="BV438" s="424"/>
      <c r="BW438" s="424"/>
      <c r="BX438" s="424"/>
      <c r="BY438" s="424"/>
      <c r="BZ438" s="424"/>
      <c r="CA438" s="424"/>
      <c r="CB438" s="425">
        <f t="shared" si="474"/>
        <v>0</v>
      </c>
      <c r="CC438" s="397">
        <f t="shared" si="475"/>
        <v>3</v>
      </c>
      <c r="CD438" s="364"/>
      <c r="CE438" s="396">
        <f t="shared" si="477"/>
        <v>6</v>
      </c>
      <c r="CF438" s="413"/>
      <c r="CG438" s="413"/>
      <c r="CH438" s="413"/>
      <c r="CI438" s="413"/>
      <c r="CJ438" s="559"/>
      <c r="CK438" s="426"/>
      <c r="CL438" s="426"/>
    </row>
    <row r="439" spans="1:90" s="427" customFormat="1" ht="26.4" customHeight="1">
      <c r="A439" s="410"/>
      <c r="B439" s="515">
        <f t="shared" si="476"/>
        <v>1344</v>
      </c>
      <c r="C439" s="558" t="str">
        <f t="shared" ca="1" si="478"/>
        <v/>
      </c>
      <c r="D439" s="216" t="s">
        <v>364</v>
      </c>
      <c r="E439" s="363">
        <f t="shared" si="471"/>
        <v>44652</v>
      </c>
      <c r="F439" s="412">
        <v>44652</v>
      </c>
      <c r="G439" s="413"/>
      <c r="H439" s="414"/>
      <c r="I439" s="413"/>
      <c r="J439" s="413"/>
      <c r="K439" s="413">
        <v>3058</v>
      </c>
      <c r="L439" s="414"/>
      <c r="M439" s="413"/>
      <c r="N439" s="413"/>
      <c r="O439" s="483" t="s">
        <v>253</v>
      </c>
      <c r="P439" s="415" t="s">
        <v>254</v>
      </c>
      <c r="Q439" s="416" t="s">
        <v>254</v>
      </c>
      <c r="R439" s="417" t="s">
        <v>68</v>
      </c>
      <c r="S439" s="418" t="s">
        <v>27</v>
      </c>
      <c r="T439" s="413"/>
      <c r="U439" s="413" t="s">
        <v>378</v>
      </c>
      <c r="V439" s="419" t="s">
        <v>378</v>
      </c>
      <c r="W439" s="419">
        <v>-40</v>
      </c>
      <c r="X439" s="413" t="s">
        <v>379</v>
      </c>
      <c r="Y439" s="413">
        <v>3</v>
      </c>
      <c r="Z439" s="413" t="s">
        <v>57</v>
      </c>
      <c r="AA439" s="413" t="s">
        <v>169</v>
      </c>
      <c r="AB439" s="413" t="e">
        <v>#REF!</v>
      </c>
      <c r="AC439" s="413"/>
      <c r="AD439" s="413"/>
      <c r="AE439" s="413">
        <v>500</v>
      </c>
      <c r="AF439" s="486">
        <v>44676</v>
      </c>
      <c r="AG439" s="486">
        <v>44679</v>
      </c>
      <c r="AH439" s="486"/>
      <c r="AI439" s="486"/>
      <c r="AJ439" s="486"/>
      <c r="AK439" s="486"/>
      <c r="AL439" s="486"/>
      <c r="AM439" s="486"/>
      <c r="AN439" s="486"/>
      <c r="AO439" s="486"/>
      <c r="AP439" s="486"/>
      <c r="AQ439" s="486"/>
      <c r="AR439" s="486"/>
      <c r="AS439" s="486"/>
      <c r="AT439" s="486"/>
      <c r="AU439" s="486"/>
      <c r="AV439" s="486"/>
      <c r="AW439" s="486"/>
      <c r="AX439" s="486"/>
      <c r="AY439" s="486">
        <f t="shared" si="472"/>
        <v>44696.833333333336</v>
      </c>
      <c r="AZ439" s="486"/>
      <c r="BA439" s="486"/>
      <c r="BB439" s="486"/>
      <c r="BC439" s="486"/>
      <c r="BD439" s="486"/>
      <c r="BE439" s="486"/>
      <c r="BF439" s="421">
        <f t="shared" si="473"/>
        <v>3</v>
      </c>
      <c r="BG439" s="422"/>
      <c r="BH439" s="423"/>
      <c r="BI439" s="423"/>
      <c r="BJ439" s="423"/>
      <c r="BK439" s="423"/>
      <c r="BL439" s="423"/>
      <c r="BM439" s="423"/>
      <c r="BN439" s="423"/>
      <c r="BO439" s="423"/>
      <c r="BP439" s="423"/>
      <c r="BQ439" s="424"/>
      <c r="BR439" s="424"/>
      <c r="BS439" s="424"/>
      <c r="BT439" s="424"/>
      <c r="BU439" s="424"/>
      <c r="BV439" s="424"/>
      <c r="BW439" s="424"/>
      <c r="BX439" s="424"/>
      <c r="BY439" s="424"/>
      <c r="BZ439" s="424"/>
      <c r="CA439" s="424"/>
      <c r="CB439" s="425">
        <f t="shared" si="474"/>
        <v>0</v>
      </c>
      <c r="CC439" s="397">
        <f t="shared" si="475"/>
        <v>3</v>
      </c>
      <c r="CD439" s="364"/>
      <c r="CE439" s="396">
        <f t="shared" si="477"/>
        <v>6</v>
      </c>
      <c r="CF439" s="413"/>
      <c r="CG439" s="413"/>
      <c r="CH439" s="413"/>
      <c r="CI439" s="413"/>
      <c r="CJ439" s="559"/>
      <c r="CK439" s="426"/>
      <c r="CL439" s="426"/>
    </row>
    <row r="440" spans="1:90" s="427" customFormat="1" ht="26.4" customHeight="1">
      <c r="A440" s="410"/>
      <c r="B440" s="515">
        <f t="shared" si="476"/>
        <v>1345</v>
      </c>
      <c r="C440" s="558" t="str">
        <f t="shared" ca="1" si="478"/>
        <v/>
      </c>
      <c r="D440" s="216" t="s">
        <v>364</v>
      </c>
      <c r="E440" s="363">
        <f t="shared" si="471"/>
        <v>44652</v>
      </c>
      <c r="F440" s="412">
        <v>44652</v>
      </c>
      <c r="G440" s="413"/>
      <c r="H440" s="414"/>
      <c r="I440" s="413"/>
      <c r="J440" s="413"/>
      <c r="K440" s="413">
        <v>3058</v>
      </c>
      <c r="L440" s="414"/>
      <c r="M440" s="413"/>
      <c r="N440" s="413"/>
      <c r="O440" s="483" t="s">
        <v>253</v>
      </c>
      <c r="P440" s="415" t="s">
        <v>254</v>
      </c>
      <c r="Q440" s="416" t="s">
        <v>254</v>
      </c>
      <c r="R440" s="417" t="s">
        <v>68</v>
      </c>
      <c r="S440" s="418" t="s">
        <v>27</v>
      </c>
      <c r="T440" s="413"/>
      <c r="U440" s="413" t="s">
        <v>380</v>
      </c>
      <c r="V440" s="419" t="s">
        <v>318</v>
      </c>
      <c r="W440" s="419" t="s">
        <v>329</v>
      </c>
      <c r="X440" s="413" t="s">
        <v>323</v>
      </c>
      <c r="Y440" s="413">
        <v>3</v>
      </c>
      <c r="Z440" s="413" t="s">
        <v>21</v>
      </c>
      <c r="AA440" s="413" t="s">
        <v>169</v>
      </c>
      <c r="AB440" s="413" t="e">
        <v>#REF!</v>
      </c>
      <c r="AC440" s="413"/>
      <c r="AD440" s="413"/>
      <c r="AE440" s="413">
        <v>500</v>
      </c>
      <c r="AF440" s="486">
        <v>44676</v>
      </c>
      <c r="AG440" s="486">
        <v>44679</v>
      </c>
      <c r="AH440" s="486"/>
      <c r="AI440" s="486"/>
      <c r="AJ440" s="486"/>
      <c r="AK440" s="486"/>
      <c r="AL440" s="486"/>
      <c r="AM440" s="486"/>
      <c r="AN440" s="486"/>
      <c r="AO440" s="486"/>
      <c r="AP440" s="486"/>
      <c r="AQ440" s="486"/>
      <c r="AR440" s="486"/>
      <c r="AS440" s="486"/>
      <c r="AT440" s="486"/>
      <c r="AU440" s="486"/>
      <c r="AV440" s="486"/>
      <c r="AW440" s="486"/>
      <c r="AX440" s="486"/>
      <c r="AY440" s="486">
        <f t="shared" si="472"/>
        <v>44696.833333333336</v>
      </c>
      <c r="AZ440" s="486"/>
      <c r="BA440" s="486"/>
      <c r="BB440" s="486"/>
      <c r="BC440" s="486"/>
      <c r="BD440" s="486"/>
      <c r="BE440" s="486"/>
      <c r="BF440" s="421">
        <f t="shared" si="473"/>
        <v>3</v>
      </c>
      <c r="BG440" s="422"/>
      <c r="BH440" s="423"/>
      <c r="BI440" s="423"/>
      <c r="BJ440" s="423"/>
      <c r="BK440" s="423"/>
      <c r="BL440" s="423"/>
      <c r="BM440" s="423"/>
      <c r="BN440" s="423"/>
      <c r="BO440" s="423"/>
      <c r="BP440" s="423"/>
      <c r="BQ440" s="424"/>
      <c r="BR440" s="424"/>
      <c r="BS440" s="424"/>
      <c r="BT440" s="424"/>
      <c r="BU440" s="424"/>
      <c r="BV440" s="424"/>
      <c r="BW440" s="424"/>
      <c r="BX440" s="424"/>
      <c r="BY440" s="424"/>
      <c r="BZ440" s="424"/>
      <c r="CA440" s="424"/>
      <c r="CB440" s="425">
        <f t="shared" si="474"/>
        <v>0</v>
      </c>
      <c r="CC440" s="397">
        <f t="shared" si="475"/>
        <v>3</v>
      </c>
      <c r="CD440" s="364"/>
      <c r="CE440" s="396">
        <f t="shared" si="477"/>
        <v>6</v>
      </c>
      <c r="CF440" s="413"/>
      <c r="CG440" s="413"/>
      <c r="CH440" s="413"/>
      <c r="CI440" s="413"/>
      <c r="CJ440" s="559"/>
      <c r="CK440" s="426"/>
      <c r="CL440" s="426"/>
    </row>
    <row r="441" spans="1:90" s="427" customFormat="1" ht="26.4" customHeight="1" thickBot="1">
      <c r="A441" s="410"/>
      <c r="B441" s="515">
        <f t="shared" si="476"/>
        <v>1346</v>
      </c>
      <c r="C441" s="560" t="str">
        <f t="shared" ca="1" si="478"/>
        <v/>
      </c>
      <c r="D441" s="561" t="s">
        <v>364</v>
      </c>
      <c r="E441" s="562">
        <f t="shared" si="471"/>
        <v>44652</v>
      </c>
      <c r="F441" s="563">
        <v>44652</v>
      </c>
      <c r="G441" s="564"/>
      <c r="H441" s="565"/>
      <c r="I441" s="564"/>
      <c r="J441" s="564"/>
      <c r="K441" s="564">
        <v>3058</v>
      </c>
      <c r="L441" s="565"/>
      <c r="M441" s="564"/>
      <c r="N441" s="564"/>
      <c r="O441" s="566" t="s">
        <v>253</v>
      </c>
      <c r="P441" s="567" t="s">
        <v>254</v>
      </c>
      <c r="Q441" s="568" t="s">
        <v>254</v>
      </c>
      <c r="R441" s="569" t="s">
        <v>68</v>
      </c>
      <c r="S441" s="570" t="s">
        <v>27</v>
      </c>
      <c r="T441" s="564"/>
      <c r="U441" s="564" t="s">
        <v>382</v>
      </c>
      <c r="V441" s="571" t="s">
        <v>382</v>
      </c>
      <c r="W441" s="571" t="s">
        <v>383</v>
      </c>
      <c r="X441" s="564" t="s">
        <v>379</v>
      </c>
      <c r="Y441" s="564">
        <v>3</v>
      </c>
      <c r="Z441" s="564" t="s">
        <v>31</v>
      </c>
      <c r="AA441" s="564" t="s">
        <v>169</v>
      </c>
      <c r="AB441" s="564" t="e">
        <v>#REF!</v>
      </c>
      <c r="AC441" s="564"/>
      <c r="AD441" s="564"/>
      <c r="AE441" s="564">
        <v>500</v>
      </c>
      <c r="AF441" s="572">
        <v>44676</v>
      </c>
      <c r="AG441" s="572">
        <v>44679</v>
      </c>
      <c r="AH441" s="572"/>
      <c r="AI441" s="572"/>
      <c r="AJ441" s="572"/>
      <c r="AK441" s="572"/>
      <c r="AL441" s="572"/>
      <c r="AM441" s="572"/>
      <c r="AN441" s="572"/>
      <c r="AO441" s="572"/>
      <c r="AP441" s="572"/>
      <c r="AQ441" s="572"/>
      <c r="AR441" s="572"/>
      <c r="AS441" s="572"/>
      <c r="AT441" s="572"/>
      <c r="AU441" s="572"/>
      <c r="AV441" s="572"/>
      <c r="AW441" s="572"/>
      <c r="AX441" s="572"/>
      <c r="AY441" s="572">
        <f t="shared" si="472"/>
        <v>44696.833333333336</v>
      </c>
      <c r="AZ441" s="572"/>
      <c r="BA441" s="572"/>
      <c r="BB441" s="572"/>
      <c r="BC441" s="572"/>
      <c r="BD441" s="572"/>
      <c r="BE441" s="572"/>
      <c r="BF441" s="573">
        <f t="shared" si="473"/>
        <v>3</v>
      </c>
      <c r="BG441" s="574"/>
      <c r="BH441" s="575"/>
      <c r="BI441" s="575"/>
      <c r="BJ441" s="575"/>
      <c r="BK441" s="575"/>
      <c r="BL441" s="575"/>
      <c r="BM441" s="575"/>
      <c r="BN441" s="575"/>
      <c r="BO441" s="575"/>
      <c r="BP441" s="575"/>
      <c r="BQ441" s="576"/>
      <c r="BR441" s="576"/>
      <c r="BS441" s="576"/>
      <c r="BT441" s="576"/>
      <c r="BU441" s="576"/>
      <c r="BV441" s="576"/>
      <c r="BW441" s="576"/>
      <c r="BX441" s="576"/>
      <c r="BY441" s="576"/>
      <c r="BZ441" s="576"/>
      <c r="CA441" s="576"/>
      <c r="CB441" s="577">
        <f t="shared" si="474"/>
        <v>0</v>
      </c>
      <c r="CC441" s="578">
        <f t="shared" si="475"/>
        <v>3</v>
      </c>
      <c r="CD441" s="579"/>
      <c r="CE441" s="580">
        <f t="shared" si="477"/>
        <v>6</v>
      </c>
      <c r="CF441" s="564"/>
      <c r="CG441" s="564"/>
      <c r="CH441" s="564"/>
      <c r="CI441" s="564"/>
      <c r="CJ441" s="581"/>
      <c r="CK441" s="426"/>
      <c r="CL441" s="426"/>
    </row>
    <row r="442" spans="1:90" s="427" customFormat="1" ht="26.4" customHeight="1">
      <c r="A442" s="410"/>
      <c r="B442" s="411">
        <f t="shared" si="476"/>
        <v>1347</v>
      </c>
      <c r="C442" s="439" t="str">
        <f t="shared" ca="1" si="478"/>
        <v/>
      </c>
      <c r="D442" s="439" t="s">
        <v>364</v>
      </c>
      <c r="E442" s="440">
        <f t="shared" si="471"/>
        <v>44652</v>
      </c>
      <c r="F442" s="441">
        <v>44652</v>
      </c>
      <c r="G442" s="442"/>
      <c r="H442" s="443"/>
      <c r="I442" s="442"/>
      <c r="J442" s="442"/>
      <c r="K442" s="442">
        <v>3084</v>
      </c>
      <c r="L442" s="443"/>
      <c r="M442" s="442"/>
      <c r="N442" s="442"/>
      <c r="O442" s="482" t="s">
        <v>253</v>
      </c>
      <c r="P442" s="444" t="s">
        <v>254</v>
      </c>
      <c r="Q442" s="445" t="s">
        <v>254</v>
      </c>
      <c r="R442" s="446" t="s">
        <v>68</v>
      </c>
      <c r="S442" s="447" t="s">
        <v>27</v>
      </c>
      <c r="T442" s="442"/>
      <c r="U442" s="533" t="s">
        <v>350</v>
      </c>
      <c r="V442" s="448" t="s">
        <v>377</v>
      </c>
      <c r="W442" s="448">
        <v>85</v>
      </c>
      <c r="X442" s="442" t="s">
        <v>323</v>
      </c>
      <c r="Y442" s="442">
        <v>3</v>
      </c>
      <c r="Z442" s="442" t="s">
        <v>19</v>
      </c>
      <c r="AA442" s="442" t="s">
        <v>164</v>
      </c>
      <c r="AB442" s="442" t="s">
        <v>406</v>
      </c>
      <c r="AC442" s="442"/>
      <c r="AD442" s="442"/>
      <c r="AE442" s="442">
        <v>500</v>
      </c>
      <c r="AF442" s="485">
        <v>44652</v>
      </c>
      <c r="AG442" s="485"/>
      <c r="AH442" s="485"/>
      <c r="AI442" s="485"/>
      <c r="AJ442" s="485"/>
      <c r="AK442" s="485"/>
      <c r="AL442" s="485"/>
      <c r="AM442" s="485"/>
      <c r="AN442" s="485"/>
      <c r="AO442" s="485"/>
      <c r="AP442" s="485"/>
      <c r="AQ442" s="485"/>
      <c r="AR442" s="485"/>
      <c r="AS442" s="485"/>
      <c r="AT442" s="485"/>
      <c r="AU442" s="485"/>
      <c r="AV442" s="485"/>
      <c r="AW442" s="485"/>
      <c r="AX442" s="485"/>
      <c r="AY442" s="485">
        <f t="shared" si="472"/>
        <v>44672.833333333336</v>
      </c>
      <c r="AZ442" s="485"/>
      <c r="BA442" s="485"/>
      <c r="BB442" s="485"/>
      <c r="BC442" s="485"/>
      <c r="BD442" s="485"/>
      <c r="BE442" s="485"/>
      <c r="BF442" s="450">
        <f t="shared" si="473"/>
        <v>2</v>
      </c>
      <c r="BG442" s="451"/>
      <c r="BH442" s="452"/>
      <c r="BI442" s="452"/>
      <c r="BJ442" s="452"/>
      <c r="BK442" s="452"/>
      <c r="BL442" s="452"/>
      <c r="BM442" s="452"/>
      <c r="BN442" s="452"/>
      <c r="BO442" s="452"/>
      <c r="BP442" s="452"/>
      <c r="BQ442" s="453"/>
      <c r="BR442" s="453"/>
      <c r="BS442" s="453"/>
      <c r="BT442" s="453"/>
      <c r="BU442" s="453"/>
      <c r="BV442" s="453"/>
      <c r="BW442" s="453"/>
      <c r="BX442" s="453"/>
      <c r="BY442" s="453"/>
      <c r="BZ442" s="453"/>
      <c r="CA442" s="453"/>
      <c r="CB442" s="454">
        <f t="shared" si="474"/>
        <v>0</v>
      </c>
      <c r="CC442" s="398">
        <f t="shared" si="475"/>
        <v>2</v>
      </c>
      <c r="CD442" s="534"/>
      <c r="CE442" s="455">
        <f t="shared" si="477"/>
        <v>6</v>
      </c>
      <c r="CF442" s="442"/>
      <c r="CG442" s="442"/>
      <c r="CH442" s="442"/>
      <c r="CI442" s="442"/>
      <c r="CJ442" s="442"/>
      <c r="CK442" s="426"/>
      <c r="CL442" s="426"/>
    </row>
    <row r="443" spans="1:90" s="427" customFormat="1" ht="26.4" customHeight="1">
      <c r="A443" s="410"/>
      <c r="B443" s="411">
        <f t="shared" si="476"/>
        <v>1348</v>
      </c>
      <c r="C443" s="216" t="str">
        <f t="shared" ca="1" si="478"/>
        <v/>
      </c>
      <c r="D443" s="216" t="s">
        <v>364</v>
      </c>
      <c r="E443" s="363">
        <f t="shared" si="471"/>
        <v>44652</v>
      </c>
      <c r="F443" s="412">
        <v>44652</v>
      </c>
      <c r="G443" s="413"/>
      <c r="H443" s="414"/>
      <c r="I443" s="413"/>
      <c r="J443" s="413"/>
      <c r="K443" s="413">
        <v>3084</v>
      </c>
      <c r="L443" s="414"/>
      <c r="M443" s="413"/>
      <c r="N443" s="413"/>
      <c r="O443" s="483" t="s">
        <v>253</v>
      </c>
      <c r="P443" s="415" t="s">
        <v>254</v>
      </c>
      <c r="Q443" s="416" t="s">
        <v>254</v>
      </c>
      <c r="R443" s="417" t="s">
        <v>68</v>
      </c>
      <c r="S443" s="418" t="s">
        <v>27</v>
      </c>
      <c r="T443" s="413"/>
      <c r="U443" s="413" t="s">
        <v>378</v>
      </c>
      <c r="V443" s="419" t="s">
        <v>378</v>
      </c>
      <c r="W443" s="419">
        <v>-30</v>
      </c>
      <c r="X443" s="413" t="s">
        <v>323</v>
      </c>
      <c r="Y443" s="413">
        <v>3</v>
      </c>
      <c r="Z443" s="413" t="s">
        <v>57</v>
      </c>
      <c r="AA443" s="413" t="s">
        <v>164</v>
      </c>
      <c r="AB443" s="413" t="s">
        <v>406</v>
      </c>
      <c r="AC443" s="413"/>
      <c r="AD443" s="413"/>
      <c r="AE443" s="413">
        <v>500</v>
      </c>
      <c r="AF443" s="486">
        <v>44652</v>
      </c>
      <c r="AG443" s="486"/>
      <c r="AH443" s="486"/>
      <c r="AI443" s="486"/>
      <c r="AJ443" s="486"/>
      <c r="AK443" s="486"/>
      <c r="AL443" s="486"/>
      <c r="AM443" s="486"/>
      <c r="AN443" s="486"/>
      <c r="AO443" s="486"/>
      <c r="AP443" s="486"/>
      <c r="AQ443" s="486"/>
      <c r="AR443" s="486"/>
      <c r="AS443" s="486"/>
      <c r="AT443" s="486"/>
      <c r="AU443" s="486"/>
      <c r="AV443" s="486"/>
      <c r="AW443" s="486"/>
      <c r="AX443" s="486"/>
      <c r="AY443" s="486">
        <f t="shared" si="472"/>
        <v>44672.833333333336</v>
      </c>
      <c r="AZ443" s="486"/>
      <c r="BA443" s="486"/>
      <c r="BB443" s="486"/>
      <c r="BC443" s="486"/>
      <c r="BD443" s="486"/>
      <c r="BE443" s="486"/>
      <c r="BF443" s="421">
        <f t="shared" si="473"/>
        <v>2</v>
      </c>
      <c r="BG443" s="422"/>
      <c r="BH443" s="423"/>
      <c r="BI443" s="423"/>
      <c r="BJ443" s="423"/>
      <c r="BK443" s="423"/>
      <c r="BL443" s="423"/>
      <c r="BM443" s="423"/>
      <c r="BN443" s="423"/>
      <c r="BO443" s="423"/>
      <c r="BP443" s="423"/>
      <c r="BQ443" s="424"/>
      <c r="BR443" s="424"/>
      <c r="BS443" s="424"/>
      <c r="BT443" s="424"/>
      <c r="BU443" s="424"/>
      <c r="BV443" s="424"/>
      <c r="BW443" s="424"/>
      <c r="BX443" s="424"/>
      <c r="BY443" s="424"/>
      <c r="BZ443" s="424"/>
      <c r="CA443" s="424"/>
      <c r="CB443" s="425">
        <f t="shared" si="474"/>
        <v>0</v>
      </c>
      <c r="CC443" s="397">
        <f t="shared" si="475"/>
        <v>2</v>
      </c>
      <c r="CD443" s="364"/>
      <c r="CE443" s="396">
        <f t="shared" si="477"/>
        <v>6</v>
      </c>
      <c r="CF443" s="413"/>
      <c r="CG443" s="413"/>
      <c r="CH443" s="413"/>
      <c r="CI443" s="413"/>
      <c r="CJ443" s="413"/>
      <c r="CK443" s="426"/>
      <c r="CL443" s="426"/>
    </row>
    <row r="444" spans="1:90" s="427" customFormat="1" ht="26.4" customHeight="1">
      <c r="A444" s="410"/>
      <c r="B444" s="411">
        <f t="shared" si="476"/>
        <v>1349</v>
      </c>
      <c r="C444" s="216" t="str">
        <f t="shared" ca="1" si="478"/>
        <v/>
      </c>
      <c r="D444" s="216" t="s">
        <v>364</v>
      </c>
      <c r="E444" s="363">
        <f t="shared" si="471"/>
        <v>44652</v>
      </c>
      <c r="F444" s="412">
        <v>44652</v>
      </c>
      <c r="G444" s="413"/>
      <c r="H444" s="414"/>
      <c r="I444" s="413"/>
      <c r="J444" s="413"/>
      <c r="K444" s="413">
        <v>3084</v>
      </c>
      <c r="L444" s="414"/>
      <c r="M444" s="413"/>
      <c r="N444" s="413"/>
      <c r="O444" s="483" t="s">
        <v>253</v>
      </c>
      <c r="P444" s="415" t="s">
        <v>254</v>
      </c>
      <c r="Q444" s="416" t="s">
        <v>254</v>
      </c>
      <c r="R444" s="417" t="s">
        <v>68</v>
      </c>
      <c r="S444" s="418" t="s">
        <v>27</v>
      </c>
      <c r="T444" s="413"/>
      <c r="U444" s="14" t="s">
        <v>350</v>
      </c>
      <c r="V444" s="419" t="s">
        <v>377</v>
      </c>
      <c r="W444" s="419">
        <v>90</v>
      </c>
      <c r="X444" s="413" t="s">
        <v>379</v>
      </c>
      <c r="Y444" s="413">
        <v>3</v>
      </c>
      <c r="Z444" s="413" t="s">
        <v>19</v>
      </c>
      <c r="AA444" s="413" t="s">
        <v>164</v>
      </c>
      <c r="AB444" s="413" t="s">
        <v>406</v>
      </c>
      <c r="AC444" s="413"/>
      <c r="AD444" s="413"/>
      <c r="AE444" s="413">
        <v>500</v>
      </c>
      <c r="AF444" s="486">
        <v>44652</v>
      </c>
      <c r="AG444" s="486"/>
      <c r="AH444" s="486"/>
      <c r="AI444" s="486"/>
      <c r="AJ444" s="486"/>
      <c r="AK444" s="486"/>
      <c r="AL444" s="486"/>
      <c r="AM444" s="486"/>
      <c r="AN444" s="486"/>
      <c r="AO444" s="486"/>
      <c r="AP444" s="486"/>
      <c r="AQ444" s="486"/>
      <c r="AR444" s="486"/>
      <c r="AS444" s="486"/>
      <c r="AT444" s="486"/>
      <c r="AU444" s="486"/>
      <c r="AV444" s="486"/>
      <c r="AW444" s="486"/>
      <c r="AX444" s="486"/>
      <c r="AY444" s="486">
        <f t="shared" si="472"/>
        <v>44672.833333333336</v>
      </c>
      <c r="AZ444" s="486"/>
      <c r="BA444" s="486"/>
      <c r="BB444" s="486"/>
      <c r="BC444" s="486"/>
      <c r="BD444" s="486"/>
      <c r="BE444" s="486"/>
      <c r="BF444" s="421">
        <f t="shared" si="473"/>
        <v>2</v>
      </c>
      <c r="BG444" s="422"/>
      <c r="BH444" s="423"/>
      <c r="BI444" s="423"/>
      <c r="BJ444" s="423"/>
      <c r="BK444" s="423"/>
      <c r="BL444" s="423"/>
      <c r="BM444" s="423"/>
      <c r="BN444" s="423"/>
      <c r="BO444" s="423"/>
      <c r="BP444" s="423"/>
      <c r="BQ444" s="424"/>
      <c r="BR444" s="424"/>
      <c r="BS444" s="424"/>
      <c r="BT444" s="424"/>
      <c r="BU444" s="424"/>
      <c r="BV444" s="424"/>
      <c r="BW444" s="424"/>
      <c r="BX444" s="424"/>
      <c r="BY444" s="424"/>
      <c r="BZ444" s="424"/>
      <c r="CA444" s="424"/>
      <c r="CB444" s="425">
        <f t="shared" si="474"/>
        <v>0</v>
      </c>
      <c r="CC444" s="397">
        <f t="shared" si="475"/>
        <v>2</v>
      </c>
      <c r="CD444" s="364"/>
      <c r="CE444" s="396">
        <f t="shared" si="477"/>
        <v>6</v>
      </c>
      <c r="CF444" s="413"/>
      <c r="CG444" s="413"/>
      <c r="CH444" s="413"/>
      <c r="CI444" s="413"/>
      <c r="CJ444" s="413"/>
      <c r="CK444" s="426"/>
      <c r="CL444" s="426"/>
    </row>
    <row r="445" spans="1:90" s="427" customFormat="1" ht="26.4" customHeight="1">
      <c r="A445" s="410"/>
      <c r="B445" s="411">
        <f t="shared" si="476"/>
        <v>1350</v>
      </c>
      <c r="C445" s="216" t="str">
        <f t="shared" ca="1" si="478"/>
        <v/>
      </c>
      <c r="D445" s="216" t="s">
        <v>364</v>
      </c>
      <c r="E445" s="363">
        <f t="shared" si="471"/>
        <v>44652</v>
      </c>
      <c r="F445" s="412">
        <v>44652</v>
      </c>
      <c r="G445" s="413"/>
      <c r="H445" s="414"/>
      <c r="I445" s="413"/>
      <c r="J445" s="413"/>
      <c r="K445" s="413">
        <v>3084</v>
      </c>
      <c r="L445" s="414"/>
      <c r="M445" s="413"/>
      <c r="N445" s="413"/>
      <c r="O445" s="483" t="s">
        <v>253</v>
      </c>
      <c r="P445" s="415" t="s">
        <v>254</v>
      </c>
      <c r="Q445" s="416" t="s">
        <v>254</v>
      </c>
      <c r="R445" s="417" t="s">
        <v>68</v>
      </c>
      <c r="S445" s="418" t="s">
        <v>27</v>
      </c>
      <c r="T445" s="413"/>
      <c r="U445" s="413" t="s">
        <v>378</v>
      </c>
      <c r="V445" s="419" t="s">
        <v>378</v>
      </c>
      <c r="W445" s="419">
        <v>-40</v>
      </c>
      <c r="X445" s="413" t="s">
        <v>379</v>
      </c>
      <c r="Y445" s="413">
        <v>3</v>
      </c>
      <c r="Z445" s="413" t="s">
        <v>57</v>
      </c>
      <c r="AA445" s="413" t="s">
        <v>164</v>
      </c>
      <c r="AB445" s="413" t="s">
        <v>406</v>
      </c>
      <c r="AC445" s="413"/>
      <c r="AD445" s="413"/>
      <c r="AE445" s="413">
        <v>500</v>
      </c>
      <c r="AF445" s="486">
        <v>44652</v>
      </c>
      <c r="AG445" s="486"/>
      <c r="AH445" s="486"/>
      <c r="AI445" s="486"/>
      <c r="AJ445" s="486"/>
      <c r="AK445" s="486"/>
      <c r="AL445" s="486"/>
      <c r="AM445" s="486"/>
      <c r="AN445" s="486"/>
      <c r="AO445" s="486"/>
      <c r="AP445" s="486"/>
      <c r="AQ445" s="486"/>
      <c r="AR445" s="486"/>
      <c r="AS445" s="486"/>
      <c r="AT445" s="486"/>
      <c r="AU445" s="486"/>
      <c r="AV445" s="486"/>
      <c r="AW445" s="486"/>
      <c r="AX445" s="486"/>
      <c r="AY445" s="486">
        <f t="shared" si="472"/>
        <v>44672.833333333336</v>
      </c>
      <c r="AZ445" s="486"/>
      <c r="BA445" s="486"/>
      <c r="BB445" s="486"/>
      <c r="BC445" s="486"/>
      <c r="BD445" s="486"/>
      <c r="BE445" s="486"/>
      <c r="BF445" s="421">
        <f t="shared" si="473"/>
        <v>2</v>
      </c>
      <c r="BG445" s="422"/>
      <c r="BH445" s="423"/>
      <c r="BI445" s="423"/>
      <c r="BJ445" s="423"/>
      <c r="BK445" s="423"/>
      <c r="BL445" s="423"/>
      <c r="BM445" s="423"/>
      <c r="BN445" s="423"/>
      <c r="BO445" s="423"/>
      <c r="BP445" s="423"/>
      <c r="BQ445" s="424"/>
      <c r="BR445" s="424"/>
      <c r="BS445" s="424"/>
      <c r="BT445" s="424"/>
      <c r="BU445" s="424"/>
      <c r="BV445" s="424"/>
      <c r="BW445" s="424"/>
      <c r="BX445" s="424"/>
      <c r="BY445" s="424"/>
      <c r="BZ445" s="424"/>
      <c r="CA445" s="424"/>
      <c r="CB445" s="425">
        <f t="shared" si="474"/>
        <v>0</v>
      </c>
      <c r="CC445" s="397">
        <f t="shared" si="475"/>
        <v>2</v>
      </c>
      <c r="CD445" s="364"/>
      <c r="CE445" s="396">
        <f t="shared" si="477"/>
        <v>6</v>
      </c>
      <c r="CF445" s="413"/>
      <c r="CG445" s="413"/>
      <c r="CH445" s="413"/>
      <c r="CI445" s="413"/>
      <c r="CJ445" s="413"/>
      <c r="CK445" s="426"/>
      <c r="CL445" s="426"/>
    </row>
    <row r="446" spans="1:90" s="427" customFormat="1" ht="26.4" customHeight="1">
      <c r="A446" s="410"/>
      <c r="B446" s="411">
        <f t="shared" si="476"/>
        <v>1351</v>
      </c>
      <c r="C446" s="216" t="str">
        <f t="shared" ca="1" si="478"/>
        <v/>
      </c>
      <c r="D446" s="216" t="s">
        <v>364</v>
      </c>
      <c r="E446" s="363">
        <f t="shared" si="471"/>
        <v>44652</v>
      </c>
      <c r="F446" s="412">
        <v>44652</v>
      </c>
      <c r="G446" s="413"/>
      <c r="H446" s="414"/>
      <c r="I446" s="413"/>
      <c r="J446" s="413"/>
      <c r="K446" s="413">
        <v>3084</v>
      </c>
      <c r="L446" s="414"/>
      <c r="M446" s="413"/>
      <c r="N446" s="413"/>
      <c r="O446" s="483" t="s">
        <v>253</v>
      </c>
      <c r="P446" s="415" t="s">
        <v>254</v>
      </c>
      <c r="Q446" s="416" t="s">
        <v>254</v>
      </c>
      <c r="R446" s="417" t="s">
        <v>68</v>
      </c>
      <c r="S446" s="418" t="s">
        <v>27</v>
      </c>
      <c r="T446" s="413"/>
      <c r="U446" s="413" t="s">
        <v>380</v>
      </c>
      <c r="V446" s="419" t="s">
        <v>318</v>
      </c>
      <c r="W446" s="419" t="s">
        <v>329</v>
      </c>
      <c r="X446" s="413" t="s">
        <v>323</v>
      </c>
      <c r="Y446" s="413">
        <v>3</v>
      </c>
      <c r="Z446" s="413" t="s">
        <v>21</v>
      </c>
      <c r="AA446" s="413" t="s">
        <v>164</v>
      </c>
      <c r="AB446" s="413" t="s">
        <v>406</v>
      </c>
      <c r="AC446" s="413"/>
      <c r="AD446" s="413"/>
      <c r="AE446" s="413">
        <v>500</v>
      </c>
      <c r="AF446" s="486">
        <v>44652</v>
      </c>
      <c r="AG446" s="486"/>
      <c r="AH446" s="486"/>
      <c r="AI446" s="486"/>
      <c r="AJ446" s="486"/>
      <c r="AK446" s="486"/>
      <c r="AL446" s="486"/>
      <c r="AM446" s="486"/>
      <c r="AN446" s="486"/>
      <c r="AO446" s="486"/>
      <c r="AP446" s="486"/>
      <c r="AQ446" s="486"/>
      <c r="AR446" s="486"/>
      <c r="AS446" s="486"/>
      <c r="AT446" s="486"/>
      <c r="AU446" s="486"/>
      <c r="AV446" s="486"/>
      <c r="AW446" s="486"/>
      <c r="AX446" s="486"/>
      <c r="AY446" s="486">
        <f t="shared" si="472"/>
        <v>44672.833333333336</v>
      </c>
      <c r="AZ446" s="486"/>
      <c r="BA446" s="486"/>
      <c r="BB446" s="486"/>
      <c r="BC446" s="486"/>
      <c r="BD446" s="486"/>
      <c r="BE446" s="486"/>
      <c r="BF446" s="421">
        <f t="shared" si="473"/>
        <v>2</v>
      </c>
      <c r="BG446" s="422"/>
      <c r="BH446" s="423"/>
      <c r="BI446" s="423"/>
      <c r="BJ446" s="423"/>
      <c r="BK446" s="423"/>
      <c r="BL446" s="423"/>
      <c r="BM446" s="423"/>
      <c r="BN446" s="423"/>
      <c r="BO446" s="423"/>
      <c r="BP446" s="423"/>
      <c r="BQ446" s="424"/>
      <c r="BR446" s="424"/>
      <c r="BS446" s="424"/>
      <c r="BT446" s="424"/>
      <c r="BU446" s="424"/>
      <c r="BV446" s="424"/>
      <c r="BW446" s="424"/>
      <c r="BX446" s="424"/>
      <c r="BY446" s="424"/>
      <c r="BZ446" s="424"/>
      <c r="CA446" s="424"/>
      <c r="CB446" s="425">
        <f t="shared" si="474"/>
        <v>0</v>
      </c>
      <c r="CC446" s="397">
        <f t="shared" si="475"/>
        <v>2</v>
      </c>
      <c r="CD446" s="364"/>
      <c r="CE446" s="396">
        <f t="shared" si="477"/>
        <v>6</v>
      </c>
      <c r="CF446" s="413"/>
      <c r="CG446" s="413"/>
      <c r="CH446" s="413"/>
      <c r="CI446" s="413"/>
      <c r="CJ446" s="413"/>
      <c r="CK446" s="426"/>
      <c r="CL446" s="426"/>
    </row>
    <row r="447" spans="1:90" s="427" customFormat="1" ht="26.4" customHeight="1">
      <c r="A447" s="410"/>
      <c r="B447" s="411">
        <f t="shared" si="476"/>
        <v>1352</v>
      </c>
      <c r="C447" s="216" t="str">
        <f t="shared" ca="1" si="478"/>
        <v/>
      </c>
      <c r="D447" s="216" t="s">
        <v>364</v>
      </c>
      <c r="E447" s="363">
        <f t="shared" si="471"/>
        <v>44652</v>
      </c>
      <c r="F447" s="412">
        <v>44652</v>
      </c>
      <c r="G447" s="413"/>
      <c r="H447" s="414"/>
      <c r="I447" s="413"/>
      <c r="J447" s="413"/>
      <c r="K447" s="413">
        <v>3084</v>
      </c>
      <c r="L447" s="414"/>
      <c r="M447" s="413"/>
      <c r="N447" s="413"/>
      <c r="O447" s="483" t="s">
        <v>253</v>
      </c>
      <c r="P447" s="415" t="s">
        <v>254</v>
      </c>
      <c r="Q447" s="416" t="s">
        <v>254</v>
      </c>
      <c r="R447" s="417" t="s">
        <v>68</v>
      </c>
      <c r="S447" s="418" t="s">
        <v>27</v>
      </c>
      <c r="T447" s="413"/>
      <c r="U447" s="413" t="s">
        <v>382</v>
      </c>
      <c r="V447" s="419" t="s">
        <v>382</v>
      </c>
      <c r="W447" s="419" t="s">
        <v>383</v>
      </c>
      <c r="X447" s="413" t="s">
        <v>379</v>
      </c>
      <c r="Y447" s="413">
        <v>3</v>
      </c>
      <c r="Z447" s="413" t="s">
        <v>31</v>
      </c>
      <c r="AA447" s="413" t="s">
        <v>164</v>
      </c>
      <c r="AB447" s="413" t="s">
        <v>406</v>
      </c>
      <c r="AC447" s="413"/>
      <c r="AD447" s="413"/>
      <c r="AE447" s="413">
        <v>500</v>
      </c>
      <c r="AF447" s="486">
        <v>44652</v>
      </c>
      <c r="AG447" s="486"/>
      <c r="AH447" s="486"/>
      <c r="AI447" s="486"/>
      <c r="AJ447" s="486"/>
      <c r="AK447" s="486"/>
      <c r="AL447" s="486"/>
      <c r="AM447" s="486"/>
      <c r="AN447" s="486"/>
      <c r="AO447" s="486"/>
      <c r="AP447" s="486"/>
      <c r="AQ447" s="486"/>
      <c r="AR447" s="486"/>
      <c r="AS447" s="486"/>
      <c r="AT447" s="486"/>
      <c r="AU447" s="486"/>
      <c r="AV447" s="486"/>
      <c r="AW447" s="486"/>
      <c r="AX447" s="486"/>
      <c r="AY447" s="486">
        <f t="shared" si="472"/>
        <v>44672.833333333336</v>
      </c>
      <c r="AZ447" s="486"/>
      <c r="BA447" s="486"/>
      <c r="BB447" s="486"/>
      <c r="BC447" s="486"/>
      <c r="BD447" s="486"/>
      <c r="BE447" s="486"/>
      <c r="BF447" s="421">
        <f t="shared" si="473"/>
        <v>2</v>
      </c>
      <c r="BG447" s="422"/>
      <c r="BH447" s="423"/>
      <c r="BI447" s="423"/>
      <c r="BJ447" s="423"/>
      <c r="BK447" s="423"/>
      <c r="BL447" s="423"/>
      <c r="BM447" s="423"/>
      <c r="BN447" s="423"/>
      <c r="BO447" s="423"/>
      <c r="BP447" s="423"/>
      <c r="BQ447" s="424"/>
      <c r="BR447" s="424"/>
      <c r="BS447" s="424"/>
      <c r="BT447" s="424"/>
      <c r="BU447" s="424"/>
      <c r="BV447" s="424"/>
      <c r="BW447" s="424"/>
      <c r="BX447" s="424"/>
      <c r="BY447" s="424"/>
      <c r="BZ447" s="424"/>
      <c r="CA447" s="424"/>
      <c r="CB447" s="425">
        <f t="shared" si="474"/>
        <v>0</v>
      </c>
      <c r="CC447" s="397">
        <f t="shared" si="475"/>
        <v>2</v>
      </c>
      <c r="CD447" s="364"/>
      <c r="CE447" s="396">
        <f t="shared" si="477"/>
        <v>6</v>
      </c>
      <c r="CF447" s="413"/>
      <c r="CG447" s="413"/>
      <c r="CH447" s="413"/>
      <c r="CI447" s="413"/>
      <c r="CJ447" s="413"/>
      <c r="CK447" s="426"/>
      <c r="CL447" s="426"/>
    </row>
    <row r="448" spans="1:90" s="427" customFormat="1" ht="26.4" customHeight="1">
      <c r="A448" s="410"/>
      <c r="B448" s="411">
        <f t="shared" si="476"/>
        <v>1353</v>
      </c>
      <c r="C448" s="216" t="str">
        <f t="shared" ca="1" si="478"/>
        <v/>
      </c>
      <c r="D448" s="216" t="s">
        <v>364</v>
      </c>
      <c r="E448" s="363">
        <f t="shared" si="471"/>
        <v>44652</v>
      </c>
      <c r="F448" s="412">
        <v>44652</v>
      </c>
      <c r="G448" s="413"/>
      <c r="H448" s="414"/>
      <c r="I448" s="413"/>
      <c r="J448" s="413"/>
      <c r="K448" s="413">
        <v>3085</v>
      </c>
      <c r="L448" s="414"/>
      <c r="M448" s="413"/>
      <c r="N448" s="413"/>
      <c r="O448" s="483" t="s">
        <v>253</v>
      </c>
      <c r="P448" s="415" t="s">
        <v>254</v>
      </c>
      <c r="Q448" s="416" t="s">
        <v>254</v>
      </c>
      <c r="R448" s="417" t="s">
        <v>68</v>
      </c>
      <c r="S448" s="418" t="s">
        <v>27</v>
      </c>
      <c r="T448" s="413"/>
      <c r="U448" s="14" t="s">
        <v>350</v>
      </c>
      <c r="V448" s="419" t="s">
        <v>377</v>
      </c>
      <c r="W448" s="419">
        <v>105</v>
      </c>
      <c r="X448" s="413" t="s">
        <v>323</v>
      </c>
      <c r="Y448" s="413">
        <v>3</v>
      </c>
      <c r="Z448" s="413" t="s">
        <v>19</v>
      </c>
      <c r="AA448" s="413" t="s">
        <v>164</v>
      </c>
      <c r="AB448" s="413" t="s">
        <v>406</v>
      </c>
      <c r="AC448" s="413"/>
      <c r="AD448" s="413"/>
      <c r="AE448" s="413">
        <v>500</v>
      </c>
      <c r="AF448" s="486">
        <v>44652</v>
      </c>
      <c r="AG448" s="486"/>
      <c r="AH448" s="486"/>
      <c r="AI448" s="486"/>
      <c r="AJ448" s="486"/>
      <c r="AK448" s="486"/>
      <c r="AL448" s="486"/>
      <c r="AM448" s="486"/>
      <c r="AN448" s="486"/>
      <c r="AO448" s="486"/>
      <c r="AP448" s="486"/>
      <c r="AQ448" s="486"/>
      <c r="AR448" s="486"/>
      <c r="AS448" s="486"/>
      <c r="AT448" s="486"/>
      <c r="AU448" s="486"/>
      <c r="AV448" s="486"/>
      <c r="AW448" s="486"/>
      <c r="AX448" s="486"/>
      <c r="AY448" s="486">
        <f t="shared" si="472"/>
        <v>44672.833333333336</v>
      </c>
      <c r="AZ448" s="486"/>
      <c r="BA448" s="486"/>
      <c r="BB448" s="486"/>
      <c r="BC448" s="486"/>
      <c r="BD448" s="486"/>
      <c r="BE448" s="486"/>
      <c r="BF448" s="421">
        <f t="shared" si="473"/>
        <v>2</v>
      </c>
      <c r="BG448" s="422"/>
      <c r="BH448" s="423"/>
      <c r="BI448" s="423"/>
      <c r="BJ448" s="423"/>
      <c r="BK448" s="423"/>
      <c r="BL448" s="423"/>
      <c r="BM448" s="423"/>
      <c r="BN448" s="423"/>
      <c r="BO448" s="423"/>
      <c r="BP448" s="423"/>
      <c r="BQ448" s="424"/>
      <c r="BR448" s="424"/>
      <c r="BS448" s="424"/>
      <c r="BT448" s="424"/>
      <c r="BU448" s="424"/>
      <c r="BV448" s="424"/>
      <c r="BW448" s="424"/>
      <c r="BX448" s="424"/>
      <c r="BY448" s="424"/>
      <c r="BZ448" s="424"/>
      <c r="CA448" s="424"/>
      <c r="CB448" s="425">
        <f t="shared" si="474"/>
        <v>0</v>
      </c>
      <c r="CC448" s="397">
        <f t="shared" si="475"/>
        <v>2</v>
      </c>
      <c r="CD448" s="364"/>
      <c r="CE448" s="396">
        <f t="shared" si="477"/>
        <v>6</v>
      </c>
      <c r="CF448" s="413"/>
      <c r="CG448" s="413"/>
      <c r="CH448" s="413"/>
      <c r="CI448" s="413"/>
      <c r="CJ448" s="413"/>
      <c r="CK448" s="426"/>
      <c r="CL448" s="426"/>
    </row>
    <row r="449" spans="1:90" s="427" customFormat="1" ht="26.4" customHeight="1">
      <c r="A449" s="410"/>
      <c r="B449" s="411">
        <f t="shared" si="476"/>
        <v>1354</v>
      </c>
      <c r="C449" s="216" t="str">
        <f t="shared" ca="1" si="478"/>
        <v/>
      </c>
      <c r="D449" s="216" t="s">
        <v>364</v>
      </c>
      <c r="E449" s="363">
        <f t="shared" si="471"/>
        <v>44652</v>
      </c>
      <c r="F449" s="412">
        <v>44652</v>
      </c>
      <c r="G449" s="413"/>
      <c r="H449" s="414"/>
      <c r="I449" s="413"/>
      <c r="J449" s="413"/>
      <c r="K449" s="413">
        <v>3085</v>
      </c>
      <c r="L449" s="414"/>
      <c r="M449" s="413"/>
      <c r="N449" s="413"/>
      <c r="O449" s="483" t="s">
        <v>253</v>
      </c>
      <c r="P449" s="415" t="s">
        <v>254</v>
      </c>
      <c r="Q449" s="416" t="s">
        <v>254</v>
      </c>
      <c r="R449" s="417" t="s">
        <v>68</v>
      </c>
      <c r="S449" s="418" t="s">
        <v>27</v>
      </c>
      <c r="T449" s="413"/>
      <c r="U449" s="413" t="s">
        <v>378</v>
      </c>
      <c r="V449" s="419" t="s">
        <v>378</v>
      </c>
      <c r="W449" s="419">
        <v>-40</v>
      </c>
      <c r="X449" s="413" t="s">
        <v>323</v>
      </c>
      <c r="Y449" s="413">
        <v>3</v>
      </c>
      <c r="Z449" s="413" t="s">
        <v>57</v>
      </c>
      <c r="AA449" s="413" t="s">
        <v>164</v>
      </c>
      <c r="AB449" s="413" t="s">
        <v>406</v>
      </c>
      <c r="AC449" s="413"/>
      <c r="AD449" s="413"/>
      <c r="AE449" s="413">
        <v>500</v>
      </c>
      <c r="AF449" s="486">
        <v>44652</v>
      </c>
      <c r="AG449" s="486"/>
      <c r="AH449" s="486"/>
      <c r="AI449" s="486"/>
      <c r="AJ449" s="486"/>
      <c r="AK449" s="486"/>
      <c r="AL449" s="486"/>
      <c r="AM449" s="486"/>
      <c r="AN449" s="486"/>
      <c r="AO449" s="486"/>
      <c r="AP449" s="486"/>
      <c r="AQ449" s="486"/>
      <c r="AR449" s="486"/>
      <c r="AS449" s="486"/>
      <c r="AT449" s="486"/>
      <c r="AU449" s="486"/>
      <c r="AV449" s="486"/>
      <c r="AW449" s="486"/>
      <c r="AX449" s="486"/>
      <c r="AY449" s="486">
        <f t="shared" si="472"/>
        <v>44672.833333333336</v>
      </c>
      <c r="AZ449" s="486"/>
      <c r="BA449" s="486"/>
      <c r="BB449" s="486"/>
      <c r="BC449" s="486"/>
      <c r="BD449" s="486"/>
      <c r="BE449" s="486"/>
      <c r="BF449" s="421">
        <f t="shared" si="473"/>
        <v>2</v>
      </c>
      <c r="BG449" s="422"/>
      <c r="BH449" s="423"/>
      <c r="BI449" s="423"/>
      <c r="BJ449" s="423"/>
      <c r="BK449" s="423"/>
      <c r="BL449" s="423"/>
      <c r="BM449" s="423"/>
      <c r="BN449" s="423"/>
      <c r="BO449" s="423"/>
      <c r="BP449" s="423"/>
      <c r="BQ449" s="424"/>
      <c r="BR449" s="424"/>
      <c r="BS449" s="424"/>
      <c r="BT449" s="424"/>
      <c r="BU449" s="424"/>
      <c r="BV449" s="424"/>
      <c r="BW449" s="424"/>
      <c r="BX449" s="424"/>
      <c r="BY449" s="424"/>
      <c r="BZ449" s="424"/>
      <c r="CA449" s="424"/>
      <c r="CB449" s="425">
        <f t="shared" si="474"/>
        <v>0</v>
      </c>
      <c r="CC449" s="397">
        <f t="shared" si="475"/>
        <v>2</v>
      </c>
      <c r="CD449" s="364"/>
      <c r="CE449" s="396">
        <f t="shared" si="477"/>
        <v>6</v>
      </c>
      <c r="CF449" s="413"/>
      <c r="CG449" s="413"/>
      <c r="CH449" s="413"/>
      <c r="CI449" s="413"/>
      <c r="CJ449" s="413"/>
      <c r="CK449" s="426"/>
      <c r="CL449" s="426"/>
    </row>
    <row r="450" spans="1:90" s="427" customFormat="1" ht="26.4" customHeight="1">
      <c r="A450" s="410"/>
      <c r="B450" s="411">
        <f t="shared" si="476"/>
        <v>1355</v>
      </c>
      <c r="C450" s="216" t="str">
        <f t="shared" ca="1" si="478"/>
        <v/>
      </c>
      <c r="D450" s="216" t="s">
        <v>364</v>
      </c>
      <c r="E450" s="363">
        <f t="shared" si="471"/>
        <v>44652</v>
      </c>
      <c r="F450" s="412">
        <v>44652</v>
      </c>
      <c r="G450" s="413"/>
      <c r="H450" s="414"/>
      <c r="I450" s="413"/>
      <c r="J450" s="413"/>
      <c r="K450" s="413">
        <v>3085</v>
      </c>
      <c r="L450" s="414"/>
      <c r="M450" s="413"/>
      <c r="N450" s="413"/>
      <c r="O450" s="483" t="s">
        <v>253</v>
      </c>
      <c r="P450" s="415" t="s">
        <v>254</v>
      </c>
      <c r="Q450" s="416" t="s">
        <v>254</v>
      </c>
      <c r="R450" s="417" t="s">
        <v>68</v>
      </c>
      <c r="S450" s="418" t="s">
        <v>27</v>
      </c>
      <c r="T450" s="413"/>
      <c r="U450" s="14" t="s">
        <v>350</v>
      </c>
      <c r="V450" s="419" t="s">
        <v>377</v>
      </c>
      <c r="W450" s="419">
        <v>105</v>
      </c>
      <c r="X450" s="413" t="s">
        <v>379</v>
      </c>
      <c r="Y450" s="413">
        <v>3</v>
      </c>
      <c r="Z450" s="413" t="s">
        <v>19</v>
      </c>
      <c r="AA450" s="413" t="s">
        <v>164</v>
      </c>
      <c r="AB450" s="413" t="s">
        <v>406</v>
      </c>
      <c r="AC450" s="413"/>
      <c r="AD450" s="413"/>
      <c r="AE450" s="413">
        <v>500</v>
      </c>
      <c r="AF450" s="486">
        <v>44652</v>
      </c>
      <c r="AG450" s="486"/>
      <c r="AH450" s="486"/>
      <c r="AI450" s="486"/>
      <c r="AJ450" s="486"/>
      <c r="AK450" s="486"/>
      <c r="AL450" s="486"/>
      <c r="AM450" s="486"/>
      <c r="AN450" s="486"/>
      <c r="AO450" s="486"/>
      <c r="AP450" s="486"/>
      <c r="AQ450" s="486"/>
      <c r="AR450" s="486"/>
      <c r="AS450" s="486"/>
      <c r="AT450" s="486"/>
      <c r="AU450" s="486"/>
      <c r="AV450" s="486"/>
      <c r="AW450" s="486"/>
      <c r="AX450" s="486"/>
      <c r="AY450" s="486">
        <f t="shared" si="472"/>
        <v>44672.833333333336</v>
      </c>
      <c r="AZ450" s="486"/>
      <c r="BA450" s="486"/>
      <c r="BB450" s="486"/>
      <c r="BC450" s="486"/>
      <c r="BD450" s="486"/>
      <c r="BE450" s="486"/>
      <c r="BF450" s="421">
        <f t="shared" si="473"/>
        <v>2</v>
      </c>
      <c r="BG450" s="422"/>
      <c r="BH450" s="423"/>
      <c r="BI450" s="423"/>
      <c r="BJ450" s="423"/>
      <c r="BK450" s="423"/>
      <c r="BL450" s="423"/>
      <c r="BM450" s="423"/>
      <c r="BN450" s="423"/>
      <c r="BO450" s="423"/>
      <c r="BP450" s="423"/>
      <c r="BQ450" s="424"/>
      <c r="BR450" s="424"/>
      <c r="BS450" s="424"/>
      <c r="BT450" s="424"/>
      <c r="BU450" s="424"/>
      <c r="BV450" s="424"/>
      <c r="BW450" s="424"/>
      <c r="BX450" s="424"/>
      <c r="BY450" s="424"/>
      <c r="BZ450" s="424"/>
      <c r="CA450" s="424"/>
      <c r="CB450" s="425">
        <f t="shared" si="474"/>
        <v>0</v>
      </c>
      <c r="CC450" s="397">
        <f t="shared" si="475"/>
        <v>2</v>
      </c>
      <c r="CD450" s="364"/>
      <c r="CE450" s="396">
        <f t="shared" si="477"/>
        <v>6</v>
      </c>
      <c r="CF450" s="413"/>
      <c r="CG450" s="413"/>
      <c r="CH450" s="413"/>
      <c r="CI450" s="413"/>
      <c r="CJ450" s="413"/>
      <c r="CK450" s="426"/>
      <c r="CL450" s="426"/>
    </row>
    <row r="451" spans="1:90" s="427" customFormat="1" ht="26.4" customHeight="1">
      <c r="A451" s="410"/>
      <c r="B451" s="411">
        <f t="shared" si="476"/>
        <v>1356</v>
      </c>
      <c r="C451" s="216" t="str">
        <f t="shared" ca="1" si="478"/>
        <v/>
      </c>
      <c r="D451" s="216" t="s">
        <v>364</v>
      </c>
      <c r="E451" s="363">
        <f t="shared" si="471"/>
        <v>44652</v>
      </c>
      <c r="F451" s="412">
        <v>44652</v>
      </c>
      <c r="G451" s="413"/>
      <c r="H451" s="414"/>
      <c r="I451" s="413"/>
      <c r="J451" s="413"/>
      <c r="K451" s="413">
        <v>3085</v>
      </c>
      <c r="L451" s="414"/>
      <c r="M451" s="413"/>
      <c r="N451" s="413"/>
      <c r="O451" s="483" t="s">
        <v>253</v>
      </c>
      <c r="P451" s="415" t="s">
        <v>254</v>
      </c>
      <c r="Q451" s="416" t="s">
        <v>254</v>
      </c>
      <c r="R451" s="417" t="s">
        <v>68</v>
      </c>
      <c r="S451" s="418" t="s">
        <v>27</v>
      </c>
      <c r="T451" s="413"/>
      <c r="U451" s="413" t="s">
        <v>378</v>
      </c>
      <c r="V451" s="419" t="s">
        <v>378</v>
      </c>
      <c r="W451" s="419">
        <v>-40</v>
      </c>
      <c r="X451" s="413" t="s">
        <v>379</v>
      </c>
      <c r="Y451" s="413">
        <v>3</v>
      </c>
      <c r="Z451" s="413" t="s">
        <v>57</v>
      </c>
      <c r="AA451" s="413" t="s">
        <v>164</v>
      </c>
      <c r="AB451" s="413" t="s">
        <v>406</v>
      </c>
      <c r="AC451" s="413"/>
      <c r="AD451" s="413"/>
      <c r="AE451" s="413">
        <v>500</v>
      </c>
      <c r="AF451" s="486">
        <v>44652</v>
      </c>
      <c r="AG451" s="486"/>
      <c r="AH451" s="486"/>
      <c r="AI451" s="486"/>
      <c r="AJ451" s="486"/>
      <c r="AK451" s="486"/>
      <c r="AL451" s="486"/>
      <c r="AM451" s="486"/>
      <c r="AN451" s="486"/>
      <c r="AO451" s="486"/>
      <c r="AP451" s="486"/>
      <c r="AQ451" s="486"/>
      <c r="AR451" s="486"/>
      <c r="AS451" s="486"/>
      <c r="AT451" s="486"/>
      <c r="AU451" s="486"/>
      <c r="AV451" s="486"/>
      <c r="AW451" s="486"/>
      <c r="AX451" s="486"/>
      <c r="AY451" s="486">
        <f t="shared" si="472"/>
        <v>44672.833333333336</v>
      </c>
      <c r="AZ451" s="486"/>
      <c r="BA451" s="486"/>
      <c r="BB451" s="486"/>
      <c r="BC451" s="486"/>
      <c r="BD451" s="486"/>
      <c r="BE451" s="486"/>
      <c r="BF451" s="421">
        <f t="shared" si="473"/>
        <v>2</v>
      </c>
      <c r="BG451" s="422"/>
      <c r="BH451" s="423"/>
      <c r="BI451" s="423"/>
      <c r="BJ451" s="423"/>
      <c r="BK451" s="423"/>
      <c r="BL451" s="423"/>
      <c r="BM451" s="423"/>
      <c r="BN451" s="423"/>
      <c r="BO451" s="423"/>
      <c r="BP451" s="423"/>
      <c r="BQ451" s="424"/>
      <c r="BR451" s="424"/>
      <c r="BS451" s="424"/>
      <c r="BT451" s="424"/>
      <c r="BU451" s="424"/>
      <c r="BV451" s="424"/>
      <c r="BW451" s="424"/>
      <c r="BX451" s="424"/>
      <c r="BY451" s="424"/>
      <c r="BZ451" s="424"/>
      <c r="CA451" s="424"/>
      <c r="CB451" s="425">
        <f t="shared" si="474"/>
        <v>0</v>
      </c>
      <c r="CC451" s="397">
        <f t="shared" si="475"/>
        <v>2</v>
      </c>
      <c r="CD451" s="364"/>
      <c r="CE451" s="396">
        <f t="shared" si="477"/>
        <v>6</v>
      </c>
      <c r="CF451" s="413"/>
      <c r="CG451" s="413"/>
      <c r="CH451" s="413"/>
      <c r="CI451" s="413"/>
      <c r="CJ451" s="413"/>
      <c r="CK451" s="426"/>
      <c r="CL451" s="426"/>
    </row>
    <row r="452" spans="1:90" s="427" customFormat="1" ht="26.4" customHeight="1">
      <c r="A452" s="410"/>
      <c r="B452" s="411">
        <f t="shared" si="476"/>
        <v>1357</v>
      </c>
      <c r="C452" s="216" t="str">
        <f t="shared" ca="1" si="478"/>
        <v/>
      </c>
      <c r="D452" s="216" t="s">
        <v>364</v>
      </c>
      <c r="E452" s="363">
        <f t="shared" si="471"/>
        <v>44682</v>
      </c>
      <c r="F452" s="412">
        <v>44682</v>
      </c>
      <c r="G452" s="413"/>
      <c r="H452" s="414"/>
      <c r="I452" s="413"/>
      <c r="J452" s="413"/>
      <c r="K452" s="413">
        <v>3085</v>
      </c>
      <c r="L452" s="414"/>
      <c r="M452" s="413"/>
      <c r="N452" s="413"/>
      <c r="O452" s="483" t="s">
        <v>253</v>
      </c>
      <c r="P452" s="415" t="s">
        <v>254</v>
      </c>
      <c r="Q452" s="416" t="s">
        <v>254</v>
      </c>
      <c r="R452" s="417" t="s">
        <v>68</v>
      </c>
      <c r="S452" s="418" t="s">
        <v>27</v>
      </c>
      <c r="T452" s="413"/>
      <c r="U452" s="413" t="s">
        <v>380</v>
      </c>
      <c r="V452" s="419" t="s">
        <v>318</v>
      </c>
      <c r="W452" s="419" t="s">
        <v>384</v>
      </c>
      <c r="X452" s="413" t="s">
        <v>323</v>
      </c>
      <c r="Y452" s="413">
        <v>3</v>
      </c>
      <c r="Z452" s="413" t="s">
        <v>21</v>
      </c>
      <c r="AA452" s="413" t="s">
        <v>164</v>
      </c>
      <c r="AB452" s="413" t="s">
        <v>406</v>
      </c>
      <c r="AC452" s="413"/>
      <c r="AD452" s="413"/>
      <c r="AE452" s="413">
        <v>500</v>
      </c>
      <c r="AF452" s="486">
        <v>44682</v>
      </c>
      <c r="AG452" s="486"/>
      <c r="AH452" s="486"/>
      <c r="AI452" s="486"/>
      <c r="AJ452" s="486"/>
      <c r="AK452" s="486"/>
      <c r="AL452" s="486"/>
      <c r="AM452" s="486"/>
      <c r="AN452" s="486"/>
      <c r="AO452" s="486"/>
      <c r="AP452" s="486"/>
      <c r="AQ452" s="486"/>
      <c r="AR452" s="486"/>
      <c r="AS452" s="486"/>
      <c r="AT452" s="486"/>
      <c r="AU452" s="486"/>
      <c r="AV452" s="486"/>
      <c r="AW452" s="486"/>
      <c r="AX452" s="486"/>
      <c r="AY452" s="486">
        <f t="shared" si="472"/>
        <v>44702.833333333336</v>
      </c>
      <c r="AZ452" s="486"/>
      <c r="BA452" s="486"/>
      <c r="BB452" s="486"/>
      <c r="BC452" s="486"/>
      <c r="BD452" s="486"/>
      <c r="BE452" s="486"/>
      <c r="BF452" s="421">
        <f t="shared" si="473"/>
        <v>2</v>
      </c>
      <c r="BG452" s="422"/>
      <c r="BH452" s="423"/>
      <c r="BI452" s="423"/>
      <c r="BJ452" s="423"/>
      <c r="BK452" s="423"/>
      <c r="BL452" s="423"/>
      <c r="BM452" s="423"/>
      <c r="BN452" s="423"/>
      <c r="BO452" s="423"/>
      <c r="BP452" s="423"/>
      <c r="BQ452" s="424"/>
      <c r="BR452" s="424"/>
      <c r="BS452" s="424"/>
      <c r="BT452" s="424"/>
      <c r="BU452" s="424"/>
      <c r="BV452" s="424"/>
      <c r="BW452" s="424"/>
      <c r="BX452" s="424"/>
      <c r="BY452" s="424"/>
      <c r="BZ452" s="424"/>
      <c r="CA452" s="424"/>
      <c r="CB452" s="425">
        <f t="shared" si="474"/>
        <v>0</v>
      </c>
      <c r="CC452" s="397">
        <f t="shared" si="475"/>
        <v>2</v>
      </c>
      <c r="CD452" s="364"/>
      <c r="CE452" s="396">
        <f t="shared" si="477"/>
        <v>6</v>
      </c>
      <c r="CF452" s="413"/>
      <c r="CG452" s="413"/>
      <c r="CH452" s="413"/>
      <c r="CI452" s="413"/>
      <c r="CJ452" s="413"/>
      <c r="CK452" s="426"/>
      <c r="CL452" s="426"/>
    </row>
    <row r="453" spans="1:90" s="427" customFormat="1" ht="26.4" customHeight="1">
      <c r="A453" s="410"/>
      <c r="B453" s="411">
        <f t="shared" si="476"/>
        <v>1358</v>
      </c>
      <c r="C453" s="216" t="str">
        <f t="shared" ca="1" si="478"/>
        <v/>
      </c>
      <c r="D453" s="216" t="s">
        <v>364</v>
      </c>
      <c r="E453" s="363">
        <f t="shared" si="471"/>
        <v>44652</v>
      </c>
      <c r="F453" s="412">
        <v>44652</v>
      </c>
      <c r="G453" s="413"/>
      <c r="H453" s="414"/>
      <c r="I453" s="413"/>
      <c r="J453" s="413"/>
      <c r="K453" s="413">
        <v>3085</v>
      </c>
      <c r="L453" s="414"/>
      <c r="M453" s="413"/>
      <c r="N453" s="413"/>
      <c r="O453" s="483" t="s">
        <v>253</v>
      </c>
      <c r="P453" s="415" t="s">
        <v>254</v>
      </c>
      <c r="Q453" s="416" t="s">
        <v>254</v>
      </c>
      <c r="R453" s="417" t="s">
        <v>68</v>
      </c>
      <c r="S453" s="418" t="s">
        <v>27</v>
      </c>
      <c r="T453" s="413"/>
      <c r="U453" s="413" t="s">
        <v>380</v>
      </c>
      <c r="V453" s="419" t="s">
        <v>318</v>
      </c>
      <c r="W453" s="419" t="s">
        <v>334</v>
      </c>
      <c r="X453" s="413" t="s">
        <v>379</v>
      </c>
      <c r="Y453" s="413">
        <v>3</v>
      </c>
      <c r="Z453" s="413" t="s">
        <v>21</v>
      </c>
      <c r="AA453" s="413" t="s">
        <v>164</v>
      </c>
      <c r="AB453" s="413" t="s">
        <v>406</v>
      </c>
      <c r="AC453" s="413"/>
      <c r="AD453" s="413"/>
      <c r="AE453" s="413">
        <v>500</v>
      </c>
      <c r="AF453" s="486">
        <v>44652</v>
      </c>
      <c r="AG453" s="486"/>
      <c r="AH453" s="486"/>
      <c r="AI453" s="486"/>
      <c r="AJ453" s="486"/>
      <c r="AK453" s="486"/>
      <c r="AL453" s="486"/>
      <c r="AM453" s="486"/>
      <c r="AN453" s="486"/>
      <c r="AO453" s="486"/>
      <c r="AP453" s="486"/>
      <c r="AQ453" s="486"/>
      <c r="AR453" s="486"/>
      <c r="AS453" s="486"/>
      <c r="AT453" s="486"/>
      <c r="AU453" s="486"/>
      <c r="AV453" s="486"/>
      <c r="AW453" s="486"/>
      <c r="AX453" s="486"/>
      <c r="AY453" s="486">
        <f t="shared" si="472"/>
        <v>44672.833333333336</v>
      </c>
      <c r="AZ453" s="486"/>
      <c r="BA453" s="486"/>
      <c r="BB453" s="486"/>
      <c r="BC453" s="486"/>
      <c r="BD453" s="486"/>
      <c r="BE453" s="486"/>
      <c r="BF453" s="421">
        <f t="shared" si="473"/>
        <v>2</v>
      </c>
      <c r="BG453" s="422"/>
      <c r="BH453" s="423"/>
      <c r="BI453" s="423"/>
      <c r="BJ453" s="423"/>
      <c r="BK453" s="423"/>
      <c r="BL453" s="423"/>
      <c r="BM453" s="423"/>
      <c r="BN453" s="423"/>
      <c r="BO453" s="423"/>
      <c r="BP453" s="423"/>
      <c r="BQ453" s="424"/>
      <c r="BR453" s="424"/>
      <c r="BS453" s="424"/>
      <c r="BT453" s="424"/>
      <c r="BU453" s="424"/>
      <c r="BV453" s="424"/>
      <c r="BW453" s="424"/>
      <c r="BX453" s="424"/>
      <c r="BY453" s="424"/>
      <c r="BZ453" s="424"/>
      <c r="CA453" s="424"/>
      <c r="CB453" s="425">
        <f t="shared" si="474"/>
        <v>0</v>
      </c>
      <c r="CC453" s="397">
        <f t="shared" si="475"/>
        <v>2</v>
      </c>
      <c r="CD453" s="364"/>
      <c r="CE453" s="396">
        <f t="shared" si="477"/>
        <v>6</v>
      </c>
      <c r="CF453" s="413"/>
      <c r="CG453" s="413"/>
      <c r="CH453" s="413"/>
      <c r="CI453" s="413"/>
      <c r="CJ453" s="413"/>
      <c r="CK453" s="426"/>
      <c r="CL453" s="426"/>
    </row>
    <row r="454" spans="1:90" s="427" customFormat="1" ht="26.4" customHeight="1">
      <c r="A454" s="410"/>
      <c r="B454" s="411">
        <f t="shared" si="476"/>
        <v>1359</v>
      </c>
      <c r="C454" s="216" t="str">
        <f t="shared" ca="1" si="478"/>
        <v/>
      </c>
      <c r="D454" s="216" t="s">
        <v>364</v>
      </c>
      <c r="E454" s="363">
        <f t="shared" si="471"/>
        <v>44652</v>
      </c>
      <c r="F454" s="412">
        <v>44652</v>
      </c>
      <c r="G454" s="413"/>
      <c r="H454" s="414"/>
      <c r="I454" s="413"/>
      <c r="J454" s="413"/>
      <c r="K454" s="413">
        <v>3085</v>
      </c>
      <c r="L454" s="414"/>
      <c r="M454" s="413"/>
      <c r="N454" s="413"/>
      <c r="O454" s="483" t="s">
        <v>253</v>
      </c>
      <c r="P454" s="415" t="s">
        <v>254</v>
      </c>
      <c r="Q454" s="416" t="s">
        <v>254</v>
      </c>
      <c r="R454" s="417" t="s">
        <v>68</v>
      </c>
      <c r="S454" s="418" t="s">
        <v>27</v>
      </c>
      <c r="T454" s="413"/>
      <c r="U454" s="413" t="s">
        <v>382</v>
      </c>
      <c r="V454" s="419" t="s">
        <v>382</v>
      </c>
      <c r="W454" s="419" t="s">
        <v>385</v>
      </c>
      <c r="X454" s="413" t="s">
        <v>379</v>
      </c>
      <c r="Y454" s="413">
        <v>3</v>
      </c>
      <c r="Z454" s="413" t="s">
        <v>31</v>
      </c>
      <c r="AA454" s="413" t="s">
        <v>164</v>
      </c>
      <c r="AB454" s="413" t="s">
        <v>406</v>
      </c>
      <c r="AC454" s="413"/>
      <c r="AD454" s="413"/>
      <c r="AE454" s="413">
        <v>500</v>
      </c>
      <c r="AF454" s="486">
        <v>44652</v>
      </c>
      <c r="AG454" s="486"/>
      <c r="AH454" s="486"/>
      <c r="AI454" s="486"/>
      <c r="AJ454" s="486"/>
      <c r="AK454" s="486"/>
      <c r="AL454" s="486"/>
      <c r="AM454" s="486"/>
      <c r="AN454" s="486"/>
      <c r="AO454" s="486"/>
      <c r="AP454" s="486"/>
      <c r="AQ454" s="486"/>
      <c r="AR454" s="486"/>
      <c r="AS454" s="486"/>
      <c r="AT454" s="486"/>
      <c r="AU454" s="486"/>
      <c r="AV454" s="486"/>
      <c r="AW454" s="486"/>
      <c r="AX454" s="486"/>
      <c r="AY454" s="486">
        <f t="shared" si="472"/>
        <v>44672.833333333336</v>
      </c>
      <c r="AZ454" s="486"/>
      <c r="BA454" s="486"/>
      <c r="BB454" s="486"/>
      <c r="BC454" s="486"/>
      <c r="BD454" s="486"/>
      <c r="BE454" s="486"/>
      <c r="BF454" s="421">
        <f t="shared" si="473"/>
        <v>2</v>
      </c>
      <c r="BG454" s="422"/>
      <c r="BH454" s="423"/>
      <c r="BI454" s="423"/>
      <c r="BJ454" s="423"/>
      <c r="BK454" s="423"/>
      <c r="BL454" s="423"/>
      <c r="BM454" s="423"/>
      <c r="BN454" s="423"/>
      <c r="BO454" s="423"/>
      <c r="BP454" s="423"/>
      <c r="BQ454" s="424"/>
      <c r="BR454" s="424"/>
      <c r="BS454" s="424"/>
      <c r="BT454" s="424"/>
      <c r="BU454" s="424"/>
      <c r="BV454" s="424"/>
      <c r="BW454" s="424"/>
      <c r="BX454" s="424"/>
      <c r="BY454" s="424"/>
      <c r="BZ454" s="424"/>
      <c r="CA454" s="424"/>
      <c r="CB454" s="425">
        <f t="shared" si="474"/>
        <v>0</v>
      </c>
      <c r="CC454" s="397">
        <f t="shared" si="475"/>
        <v>2</v>
      </c>
      <c r="CD454" s="364"/>
      <c r="CE454" s="396">
        <f t="shared" si="477"/>
        <v>6</v>
      </c>
      <c r="CF454" s="413"/>
      <c r="CG454" s="413"/>
      <c r="CH454" s="413"/>
      <c r="CI454" s="413"/>
      <c r="CJ454" s="413"/>
      <c r="CK454" s="426"/>
      <c r="CL454" s="426"/>
    </row>
    <row r="455" spans="1:90" s="427" customFormat="1" ht="26.4" customHeight="1">
      <c r="A455" s="410"/>
      <c r="B455" s="411">
        <f t="shared" si="476"/>
        <v>1360</v>
      </c>
      <c r="C455" s="216" t="str">
        <f t="shared" ca="1" si="478"/>
        <v/>
      </c>
      <c r="D455" s="216" t="s">
        <v>364</v>
      </c>
      <c r="E455" s="363">
        <f t="shared" si="471"/>
        <v>44682</v>
      </c>
      <c r="F455" s="412">
        <v>44682</v>
      </c>
      <c r="G455" s="413"/>
      <c r="H455" s="414"/>
      <c r="I455" s="413"/>
      <c r="J455" s="413"/>
      <c r="K455" s="413">
        <v>3023</v>
      </c>
      <c r="L455" s="414"/>
      <c r="M455" s="413"/>
      <c r="N455" s="413"/>
      <c r="O455" s="483" t="s">
        <v>253</v>
      </c>
      <c r="P455" s="415" t="s">
        <v>254</v>
      </c>
      <c r="Q455" s="416" t="s">
        <v>254</v>
      </c>
      <c r="R455" s="417" t="s">
        <v>68</v>
      </c>
      <c r="S455" s="418" t="s">
        <v>27</v>
      </c>
      <c r="T455" s="413"/>
      <c r="U455" s="14" t="s">
        <v>350</v>
      </c>
      <c r="V455" s="419" t="s">
        <v>377</v>
      </c>
      <c r="W455" s="419">
        <v>85</v>
      </c>
      <c r="X455" s="413" t="s">
        <v>323</v>
      </c>
      <c r="Y455" s="413">
        <v>3</v>
      </c>
      <c r="Z455" s="413" t="s">
        <v>19</v>
      </c>
      <c r="AA455" s="413" t="s">
        <v>169</v>
      </c>
      <c r="AB455" s="413" t="e">
        <v>#REF!</v>
      </c>
      <c r="AC455" s="413"/>
      <c r="AD455" s="413"/>
      <c r="AE455" s="413">
        <v>500</v>
      </c>
      <c r="AF455" s="486">
        <v>44682</v>
      </c>
      <c r="AG455" s="486"/>
      <c r="AH455" s="486"/>
      <c r="AI455" s="486"/>
      <c r="AJ455" s="486"/>
      <c r="AK455" s="486"/>
      <c r="AL455" s="486"/>
      <c r="AM455" s="486"/>
      <c r="AN455" s="486"/>
      <c r="AO455" s="486"/>
      <c r="AP455" s="486"/>
      <c r="AQ455" s="486"/>
      <c r="AR455" s="486"/>
      <c r="AS455" s="486"/>
      <c r="AT455" s="486"/>
      <c r="AU455" s="486"/>
      <c r="AV455" s="486"/>
      <c r="AW455" s="486"/>
      <c r="AX455" s="486"/>
      <c r="AY455" s="486">
        <f t="shared" si="472"/>
        <v>44702.833333333336</v>
      </c>
      <c r="AZ455" s="486"/>
      <c r="BA455" s="486"/>
      <c r="BB455" s="486"/>
      <c r="BC455" s="486"/>
      <c r="BD455" s="486"/>
      <c r="BE455" s="486"/>
      <c r="BF455" s="421">
        <f t="shared" si="473"/>
        <v>2</v>
      </c>
      <c r="BG455" s="422"/>
      <c r="BH455" s="423"/>
      <c r="BI455" s="423"/>
      <c r="BJ455" s="423"/>
      <c r="BK455" s="423"/>
      <c r="BL455" s="423"/>
      <c r="BM455" s="423"/>
      <c r="BN455" s="423"/>
      <c r="BO455" s="423"/>
      <c r="BP455" s="423"/>
      <c r="BQ455" s="424"/>
      <c r="BR455" s="424"/>
      <c r="BS455" s="424"/>
      <c r="BT455" s="424"/>
      <c r="BU455" s="424"/>
      <c r="BV455" s="424"/>
      <c r="BW455" s="424"/>
      <c r="BX455" s="424"/>
      <c r="BY455" s="424"/>
      <c r="BZ455" s="424"/>
      <c r="CA455" s="424"/>
      <c r="CB455" s="425">
        <f t="shared" si="474"/>
        <v>0</v>
      </c>
      <c r="CC455" s="397">
        <f t="shared" si="475"/>
        <v>2</v>
      </c>
      <c r="CD455" s="364"/>
      <c r="CE455" s="396">
        <f t="shared" si="477"/>
        <v>6</v>
      </c>
      <c r="CF455" s="413"/>
      <c r="CG455" s="413"/>
      <c r="CH455" s="413"/>
      <c r="CI455" s="413"/>
      <c r="CJ455" s="413"/>
      <c r="CK455" s="426"/>
      <c r="CL455" s="426"/>
    </row>
    <row r="456" spans="1:90" s="427" customFormat="1" ht="26.4" customHeight="1">
      <c r="A456" s="410"/>
      <c r="B456" s="411">
        <f t="shared" si="476"/>
        <v>1361</v>
      </c>
      <c r="C456" s="216" t="str">
        <f t="shared" ca="1" si="478"/>
        <v/>
      </c>
      <c r="D456" s="216" t="s">
        <v>364</v>
      </c>
      <c r="E456" s="363">
        <f t="shared" si="471"/>
        <v>44682</v>
      </c>
      <c r="F456" s="412">
        <v>44682</v>
      </c>
      <c r="G456" s="413"/>
      <c r="H456" s="414"/>
      <c r="I456" s="413"/>
      <c r="J456" s="413"/>
      <c r="K456" s="413">
        <v>3023</v>
      </c>
      <c r="L456" s="414"/>
      <c r="M456" s="413"/>
      <c r="N456" s="413"/>
      <c r="O456" s="483" t="s">
        <v>253</v>
      </c>
      <c r="P456" s="415" t="s">
        <v>254</v>
      </c>
      <c r="Q456" s="416" t="s">
        <v>254</v>
      </c>
      <c r="R456" s="417" t="s">
        <v>68</v>
      </c>
      <c r="S456" s="418" t="s">
        <v>27</v>
      </c>
      <c r="T456" s="413"/>
      <c r="U456" s="413" t="s">
        <v>378</v>
      </c>
      <c r="V456" s="419" t="s">
        <v>378</v>
      </c>
      <c r="W456" s="419">
        <v>-30</v>
      </c>
      <c r="X456" s="413" t="s">
        <v>323</v>
      </c>
      <c r="Y456" s="413">
        <v>3</v>
      </c>
      <c r="Z456" s="413" t="s">
        <v>57</v>
      </c>
      <c r="AA456" s="413" t="s">
        <v>169</v>
      </c>
      <c r="AB456" s="413" t="e">
        <v>#REF!</v>
      </c>
      <c r="AC456" s="413"/>
      <c r="AD456" s="413"/>
      <c r="AE456" s="413">
        <v>500</v>
      </c>
      <c r="AF456" s="486">
        <v>44682</v>
      </c>
      <c r="AG456" s="486"/>
      <c r="AH456" s="486"/>
      <c r="AI456" s="486"/>
      <c r="AJ456" s="486"/>
      <c r="AK456" s="486"/>
      <c r="AL456" s="486"/>
      <c r="AM456" s="486"/>
      <c r="AN456" s="486"/>
      <c r="AO456" s="486"/>
      <c r="AP456" s="486"/>
      <c r="AQ456" s="486"/>
      <c r="AR456" s="486"/>
      <c r="AS456" s="486"/>
      <c r="AT456" s="486"/>
      <c r="AU456" s="486"/>
      <c r="AV456" s="486"/>
      <c r="AW456" s="486"/>
      <c r="AX456" s="486"/>
      <c r="AY456" s="486">
        <f t="shared" si="472"/>
        <v>44702.833333333336</v>
      </c>
      <c r="AZ456" s="486"/>
      <c r="BA456" s="486"/>
      <c r="BB456" s="486"/>
      <c r="BC456" s="486"/>
      <c r="BD456" s="486"/>
      <c r="BE456" s="486"/>
      <c r="BF456" s="421">
        <f t="shared" si="473"/>
        <v>2</v>
      </c>
      <c r="BG456" s="422"/>
      <c r="BH456" s="423"/>
      <c r="BI456" s="423"/>
      <c r="BJ456" s="423"/>
      <c r="BK456" s="423"/>
      <c r="BL456" s="423"/>
      <c r="BM456" s="423"/>
      <c r="BN456" s="423"/>
      <c r="BO456" s="423"/>
      <c r="BP456" s="423"/>
      <c r="BQ456" s="424"/>
      <c r="BR456" s="424"/>
      <c r="BS456" s="424"/>
      <c r="BT456" s="424"/>
      <c r="BU456" s="424"/>
      <c r="BV456" s="424"/>
      <c r="BW456" s="424"/>
      <c r="BX456" s="424"/>
      <c r="BY456" s="424"/>
      <c r="BZ456" s="424"/>
      <c r="CA456" s="424"/>
      <c r="CB456" s="425">
        <f t="shared" si="474"/>
        <v>0</v>
      </c>
      <c r="CC456" s="397">
        <f t="shared" si="475"/>
        <v>2</v>
      </c>
      <c r="CD456" s="364"/>
      <c r="CE456" s="396">
        <f t="shared" si="477"/>
        <v>6</v>
      </c>
      <c r="CF456" s="413"/>
      <c r="CG456" s="413"/>
      <c r="CH456" s="413"/>
      <c r="CI456" s="413"/>
      <c r="CJ456" s="413"/>
      <c r="CK456" s="426"/>
      <c r="CL456" s="426"/>
    </row>
    <row r="457" spans="1:90" s="427" customFormat="1" ht="26.4" customHeight="1">
      <c r="A457" s="410"/>
      <c r="B457" s="411">
        <f t="shared" si="476"/>
        <v>1362</v>
      </c>
      <c r="C457" s="216" t="str">
        <f t="shared" ca="1" si="478"/>
        <v/>
      </c>
      <c r="D457" s="216" t="s">
        <v>364</v>
      </c>
      <c r="E457" s="363">
        <f t="shared" si="471"/>
        <v>44682</v>
      </c>
      <c r="F457" s="412">
        <v>44682</v>
      </c>
      <c r="G457" s="413"/>
      <c r="H457" s="414"/>
      <c r="I457" s="413"/>
      <c r="J457" s="413"/>
      <c r="K457" s="413">
        <v>3023</v>
      </c>
      <c r="L457" s="414"/>
      <c r="M457" s="413"/>
      <c r="N457" s="413"/>
      <c r="O457" s="483" t="s">
        <v>253</v>
      </c>
      <c r="P457" s="415" t="s">
        <v>254</v>
      </c>
      <c r="Q457" s="416" t="s">
        <v>254</v>
      </c>
      <c r="R457" s="417" t="s">
        <v>68</v>
      </c>
      <c r="S457" s="418" t="s">
        <v>27</v>
      </c>
      <c r="T457" s="413"/>
      <c r="U457" s="14" t="s">
        <v>350</v>
      </c>
      <c r="V457" s="419" t="s">
        <v>377</v>
      </c>
      <c r="W457" s="419">
        <v>90</v>
      </c>
      <c r="X457" s="413" t="s">
        <v>379</v>
      </c>
      <c r="Y457" s="413">
        <v>3</v>
      </c>
      <c r="Z457" s="413" t="s">
        <v>19</v>
      </c>
      <c r="AA457" s="413" t="s">
        <v>169</v>
      </c>
      <c r="AB457" s="413" t="e">
        <v>#REF!</v>
      </c>
      <c r="AC457" s="413"/>
      <c r="AD457" s="413"/>
      <c r="AE457" s="413">
        <v>500</v>
      </c>
      <c r="AF457" s="486">
        <v>44682</v>
      </c>
      <c r="AG457" s="486"/>
      <c r="AH457" s="486"/>
      <c r="AI457" s="486"/>
      <c r="AJ457" s="486"/>
      <c r="AK457" s="486"/>
      <c r="AL457" s="486"/>
      <c r="AM457" s="486"/>
      <c r="AN457" s="486"/>
      <c r="AO457" s="486"/>
      <c r="AP457" s="486"/>
      <c r="AQ457" s="486"/>
      <c r="AR457" s="486"/>
      <c r="AS457" s="486"/>
      <c r="AT457" s="486"/>
      <c r="AU457" s="486"/>
      <c r="AV457" s="486"/>
      <c r="AW457" s="486"/>
      <c r="AX457" s="486"/>
      <c r="AY457" s="486">
        <f t="shared" si="472"/>
        <v>44702.833333333336</v>
      </c>
      <c r="AZ457" s="486"/>
      <c r="BA457" s="486"/>
      <c r="BB457" s="486"/>
      <c r="BC457" s="486"/>
      <c r="BD457" s="486"/>
      <c r="BE457" s="486"/>
      <c r="BF457" s="421">
        <f t="shared" si="473"/>
        <v>2</v>
      </c>
      <c r="BG457" s="422"/>
      <c r="BH457" s="423"/>
      <c r="BI457" s="423"/>
      <c r="BJ457" s="423"/>
      <c r="BK457" s="423"/>
      <c r="BL457" s="423"/>
      <c r="BM457" s="423"/>
      <c r="BN457" s="423"/>
      <c r="BO457" s="423"/>
      <c r="BP457" s="423"/>
      <c r="BQ457" s="424"/>
      <c r="BR457" s="424"/>
      <c r="BS457" s="424"/>
      <c r="BT457" s="424"/>
      <c r="BU457" s="424"/>
      <c r="BV457" s="424"/>
      <c r="BW457" s="424"/>
      <c r="BX457" s="424"/>
      <c r="BY457" s="424"/>
      <c r="BZ457" s="424"/>
      <c r="CA457" s="424"/>
      <c r="CB457" s="425">
        <f t="shared" si="474"/>
        <v>0</v>
      </c>
      <c r="CC457" s="397">
        <f t="shared" si="475"/>
        <v>2</v>
      </c>
      <c r="CD457" s="364"/>
      <c r="CE457" s="396">
        <f t="shared" si="477"/>
        <v>6</v>
      </c>
      <c r="CF457" s="413"/>
      <c r="CG457" s="413"/>
      <c r="CH457" s="413"/>
      <c r="CI457" s="413"/>
      <c r="CJ457" s="413"/>
      <c r="CK457" s="426"/>
      <c r="CL457" s="426"/>
    </row>
    <row r="458" spans="1:90" s="427" customFormat="1" ht="26.4" customHeight="1">
      <c r="A458" s="410"/>
      <c r="B458" s="411">
        <f t="shared" si="476"/>
        <v>1363</v>
      </c>
      <c r="C458" s="216" t="str">
        <f t="shared" ca="1" si="478"/>
        <v/>
      </c>
      <c r="D458" s="216" t="s">
        <v>364</v>
      </c>
      <c r="E458" s="363">
        <f t="shared" si="471"/>
        <v>44682</v>
      </c>
      <c r="F458" s="412">
        <v>44682</v>
      </c>
      <c r="G458" s="413"/>
      <c r="H458" s="414"/>
      <c r="I458" s="413"/>
      <c r="J458" s="413"/>
      <c r="K458" s="413">
        <v>3023</v>
      </c>
      <c r="L458" s="414"/>
      <c r="M458" s="413"/>
      <c r="N458" s="413"/>
      <c r="O458" s="483" t="s">
        <v>253</v>
      </c>
      <c r="P458" s="415" t="s">
        <v>254</v>
      </c>
      <c r="Q458" s="416" t="s">
        <v>254</v>
      </c>
      <c r="R458" s="417" t="s">
        <v>68</v>
      </c>
      <c r="S458" s="418" t="s">
        <v>27</v>
      </c>
      <c r="T458" s="413"/>
      <c r="U458" s="413" t="s">
        <v>378</v>
      </c>
      <c r="V458" s="419" t="s">
        <v>378</v>
      </c>
      <c r="W458" s="419">
        <v>-40</v>
      </c>
      <c r="X458" s="413" t="s">
        <v>379</v>
      </c>
      <c r="Y458" s="413">
        <v>3</v>
      </c>
      <c r="Z458" s="413" t="s">
        <v>57</v>
      </c>
      <c r="AA458" s="413" t="s">
        <v>169</v>
      </c>
      <c r="AB458" s="413" t="e">
        <v>#REF!</v>
      </c>
      <c r="AC458" s="413"/>
      <c r="AD458" s="413"/>
      <c r="AE458" s="413">
        <v>500</v>
      </c>
      <c r="AF458" s="486">
        <v>44682</v>
      </c>
      <c r="AG458" s="486"/>
      <c r="AH458" s="486"/>
      <c r="AI458" s="486"/>
      <c r="AJ458" s="486"/>
      <c r="AK458" s="486"/>
      <c r="AL458" s="486"/>
      <c r="AM458" s="486"/>
      <c r="AN458" s="486"/>
      <c r="AO458" s="486"/>
      <c r="AP458" s="486"/>
      <c r="AQ458" s="486"/>
      <c r="AR458" s="486"/>
      <c r="AS458" s="486"/>
      <c r="AT458" s="486"/>
      <c r="AU458" s="486"/>
      <c r="AV458" s="486"/>
      <c r="AW458" s="486"/>
      <c r="AX458" s="486"/>
      <c r="AY458" s="486">
        <f t="shared" si="472"/>
        <v>44702.833333333336</v>
      </c>
      <c r="AZ458" s="486"/>
      <c r="BA458" s="486"/>
      <c r="BB458" s="486"/>
      <c r="BC458" s="486"/>
      <c r="BD458" s="486"/>
      <c r="BE458" s="486"/>
      <c r="BF458" s="421">
        <f t="shared" si="473"/>
        <v>2</v>
      </c>
      <c r="BG458" s="422"/>
      <c r="BH458" s="423"/>
      <c r="BI458" s="423"/>
      <c r="BJ458" s="423"/>
      <c r="BK458" s="423"/>
      <c r="BL458" s="423"/>
      <c r="BM458" s="423"/>
      <c r="BN458" s="423"/>
      <c r="BO458" s="423"/>
      <c r="BP458" s="423"/>
      <c r="BQ458" s="424"/>
      <c r="BR458" s="424"/>
      <c r="BS458" s="424"/>
      <c r="BT458" s="424"/>
      <c r="BU458" s="424"/>
      <c r="BV458" s="424"/>
      <c r="BW458" s="424"/>
      <c r="BX458" s="424"/>
      <c r="BY458" s="424"/>
      <c r="BZ458" s="424"/>
      <c r="CA458" s="424"/>
      <c r="CB458" s="425">
        <f t="shared" si="474"/>
        <v>0</v>
      </c>
      <c r="CC458" s="397">
        <f t="shared" si="475"/>
        <v>2</v>
      </c>
      <c r="CD458" s="364"/>
      <c r="CE458" s="396">
        <f t="shared" si="477"/>
        <v>6</v>
      </c>
      <c r="CF458" s="413"/>
      <c r="CG458" s="413"/>
      <c r="CH458" s="413"/>
      <c r="CI458" s="413"/>
      <c r="CJ458" s="413"/>
      <c r="CK458" s="426"/>
      <c r="CL458" s="426"/>
    </row>
    <row r="459" spans="1:90" s="427" customFormat="1" ht="26.4" customHeight="1">
      <c r="A459" s="410"/>
      <c r="B459" s="411">
        <f t="shared" si="476"/>
        <v>1364</v>
      </c>
      <c r="C459" s="216" t="str">
        <f t="shared" ca="1" si="478"/>
        <v/>
      </c>
      <c r="D459" s="216" t="s">
        <v>364</v>
      </c>
      <c r="E459" s="363">
        <f t="shared" si="471"/>
        <v>44682</v>
      </c>
      <c r="F459" s="412">
        <v>44682</v>
      </c>
      <c r="G459" s="413"/>
      <c r="H459" s="414"/>
      <c r="I459" s="413"/>
      <c r="J459" s="413"/>
      <c r="K459" s="413">
        <v>3023</v>
      </c>
      <c r="L459" s="414"/>
      <c r="M459" s="413"/>
      <c r="N459" s="413"/>
      <c r="O459" s="483" t="s">
        <v>253</v>
      </c>
      <c r="P459" s="415" t="s">
        <v>254</v>
      </c>
      <c r="Q459" s="416" t="s">
        <v>254</v>
      </c>
      <c r="R459" s="417" t="s">
        <v>68</v>
      </c>
      <c r="S459" s="418" t="s">
        <v>27</v>
      </c>
      <c r="T459" s="413"/>
      <c r="U459" s="413" t="s">
        <v>380</v>
      </c>
      <c r="V459" s="419" t="s">
        <v>318</v>
      </c>
      <c r="W459" s="419" t="s">
        <v>329</v>
      </c>
      <c r="X459" s="413" t="s">
        <v>323</v>
      </c>
      <c r="Y459" s="413">
        <v>3</v>
      </c>
      <c r="Z459" s="413" t="s">
        <v>21</v>
      </c>
      <c r="AA459" s="413" t="s">
        <v>169</v>
      </c>
      <c r="AB459" s="413" t="e">
        <v>#REF!</v>
      </c>
      <c r="AC459" s="413"/>
      <c r="AD459" s="413"/>
      <c r="AE459" s="413">
        <v>500</v>
      </c>
      <c r="AF459" s="486">
        <v>44682</v>
      </c>
      <c r="AG459" s="486"/>
      <c r="AH459" s="486"/>
      <c r="AI459" s="486"/>
      <c r="AJ459" s="486"/>
      <c r="AK459" s="486"/>
      <c r="AL459" s="486"/>
      <c r="AM459" s="486"/>
      <c r="AN459" s="486"/>
      <c r="AO459" s="486"/>
      <c r="AP459" s="486"/>
      <c r="AQ459" s="486"/>
      <c r="AR459" s="486"/>
      <c r="AS459" s="486"/>
      <c r="AT459" s="486"/>
      <c r="AU459" s="486"/>
      <c r="AV459" s="486"/>
      <c r="AW459" s="486"/>
      <c r="AX459" s="486"/>
      <c r="AY459" s="486">
        <f t="shared" si="472"/>
        <v>44702.833333333336</v>
      </c>
      <c r="AZ459" s="486"/>
      <c r="BA459" s="486"/>
      <c r="BB459" s="486"/>
      <c r="BC459" s="486"/>
      <c r="BD459" s="486"/>
      <c r="BE459" s="486"/>
      <c r="BF459" s="421">
        <f t="shared" si="473"/>
        <v>2</v>
      </c>
      <c r="BG459" s="422"/>
      <c r="BH459" s="423"/>
      <c r="BI459" s="423"/>
      <c r="BJ459" s="423"/>
      <c r="BK459" s="423"/>
      <c r="BL459" s="423"/>
      <c r="BM459" s="423"/>
      <c r="BN459" s="423"/>
      <c r="BO459" s="423"/>
      <c r="BP459" s="423"/>
      <c r="BQ459" s="424"/>
      <c r="BR459" s="424"/>
      <c r="BS459" s="424"/>
      <c r="BT459" s="424"/>
      <c r="BU459" s="424"/>
      <c r="BV459" s="424"/>
      <c r="BW459" s="424"/>
      <c r="BX459" s="424"/>
      <c r="BY459" s="424"/>
      <c r="BZ459" s="424"/>
      <c r="CA459" s="424"/>
      <c r="CB459" s="425">
        <f t="shared" si="474"/>
        <v>0</v>
      </c>
      <c r="CC459" s="397">
        <f t="shared" si="475"/>
        <v>2</v>
      </c>
      <c r="CD459" s="364"/>
      <c r="CE459" s="396">
        <f t="shared" si="477"/>
        <v>6</v>
      </c>
      <c r="CF459" s="413"/>
      <c r="CG459" s="413"/>
      <c r="CH459" s="413"/>
      <c r="CI459" s="413"/>
      <c r="CJ459" s="413"/>
      <c r="CK459" s="426"/>
      <c r="CL459" s="426"/>
    </row>
    <row r="460" spans="1:90" s="427" customFormat="1" ht="26.4" customHeight="1">
      <c r="A460" s="410"/>
      <c r="B460" s="411">
        <f t="shared" si="476"/>
        <v>1365</v>
      </c>
      <c r="C460" s="216" t="str">
        <f t="shared" ca="1" si="478"/>
        <v/>
      </c>
      <c r="D460" s="216" t="s">
        <v>364</v>
      </c>
      <c r="E460" s="363">
        <f t="shared" si="471"/>
        <v>44682</v>
      </c>
      <c r="F460" s="412">
        <v>44682</v>
      </c>
      <c r="G460" s="413"/>
      <c r="H460" s="414"/>
      <c r="I460" s="413"/>
      <c r="J460" s="413"/>
      <c r="K460" s="413">
        <v>3023</v>
      </c>
      <c r="L460" s="414"/>
      <c r="M460" s="413"/>
      <c r="N460" s="413"/>
      <c r="O460" s="483" t="s">
        <v>253</v>
      </c>
      <c r="P460" s="415" t="s">
        <v>254</v>
      </c>
      <c r="Q460" s="416" t="s">
        <v>254</v>
      </c>
      <c r="R460" s="417" t="s">
        <v>68</v>
      </c>
      <c r="S460" s="418" t="s">
        <v>27</v>
      </c>
      <c r="T460" s="413"/>
      <c r="U460" s="413" t="s">
        <v>382</v>
      </c>
      <c r="V460" s="419" t="s">
        <v>382</v>
      </c>
      <c r="W460" s="419" t="s">
        <v>368</v>
      </c>
      <c r="X460" s="413" t="s">
        <v>379</v>
      </c>
      <c r="Y460" s="413">
        <v>3</v>
      </c>
      <c r="Z460" s="413" t="s">
        <v>31</v>
      </c>
      <c r="AA460" s="413" t="s">
        <v>169</v>
      </c>
      <c r="AB460" s="413" t="e">
        <v>#REF!</v>
      </c>
      <c r="AC460" s="413"/>
      <c r="AD460" s="413"/>
      <c r="AE460" s="413">
        <v>500</v>
      </c>
      <c r="AF460" s="486">
        <v>44682</v>
      </c>
      <c r="AG460" s="486"/>
      <c r="AH460" s="486"/>
      <c r="AI460" s="486"/>
      <c r="AJ460" s="486"/>
      <c r="AK460" s="486"/>
      <c r="AL460" s="486"/>
      <c r="AM460" s="486"/>
      <c r="AN460" s="486"/>
      <c r="AO460" s="486"/>
      <c r="AP460" s="486"/>
      <c r="AQ460" s="486"/>
      <c r="AR460" s="486"/>
      <c r="AS460" s="486"/>
      <c r="AT460" s="486"/>
      <c r="AU460" s="486"/>
      <c r="AV460" s="486"/>
      <c r="AW460" s="486"/>
      <c r="AX460" s="486"/>
      <c r="AY460" s="486">
        <f t="shared" si="472"/>
        <v>44702.833333333336</v>
      </c>
      <c r="AZ460" s="486"/>
      <c r="BA460" s="486"/>
      <c r="BB460" s="486"/>
      <c r="BC460" s="486"/>
      <c r="BD460" s="486"/>
      <c r="BE460" s="486"/>
      <c r="BF460" s="421">
        <f t="shared" si="473"/>
        <v>2</v>
      </c>
      <c r="BG460" s="422"/>
      <c r="BH460" s="423"/>
      <c r="BI460" s="423"/>
      <c r="BJ460" s="423"/>
      <c r="BK460" s="423"/>
      <c r="BL460" s="423"/>
      <c r="BM460" s="423"/>
      <c r="BN460" s="423"/>
      <c r="BO460" s="423"/>
      <c r="BP460" s="423"/>
      <c r="BQ460" s="424"/>
      <c r="BR460" s="424"/>
      <c r="BS460" s="424"/>
      <c r="BT460" s="424"/>
      <c r="BU460" s="424"/>
      <c r="BV460" s="424"/>
      <c r="BW460" s="424"/>
      <c r="BX460" s="424"/>
      <c r="BY460" s="424"/>
      <c r="BZ460" s="424"/>
      <c r="CA460" s="424"/>
      <c r="CB460" s="425">
        <f t="shared" si="474"/>
        <v>0</v>
      </c>
      <c r="CC460" s="397">
        <f t="shared" si="475"/>
        <v>2</v>
      </c>
      <c r="CD460" s="364"/>
      <c r="CE460" s="396">
        <f t="shared" si="477"/>
        <v>6</v>
      </c>
      <c r="CF460" s="413"/>
      <c r="CG460" s="413"/>
      <c r="CH460" s="413"/>
      <c r="CI460" s="413"/>
      <c r="CJ460" s="413"/>
      <c r="CK460" s="426"/>
      <c r="CL460" s="426"/>
    </row>
    <row r="461" spans="1:90" s="427" customFormat="1" ht="26.4" customHeight="1">
      <c r="A461" s="410"/>
      <c r="B461" s="411">
        <f t="shared" si="476"/>
        <v>1366</v>
      </c>
      <c r="C461" s="216" t="str">
        <f t="shared" ca="1" si="478"/>
        <v/>
      </c>
      <c r="D461" s="216" t="s">
        <v>364</v>
      </c>
      <c r="E461" s="363">
        <f t="shared" si="471"/>
        <v>44682</v>
      </c>
      <c r="F461" s="412">
        <v>44682</v>
      </c>
      <c r="G461" s="413"/>
      <c r="H461" s="414"/>
      <c r="I461" s="413"/>
      <c r="J461" s="413"/>
      <c r="K461" s="413">
        <v>3039</v>
      </c>
      <c r="L461" s="414"/>
      <c r="M461" s="413"/>
      <c r="N461" s="413"/>
      <c r="O461" s="483" t="s">
        <v>253</v>
      </c>
      <c r="P461" s="415" t="s">
        <v>254</v>
      </c>
      <c r="Q461" s="416" t="s">
        <v>254</v>
      </c>
      <c r="R461" s="417" t="s">
        <v>68</v>
      </c>
      <c r="S461" s="418" t="s">
        <v>27</v>
      </c>
      <c r="T461" s="413"/>
      <c r="U461" s="14" t="s">
        <v>350</v>
      </c>
      <c r="V461" s="419" t="s">
        <v>377</v>
      </c>
      <c r="W461" s="419">
        <v>85</v>
      </c>
      <c r="X461" s="413" t="s">
        <v>323</v>
      </c>
      <c r="Y461" s="413">
        <v>3</v>
      </c>
      <c r="Z461" s="413" t="s">
        <v>19</v>
      </c>
      <c r="AA461" s="413" t="s">
        <v>169</v>
      </c>
      <c r="AB461" s="413" t="e">
        <v>#REF!</v>
      </c>
      <c r="AC461" s="413"/>
      <c r="AD461" s="413"/>
      <c r="AE461" s="413">
        <v>240</v>
      </c>
      <c r="AF461" s="486">
        <v>44682</v>
      </c>
      <c r="AG461" s="486"/>
      <c r="AH461" s="486"/>
      <c r="AI461" s="486"/>
      <c r="AJ461" s="486"/>
      <c r="AK461" s="486"/>
      <c r="AL461" s="486"/>
      <c r="AM461" s="486"/>
      <c r="AN461" s="486"/>
      <c r="AO461" s="486"/>
      <c r="AP461" s="486"/>
      <c r="AQ461" s="486"/>
      <c r="AR461" s="486"/>
      <c r="AS461" s="486"/>
      <c r="AT461" s="486"/>
      <c r="AU461" s="486"/>
      <c r="AV461" s="486">
        <f t="shared" ref="AV461:AV466" si="479">$AF461+AV$3</f>
        <v>44692</v>
      </c>
      <c r="AW461" s="486"/>
      <c r="AX461" s="486"/>
      <c r="AY461" s="486"/>
      <c r="AZ461" s="486"/>
      <c r="BA461" s="486"/>
      <c r="BB461" s="486"/>
      <c r="BC461" s="486"/>
      <c r="BD461" s="486"/>
      <c r="BE461" s="486"/>
      <c r="BF461" s="421">
        <f t="shared" si="473"/>
        <v>2</v>
      </c>
      <c r="BG461" s="422"/>
      <c r="BH461" s="423"/>
      <c r="BI461" s="423"/>
      <c r="BJ461" s="423"/>
      <c r="BK461" s="423"/>
      <c r="BL461" s="423"/>
      <c r="BM461" s="423"/>
      <c r="BN461" s="423"/>
      <c r="BO461" s="423"/>
      <c r="BP461" s="423"/>
      <c r="BQ461" s="424"/>
      <c r="BR461" s="424"/>
      <c r="BS461" s="424"/>
      <c r="BT461" s="424"/>
      <c r="BU461" s="424"/>
      <c r="BV461" s="424"/>
      <c r="BW461" s="424"/>
      <c r="BX461" s="424"/>
      <c r="BY461" s="424"/>
      <c r="BZ461" s="424"/>
      <c r="CA461" s="424"/>
      <c r="CB461" s="425">
        <f t="shared" si="474"/>
        <v>0</v>
      </c>
      <c r="CC461" s="397">
        <f t="shared" si="475"/>
        <v>2</v>
      </c>
      <c r="CD461" s="364"/>
      <c r="CE461" s="396">
        <f t="shared" si="477"/>
        <v>6</v>
      </c>
      <c r="CF461" s="413"/>
      <c r="CG461" s="413"/>
      <c r="CH461" s="413"/>
      <c r="CI461" s="413"/>
      <c r="CJ461" s="413"/>
      <c r="CK461" s="426"/>
      <c r="CL461" s="426"/>
    </row>
    <row r="462" spans="1:90" s="427" customFormat="1" ht="26.4" customHeight="1">
      <c r="A462" s="410"/>
      <c r="B462" s="411">
        <f t="shared" si="476"/>
        <v>1367</v>
      </c>
      <c r="C462" s="216" t="str">
        <f t="shared" ref="C462:C493" ca="1" si="480">IF(CD462="","",(IF(CF462&lt;&gt;"","Closed",(IF(CD462=TODAY()+1,"Near Due",(IF(CD462=TODAY(),"Today is due date",(IF(CD462&gt;TODAY(),"On Due",(IF(E1665&lt;TODAY()-7,"Too Over Due",(IF(CD462&lt;TODAY(),"Over due")))))))))))))</f>
        <v/>
      </c>
      <c r="D462" s="216" t="s">
        <v>364</v>
      </c>
      <c r="E462" s="363">
        <f t="shared" ref="E462:E525" si="481">F462</f>
        <v>44682</v>
      </c>
      <c r="F462" s="412">
        <v>44682</v>
      </c>
      <c r="G462" s="413"/>
      <c r="H462" s="414"/>
      <c r="I462" s="413"/>
      <c r="J462" s="413"/>
      <c r="K462" s="413">
        <v>3039</v>
      </c>
      <c r="L462" s="414"/>
      <c r="M462" s="413"/>
      <c r="N462" s="413"/>
      <c r="O462" s="483" t="s">
        <v>253</v>
      </c>
      <c r="P462" s="415" t="s">
        <v>254</v>
      </c>
      <c r="Q462" s="416" t="s">
        <v>254</v>
      </c>
      <c r="R462" s="417" t="s">
        <v>68</v>
      </c>
      <c r="S462" s="418" t="s">
        <v>27</v>
      </c>
      <c r="T462" s="413"/>
      <c r="U462" s="413" t="s">
        <v>378</v>
      </c>
      <c r="V462" s="419" t="s">
        <v>378</v>
      </c>
      <c r="W462" s="419">
        <v>-30</v>
      </c>
      <c r="X462" s="413" t="s">
        <v>323</v>
      </c>
      <c r="Y462" s="413">
        <v>3</v>
      </c>
      <c r="Z462" s="413" t="s">
        <v>57</v>
      </c>
      <c r="AA462" s="413" t="s">
        <v>169</v>
      </c>
      <c r="AB462" s="413" t="e">
        <v>#REF!</v>
      </c>
      <c r="AC462" s="413"/>
      <c r="AD462" s="413"/>
      <c r="AE462" s="413">
        <v>240</v>
      </c>
      <c r="AF462" s="486">
        <v>44682</v>
      </c>
      <c r="AG462" s="486"/>
      <c r="AH462" s="486"/>
      <c r="AI462" s="486"/>
      <c r="AJ462" s="486"/>
      <c r="AK462" s="486"/>
      <c r="AL462" s="486"/>
      <c r="AM462" s="486"/>
      <c r="AN462" s="486"/>
      <c r="AO462" s="486"/>
      <c r="AP462" s="486"/>
      <c r="AQ462" s="486"/>
      <c r="AR462" s="486"/>
      <c r="AS462" s="486"/>
      <c r="AT462" s="486"/>
      <c r="AU462" s="486"/>
      <c r="AV462" s="486">
        <f t="shared" si="479"/>
        <v>44692</v>
      </c>
      <c r="AW462" s="486"/>
      <c r="AX462" s="486"/>
      <c r="AY462" s="486"/>
      <c r="AZ462" s="486"/>
      <c r="BA462" s="486"/>
      <c r="BB462" s="486"/>
      <c r="BC462" s="486"/>
      <c r="BD462" s="486"/>
      <c r="BE462" s="486"/>
      <c r="BF462" s="421">
        <f t="shared" ref="BF462:BF525" si="482">COUNTA(AF462:BE462)</f>
        <v>2</v>
      </c>
      <c r="BG462" s="422"/>
      <c r="BH462" s="423"/>
      <c r="BI462" s="423"/>
      <c r="BJ462" s="423"/>
      <c r="BK462" s="423"/>
      <c r="BL462" s="423"/>
      <c r="BM462" s="423"/>
      <c r="BN462" s="423"/>
      <c r="BO462" s="423"/>
      <c r="BP462" s="423"/>
      <c r="BQ462" s="424"/>
      <c r="BR462" s="424"/>
      <c r="BS462" s="424"/>
      <c r="BT462" s="424"/>
      <c r="BU462" s="424"/>
      <c r="BV462" s="424"/>
      <c r="BW462" s="424"/>
      <c r="BX462" s="424"/>
      <c r="BY462" s="424"/>
      <c r="BZ462" s="424"/>
      <c r="CA462" s="424"/>
      <c r="CB462" s="425">
        <f t="shared" ref="CB462:CB525" si="483">COUNTA(BG462:CA462)</f>
        <v>0</v>
      </c>
      <c r="CC462" s="397">
        <f t="shared" ref="CC462:CC525" si="484">BF462-CB462</f>
        <v>2</v>
      </c>
      <c r="CD462" s="364"/>
      <c r="CE462" s="396">
        <f t="shared" si="477"/>
        <v>6</v>
      </c>
      <c r="CF462" s="413"/>
      <c r="CG462" s="413"/>
      <c r="CH462" s="413"/>
      <c r="CI462" s="413"/>
      <c r="CJ462" s="413"/>
      <c r="CK462" s="426"/>
      <c r="CL462" s="426"/>
    </row>
    <row r="463" spans="1:90" s="427" customFormat="1" ht="26.4" customHeight="1">
      <c r="A463" s="410"/>
      <c r="B463" s="411">
        <f t="shared" si="476"/>
        <v>1368</v>
      </c>
      <c r="C463" s="216" t="str">
        <f t="shared" ca="1" si="480"/>
        <v/>
      </c>
      <c r="D463" s="216" t="s">
        <v>364</v>
      </c>
      <c r="E463" s="363">
        <f t="shared" si="481"/>
        <v>44682</v>
      </c>
      <c r="F463" s="412">
        <v>44682</v>
      </c>
      <c r="G463" s="413"/>
      <c r="H463" s="414"/>
      <c r="I463" s="413"/>
      <c r="J463" s="413"/>
      <c r="K463" s="413">
        <v>3039</v>
      </c>
      <c r="L463" s="414"/>
      <c r="M463" s="413"/>
      <c r="N463" s="413"/>
      <c r="O463" s="483" t="s">
        <v>253</v>
      </c>
      <c r="P463" s="415" t="s">
        <v>254</v>
      </c>
      <c r="Q463" s="416" t="s">
        <v>254</v>
      </c>
      <c r="R463" s="417" t="s">
        <v>68</v>
      </c>
      <c r="S463" s="418" t="s">
        <v>27</v>
      </c>
      <c r="T463" s="413"/>
      <c r="U463" s="14" t="s">
        <v>350</v>
      </c>
      <c r="V463" s="419" t="s">
        <v>377</v>
      </c>
      <c r="W463" s="419">
        <v>85</v>
      </c>
      <c r="X463" s="413" t="s">
        <v>379</v>
      </c>
      <c r="Y463" s="413">
        <v>3</v>
      </c>
      <c r="Z463" s="413" t="s">
        <v>19</v>
      </c>
      <c r="AA463" s="413" t="s">
        <v>169</v>
      </c>
      <c r="AB463" s="413" t="e">
        <v>#REF!</v>
      </c>
      <c r="AC463" s="413"/>
      <c r="AD463" s="413"/>
      <c r="AE463" s="413">
        <v>240</v>
      </c>
      <c r="AF463" s="486">
        <v>44682</v>
      </c>
      <c r="AG463" s="486"/>
      <c r="AH463" s="486"/>
      <c r="AI463" s="486"/>
      <c r="AJ463" s="486"/>
      <c r="AK463" s="486"/>
      <c r="AL463" s="486"/>
      <c r="AM463" s="486"/>
      <c r="AN463" s="486"/>
      <c r="AO463" s="486"/>
      <c r="AP463" s="486"/>
      <c r="AQ463" s="486"/>
      <c r="AR463" s="486"/>
      <c r="AS463" s="486"/>
      <c r="AT463" s="486"/>
      <c r="AU463" s="486"/>
      <c r="AV463" s="486">
        <f t="shared" si="479"/>
        <v>44692</v>
      </c>
      <c r="AW463" s="486"/>
      <c r="AX463" s="486"/>
      <c r="AY463" s="486"/>
      <c r="AZ463" s="486"/>
      <c r="BA463" s="486"/>
      <c r="BB463" s="486"/>
      <c r="BC463" s="486"/>
      <c r="BD463" s="486"/>
      <c r="BE463" s="486"/>
      <c r="BF463" s="421">
        <f t="shared" si="482"/>
        <v>2</v>
      </c>
      <c r="BG463" s="422"/>
      <c r="BH463" s="423"/>
      <c r="BI463" s="423"/>
      <c r="BJ463" s="423"/>
      <c r="BK463" s="423"/>
      <c r="BL463" s="423"/>
      <c r="BM463" s="423"/>
      <c r="BN463" s="423"/>
      <c r="BO463" s="423"/>
      <c r="BP463" s="423"/>
      <c r="BQ463" s="424"/>
      <c r="BR463" s="424"/>
      <c r="BS463" s="424"/>
      <c r="BT463" s="424"/>
      <c r="BU463" s="424"/>
      <c r="BV463" s="424"/>
      <c r="BW463" s="424"/>
      <c r="BX463" s="424"/>
      <c r="BY463" s="424"/>
      <c r="BZ463" s="424"/>
      <c r="CA463" s="424"/>
      <c r="CB463" s="425">
        <f t="shared" si="483"/>
        <v>0</v>
      </c>
      <c r="CC463" s="397">
        <f t="shared" si="484"/>
        <v>2</v>
      </c>
      <c r="CD463" s="364"/>
      <c r="CE463" s="396">
        <f t="shared" si="477"/>
        <v>6</v>
      </c>
      <c r="CF463" s="413"/>
      <c r="CG463" s="413"/>
      <c r="CH463" s="413"/>
      <c r="CI463" s="413"/>
      <c r="CJ463" s="413"/>
      <c r="CK463" s="426"/>
      <c r="CL463" s="426"/>
    </row>
    <row r="464" spans="1:90" s="427" customFormat="1" ht="26.4" customHeight="1">
      <c r="A464" s="410"/>
      <c r="B464" s="411">
        <f t="shared" ref="B464:B527" si="485">B463+1</f>
        <v>1369</v>
      </c>
      <c r="C464" s="216" t="str">
        <f t="shared" ca="1" si="480"/>
        <v/>
      </c>
      <c r="D464" s="216" t="s">
        <v>364</v>
      </c>
      <c r="E464" s="363">
        <f t="shared" si="481"/>
        <v>44682</v>
      </c>
      <c r="F464" s="412">
        <v>44682</v>
      </c>
      <c r="G464" s="413"/>
      <c r="H464" s="414"/>
      <c r="I464" s="413"/>
      <c r="J464" s="413"/>
      <c r="K464" s="413">
        <v>3039</v>
      </c>
      <c r="L464" s="414"/>
      <c r="M464" s="413"/>
      <c r="N464" s="413"/>
      <c r="O464" s="483" t="s">
        <v>253</v>
      </c>
      <c r="P464" s="415" t="s">
        <v>254</v>
      </c>
      <c r="Q464" s="416" t="s">
        <v>254</v>
      </c>
      <c r="R464" s="417" t="s">
        <v>68</v>
      </c>
      <c r="S464" s="418" t="s">
        <v>27</v>
      </c>
      <c r="T464" s="413"/>
      <c r="U464" s="413" t="s">
        <v>378</v>
      </c>
      <c r="V464" s="419" t="s">
        <v>378</v>
      </c>
      <c r="W464" s="419">
        <v>-40</v>
      </c>
      <c r="X464" s="413" t="s">
        <v>379</v>
      </c>
      <c r="Y464" s="413">
        <v>3</v>
      </c>
      <c r="Z464" s="413" t="s">
        <v>57</v>
      </c>
      <c r="AA464" s="413" t="s">
        <v>169</v>
      </c>
      <c r="AB464" s="413" t="e">
        <v>#REF!</v>
      </c>
      <c r="AC464" s="413"/>
      <c r="AD464" s="413"/>
      <c r="AE464" s="413">
        <v>240</v>
      </c>
      <c r="AF464" s="486">
        <v>44682</v>
      </c>
      <c r="AG464" s="486"/>
      <c r="AH464" s="486"/>
      <c r="AI464" s="486"/>
      <c r="AJ464" s="486"/>
      <c r="AK464" s="486"/>
      <c r="AL464" s="486"/>
      <c r="AM464" s="486"/>
      <c r="AN464" s="486"/>
      <c r="AO464" s="486"/>
      <c r="AP464" s="486"/>
      <c r="AQ464" s="486"/>
      <c r="AR464" s="486"/>
      <c r="AS464" s="486"/>
      <c r="AT464" s="486"/>
      <c r="AU464" s="486"/>
      <c r="AV464" s="486">
        <f t="shared" si="479"/>
        <v>44692</v>
      </c>
      <c r="AW464" s="486"/>
      <c r="AX464" s="486"/>
      <c r="AY464" s="486"/>
      <c r="AZ464" s="486"/>
      <c r="BA464" s="486"/>
      <c r="BB464" s="486"/>
      <c r="BC464" s="486"/>
      <c r="BD464" s="486"/>
      <c r="BE464" s="486"/>
      <c r="BF464" s="421">
        <f t="shared" si="482"/>
        <v>2</v>
      </c>
      <c r="BG464" s="422"/>
      <c r="BH464" s="423"/>
      <c r="BI464" s="423"/>
      <c r="BJ464" s="423"/>
      <c r="BK464" s="423"/>
      <c r="BL464" s="423"/>
      <c r="BM464" s="423"/>
      <c r="BN464" s="423"/>
      <c r="BO464" s="423"/>
      <c r="BP464" s="423"/>
      <c r="BQ464" s="424"/>
      <c r="BR464" s="424"/>
      <c r="BS464" s="424"/>
      <c r="BT464" s="424"/>
      <c r="BU464" s="424"/>
      <c r="BV464" s="424"/>
      <c r="BW464" s="424"/>
      <c r="BX464" s="424"/>
      <c r="BY464" s="424"/>
      <c r="BZ464" s="424"/>
      <c r="CA464" s="424"/>
      <c r="CB464" s="425">
        <f t="shared" si="483"/>
        <v>0</v>
      </c>
      <c r="CC464" s="397">
        <f t="shared" si="484"/>
        <v>2</v>
      </c>
      <c r="CD464" s="364"/>
      <c r="CE464" s="396">
        <f t="shared" si="477"/>
        <v>6</v>
      </c>
      <c r="CF464" s="413"/>
      <c r="CG464" s="413"/>
      <c r="CH464" s="413"/>
      <c r="CI464" s="413"/>
      <c r="CJ464" s="413"/>
      <c r="CK464" s="426"/>
      <c r="CL464" s="426"/>
    </row>
    <row r="465" spans="1:90" s="427" customFormat="1" ht="26.4" customHeight="1">
      <c r="A465" s="410"/>
      <c r="B465" s="411">
        <f t="shared" si="485"/>
        <v>1370</v>
      </c>
      <c r="C465" s="216" t="str">
        <f t="shared" ca="1" si="480"/>
        <v/>
      </c>
      <c r="D465" s="216" t="s">
        <v>364</v>
      </c>
      <c r="E465" s="363">
        <f t="shared" si="481"/>
        <v>44682</v>
      </c>
      <c r="F465" s="412">
        <v>44682</v>
      </c>
      <c r="G465" s="413"/>
      <c r="H465" s="414"/>
      <c r="I465" s="413"/>
      <c r="J465" s="413"/>
      <c r="K465" s="413">
        <v>3039</v>
      </c>
      <c r="L465" s="414"/>
      <c r="M465" s="413"/>
      <c r="N465" s="413"/>
      <c r="O465" s="483" t="s">
        <v>253</v>
      </c>
      <c r="P465" s="415" t="s">
        <v>254</v>
      </c>
      <c r="Q465" s="416" t="s">
        <v>254</v>
      </c>
      <c r="R465" s="417" t="s">
        <v>68</v>
      </c>
      <c r="S465" s="418" t="s">
        <v>27</v>
      </c>
      <c r="T465" s="413"/>
      <c r="U465" s="413" t="s">
        <v>380</v>
      </c>
      <c r="V465" s="419" t="s">
        <v>318</v>
      </c>
      <c r="W465" s="419" t="s">
        <v>329</v>
      </c>
      <c r="X465" s="413" t="s">
        <v>323</v>
      </c>
      <c r="Y465" s="413">
        <v>3</v>
      </c>
      <c r="Z465" s="413" t="s">
        <v>21</v>
      </c>
      <c r="AA465" s="413" t="s">
        <v>169</v>
      </c>
      <c r="AB465" s="413" t="e">
        <v>#REF!</v>
      </c>
      <c r="AC465" s="413"/>
      <c r="AD465" s="413"/>
      <c r="AE465" s="413">
        <v>240</v>
      </c>
      <c r="AF465" s="486">
        <v>44682</v>
      </c>
      <c r="AG465" s="486"/>
      <c r="AH465" s="486"/>
      <c r="AI465" s="486"/>
      <c r="AJ465" s="486"/>
      <c r="AK465" s="486"/>
      <c r="AL465" s="486"/>
      <c r="AM465" s="486"/>
      <c r="AN465" s="486"/>
      <c r="AO465" s="486"/>
      <c r="AP465" s="486"/>
      <c r="AQ465" s="486"/>
      <c r="AR465" s="486"/>
      <c r="AS465" s="486"/>
      <c r="AT465" s="486"/>
      <c r="AU465" s="486"/>
      <c r="AV465" s="486">
        <f t="shared" si="479"/>
        <v>44692</v>
      </c>
      <c r="AW465" s="486"/>
      <c r="AX465" s="486"/>
      <c r="AY465" s="486"/>
      <c r="AZ465" s="486"/>
      <c r="BA465" s="486"/>
      <c r="BB465" s="486"/>
      <c r="BC465" s="486"/>
      <c r="BD465" s="486"/>
      <c r="BE465" s="486"/>
      <c r="BF465" s="421">
        <f t="shared" si="482"/>
        <v>2</v>
      </c>
      <c r="BG465" s="422"/>
      <c r="BH465" s="423"/>
      <c r="BI465" s="423"/>
      <c r="BJ465" s="423"/>
      <c r="BK465" s="423"/>
      <c r="BL465" s="423"/>
      <c r="BM465" s="423"/>
      <c r="BN465" s="423"/>
      <c r="BO465" s="423"/>
      <c r="BP465" s="423"/>
      <c r="BQ465" s="424"/>
      <c r="BR465" s="424"/>
      <c r="BS465" s="424"/>
      <c r="BT465" s="424"/>
      <c r="BU465" s="424"/>
      <c r="BV465" s="424"/>
      <c r="BW465" s="424"/>
      <c r="BX465" s="424"/>
      <c r="BY465" s="424"/>
      <c r="BZ465" s="424"/>
      <c r="CA465" s="424"/>
      <c r="CB465" s="425">
        <f t="shared" si="483"/>
        <v>0</v>
      </c>
      <c r="CC465" s="397">
        <f t="shared" si="484"/>
        <v>2</v>
      </c>
      <c r="CD465" s="364"/>
      <c r="CE465" s="396">
        <f t="shared" si="477"/>
        <v>6</v>
      </c>
      <c r="CF465" s="413"/>
      <c r="CG465" s="413"/>
      <c r="CH465" s="413"/>
      <c r="CI465" s="413"/>
      <c r="CJ465" s="413"/>
      <c r="CK465" s="426"/>
      <c r="CL465" s="426"/>
    </row>
    <row r="466" spans="1:90" s="427" customFormat="1" ht="26.4" customHeight="1">
      <c r="A466" s="410"/>
      <c r="B466" s="411">
        <f t="shared" si="485"/>
        <v>1371</v>
      </c>
      <c r="C466" s="216" t="str">
        <f t="shared" ca="1" si="480"/>
        <v/>
      </c>
      <c r="D466" s="216" t="s">
        <v>364</v>
      </c>
      <c r="E466" s="363">
        <f t="shared" si="481"/>
        <v>44682</v>
      </c>
      <c r="F466" s="412">
        <v>44682</v>
      </c>
      <c r="G466" s="413"/>
      <c r="H466" s="414"/>
      <c r="I466" s="413"/>
      <c r="J466" s="413"/>
      <c r="K466" s="413">
        <v>3039</v>
      </c>
      <c r="L466" s="414"/>
      <c r="M466" s="413"/>
      <c r="N466" s="413"/>
      <c r="O466" s="483" t="s">
        <v>253</v>
      </c>
      <c r="P466" s="415" t="s">
        <v>254</v>
      </c>
      <c r="Q466" s="416" t="s">
        <v>254</v>
      </c>
      <c r="R466" s="417" t="s">
        <v>68</v>
      </c>
      <c r="S466" s="418" t="s">
        <v>27</v>
      </c>
      <c r="T466" s="413"/>
      <c r="U466" s="413" t="s">
        <v>382</v>
      </c>
      <c r="V466" s="419" t="s">
        <v>382</v>
      </c>
      <c r="W466" s="419" t="s">
        <v>368</v>
      </c>
      <c r="X466" s="413" t="s">
        <v>379</v>
      </c>
      <c r="Y466" s="413">
        <v>3</v>
      </c>
      <c r="Z466" s="413" t="s">
        <v>31</v>
      </c>
      <c r="AA466" s="413" t="s">
        <v>169</v>
      </c>
      <c r="AB466" s="413" t="e">
        <v>#REF!</v>
      </c>
      <c r="AC466" s="413"/>
      <c r="AD466" s="413"/>
      <c r="AE466" s="413">
        <v>240</v>
      </c>
      <c r="AF466" s="486">
        <v>44682</v>
      </c>
      <c r="AG466" s="486"/>
      <c r="AH466" s="486"/>
      <c r="AI466" s="486"/>
      <c r="AJ466" s="486"/>
      <c r="AK466" s="486"/>
      <c r="AL466" s="486"/>
      <c r="AM466" s="486"/>
      <c r="AN466" s="486"/>
      <c r="AO466" s="486"/>
      <c r="AP466" s="486"/>
      <c r="AQ466" s="486"/>
      <c r="AR466" s="486"/>
      <c r="AS466" s="486"/>
      <c r="AT466" s="486"/>
      <c r="AU466" s="486"/>
      <c r="AV466" s="486">
        <f t="shared" si="479"/>
        <v>44692</v>
      </c>
      <c r="AW466" s="486"/>
      <c r="AX466" s="486"/>
      <c r="AY466" s="486"/>
      <c r="AZ466" s="486"/>
      <c r="BA466" s="486"/>
      <c r="BB466" s="486"/>
      <c r="BC466" s="486"/>
      <c r="BD466" s="486"/>
      <c r="BE466" s="486"/>
      <c r="BF466" s="421">
        <f t="shared" si="482"/>
        <v>2</v>
      </c>
      <c r="BG466" s="422"/>
      <c r="BH466" s="423"/>
      <c r="BI466" s="423"/>
      <c r="BJ466" s="423"/>
      <c r="BK466" s="423"/>
      <c r="BL466" s="423"/>
      <c r="BM466" s="423"/>
      <c r="BN466" s="423"/>
      <c r="BO466" s="423"/>
      <c r="BP466" s="423"/>
      <c r="BQ466" s="424"/>
      <c r="BR466" s="424"/>
      <c r="BS466" s="424"/>
      <c r="BT466" s="424"/>
      <c r="BU466" s="424"/>
      <c r="BV466" s="424"/>
      <c r="BW466" s="424"/>
      <c r="BX466" s="424"/>
      <c r="BY466" s="424"/>
      <c r="BZ466" s="424"/>
      <c r="CA466" s="424"/>
      <c r="CB466" s="425">
        <f t="shared" si="483"/>
        <v>0</v>
      </c>
      <c r="CC466" s="397">
        <f t="shared" si="484"/>
        <v>2</v>
      </c>
      <c r="CD466" s="364"/>
      <c r="CE466" s="396">
        <f t="shared" si="477"/>
        <v>6</v>
      </c>
      <c r="CF466" s="413"/>
      <c r="CG466" s="413"/>
      <c r="CH466" s="413"/>
      <c r="CI466" s="413"/>
      <c r="CJ466" s="413"/>
      <c r="CK466" s="426"/>
      <c r="CL466" s="426"/>
    </row>
    <row r="467" spans="1:90" s="427" customFormat="1" ht="26.4" customHeight="1">
      <c r="A467" s="410"/>
      <c r="B467" s="411">
        <f t="shared" si="485"/>
        <v>1372</v>
      </c>
      <c r="C467" s="216" t="str">
        <f t="shared" ca="1" si="480"/>
        <v/>
      </c>
      <c r="D467" s="216" t="s">
        <v>364</v>
      </c>
      <c r="E467" s="363">
        <f t="shared" si="481"/>
        <v>44682</v>
      </c>
      <c r="F467" s="412">
        <v>44682</v>
      </c>
      <c r="G467" s="413"/>
      <c r="H467" s="414"/>
      <c r="I467" s="413"/>
      <c r="J467" s="413"/>
      <c r="K467" s="413">
        <v>3064</v>
      </c>
      <c r="L467" s="414"/>
      <c r="M467" s="413"/>
      <c r="N467" s="413"/>
      <c r="O467" s="483" t="s">
        <v>253</v>
      </c>
      <c r="P467" s="415" t="s">
        <v>254</v>
      </c>
      <c r="Q467" s="416" t="s">
        <v>254</v>
      </c>
      <c r="R467" s="417" t="s">
        <v>68</v>
      </c>
      <c r="S467" s="418" t="s">
        <v>27</v>
      </c>
      <c r="T467" s="413"/>
      <c r="U467" s="14" t="s">
        <v>350</v>
      </c>
      <c r="V467" s="419" t="s">
        <v>377</v>
      </c>
      <c r="W467" s="419">
        <v>85</v>
      </c>
      <c r="X467" s="413" t="s">
        <v>323</v>
      </c>
      <c r="Y467" s="413">
        <v>3</v>
      </c>
      <c r="Z467" s="413" t="s">
        <v>19</v>
      </c>
      <c r="AA467" s="413" t="s">
        <v>169</v>
      </c>
      <c r="AB467" s="413" t="e">
        <v>#REF!</v>
      </c>
      <c r="AC467" s="413"/>
      <c r="AD467" s="413"/>
      <c r="AE467" s="413">
        <v>500</v>
      </c>
      <c r="AF467" s="486">
        <v>44682</v>
      </c>
      <c r="AG467" s="486"/>
      <c r="AH467" s="486"/>
      <c r="AI467" s="486"/>
      <c r="AJ467" s="486"/>
      <c r="AK467" s="486"/>
      <c r="AL467" s="486"/>
      <c r="AM467" s="486"/>
      <c r="AN467" s="486"/>
      <c r="AO467" s="486"/>
      <c r="AP467" s="486"/>
      <c r="AQ467" s="486"/>
      <c r="AR467" s="486"/>
      <c r="AS467" s="486"/>
      <c r="AT467" s="486"/>
      <c r="AU467" s="486"/>
      <c r="AV467" s="486"/>
      <c r="AW467" s="486"/>
      <c r="AX467" s="486"/>
      <c r="AY467" s="486">
        <f t="shared" ref="AY467:AY485" si="486">$AF467+AY$3</f>
        <v>44702.833333333336</v>
      </c>
      <c r="AZ467" s="486"/>
      <c r="BA467" s="486"/>
      <c r="BB467" s="486"/>
      <c r="BC467" s="486"/>
      <c r="BD467" s="486"/>
      <c r="BE467" s="486"/>
      <c r="BF467" s="421">
        <f t="shared" si="482"/>
        <v>2</v>
      </c>
      <c r="BG467" s="422"/>
      <c r="BH467" s="423"/>
      <c r="BI467" s="423"/>
      <c r="BJ467" s="423"/>
      <c r="BK467" s="423"/>
      <c r="BL467" s="423"/>
      <c r="BM467" s="423"/>
      <c r="BN467" s="423"/>
      <c r="BO467" s="423"/>
      <c r="BP467" s="423"/>
      <c r="BQ467" s="424"/>
      <c r="BR467" s="424"/>
      <c r="BS467" s="424"/>
      <c r="BT467" s="424"/>
      <c r="BU467" s="424"/>
      <c r="BV467" s="424"/>
      <c r="BW467" s="424"/>
      <c r="BX467" s="424"/>
      <c r="BY467" s="424"/>
      <c r="BZ467" s="424"/>
      <c r="CA467" s="424"/>
      <c r="CB467" s="425">
        <f t="shared" si="483"/>
        <v>0</v>
      </c>
      <c r="CC467" s="397">
        <f t="shared" si="484"/>
        <v>2</v>
      </c>
      <c r="CD467" s="364"/>
      <c r="CE467" s="396">
        <f t="shared" si="477"/>
        <v>6</v>
      </c>
      <c r="CF467" s="413"/>
      <c r="CG467" s="413"/>
      <c r="CH467" s="413"/>
      <c r="CI467" s="413"/>
      <c r="CJ467" s="413"/>
      <c r="CK467" s="426"/>
      <c r="CL467" s="426"/>
    </row>
    <row r="468" spans="1:90" s="427" customFormat="1" ht="26.4" customHeight="1">
      <c r="A468" s="410"/>
      <c r="B468" s="411">
        <f t="shared" si="485"/>
        <v>1373</v>
      </c>
      <c r="C468" s="216" t="str">
        <f t="shared" ca="1" si="480"/>
        <v/>
      </c>
      <c r="D468" s="216" t="s">
        <v>364</v>
      </c>
      <c r="E468" s="363">
        <f t="shared" si="481"/>
        <v>44682</v>
      </c>
      <c r="F468" s="412">
        <v>44682</v>
      </c>
      <c r="G468" s="413"/>
      <c r="H468" s="414"/>
      <c r="I468" s="413"/>
      <c r="J468" s="413"/>
      <c r="K468" s="413">
        <v>3064</v>
      </c>
      <c r="L468" s="414"/>
      <c r="M468" s="413"/>
      <c r="N468" s="413"/>
      <c r="O468" s="483" t="s">
        <v>253</v>
      </c>
      <c r="P468" s="415" t="s">
        <v>254</v>
      </c>
      <c r="Q468" s="416" t="s">
        <v>254</v>
      </c>
      <c r="R468" s="417" t="s">
        <v>68</v>
      </c>
      <c r="S468" s="418" t="s">
        <v>27</v>
      </c>
      <c r="T468" s="413"/>
      <c r="U468" s="413" t="s">
        <v>378</v>
      </c>
      <c r="V468" s="419" t="s">
        <v>378</v>
      </c>
      <c r="W468" s="419">
        <v>-30</v>
      </c>
      <c r="X468" s="413" t="s">
        <v>323</v>
      </c>
      <c r="Y468" s="413">
        <v>3</v>
      </c>
      <c r="Z468" s="413" t="s">
        <v>57</v>
      </c>
      <c r="AA468" s="413" t="s">
        <v>169</v>
      </c>
      <c r="AB468" s="413" t="e">
        <v>#REF!</v>
      </c>
      <c r="AC468" s="413"/>
      <c r="AD468" s="413"/>
      <c r="AE468" s="413">
        <v>500</v>
      </c>
      <c r="AF468" s="486">
        <v>44682</v>
      </c>
      <c r="AG468" s="486"/>
      <c r="AH468" s="486"/>
      <c r="AI468" s="486"/>
      <c r="AJ468" s="486"/>
      <c r="AK468" s="486"/>
      <c r="AL468" s="486"/>
      <c r="AM468" s="486"/>
      <c r="AN468" s="486"/>
      <c r="AO468" s="486"/>
      <c r="AP468" s="486"/>
      <c r="AQ468" s="486"/>
      <c r="AR468" s="486"/>
      <c r="AS468" s="486"/>
      <c r="AT468" s="486"/>
      <c r="AU468" s="486"/>
      <c r="AV468" s="486"/>
      <c r="AW468" s="486"/>
      <c r="AX468" s="486"/>
      <c r="AY468" s="486">
        <f t="shared" si="486"/>
        <v>44702.833333333336</v>
      </c>
      <c r="AZ468" s="486"/>
      <c r="BA468" s="486"/>
      <c r="BB468" s="486"/>
      <c r="BC468" s="486"/>
      <c r="BD468" s="486"/>
      <c r="BE468" s="486"/>
      <c r="BF468" s="421">
        <f t="shared" si="482"/>
        <v>2</v>
      </c>
      <c r="BG468" s="422"/>
      <c r="BH468" s="423"/>
      <c r="BI468" s="423"/>
      <c r="BJ468" s="423"/>
      <c r="BK468" s="423"/>
      <c r="BL468" s="423"/>
      <c r="BM468" s="423"/>
      <c r="BN468" s="423"/>
      <c r="BO468" s="423"/>
      <c r="BP468" s="423"/>
      <c r="BQ468" s="424"/>
      <c r="BR468" s="424"/>
      <c r="BS468" s="424"/>
      <c r="BT468" s="424"/>
      <c r="BU468" s="424"/>
      <c r="BV468" s="424"/>
      <c r="BW468" s="424"/>
      <c r="BX468" s="424"/>
      <c r="BY468" s="424"/>
      <c r="BZ468" s="424"/>
      <c r="CA468" s="424"/>
      <c r="CB468" s="425">
        <f t="shared" si="483"/>
        <v>0</v>
      </c>
      <c r="CC468" s="397">
        <f t="shared" si="484"/>
        <v>2</v>
      </c>
      <c r="CD468" s="364"/>
      <c r="CE468" s="396">
        <f t="shared" si="477"/>
        <v>6</v>
      </c>
      <c r="CF468" s="413"/>
      <c r="CG468" s="413"/>
      <c r="CH468" s="413"/>
      <c r="CI468" s="413"/>
      <c r="CJ468" s="413"/>
      <c r="CK468" s="426"/>
      <c r="CL468" s="426"/>
    </row>
    <row r="469" spans="1:90" s="427" customFormat="1" ht="26.4" customHeight="1">
      <c r="A469" s="410"/>
      <c r="B469" s="411">
        <f t="shared" si="485"/>
        <v>1374</v>
      </c>
      <c r="C469" s="216" t="str">
        <f t="shared" ca="1" si="480"/>
        <v/>
      </c>
      <c r="D469" s="216" t="s">
        <v>364</v>
      </c>
      <c r="E469" s="363">
        <f t="shared" si="481"/>
        <v>44682</v>
      </c>
      <c r="F469" s="412">
        <v>44682</v>
      </c>
      <c r="G469" s="413"/>
      <c r="H469" s="414"/>
      <c r="I469" s="413"/>
      <c r="J469" s="413"/>
      <c r="K469" s="413">
        <v>3064</v>
      </c>
      <c r="L469" s="414"/>
      <c r="M469" s="413"/>
      <c r="N469" s="413"/>
      <c r="O469" s="483" t="s">
        <v>253</v>
      </c>
      <c r="P469" s="415" t="s">
        <v>254</v>
      </c>
      <c r="Q469" s="416" t="s">
        <v>254</v>
      </c>
      <c r="R469" s="417" t="s">
        <v>68</v>
      </c>
      <c r="S469" s="418" t="s">
        <v>27</v>
      </c>
      <c r="T469" s="413"/>
      <c r="U469" s="14" t="s">
        <v>350</v>
      </c>
      <c r="V469" s="419" t="s">
        <v>377</v>
      </c>
      <c r="W469" s="419">
        <v>95</v>
      </c>
      <c r="X469" s="413" t="s">
        <v>379</v>
      </c>
      <c r="Y469" s="413">
        <v>3</v>
      </c>
      <c r="Z469" s="413" t="s">
        <v>19</v>
      </c>
      <c r="AA469" s="413" t="s">
        <v>169</v>
      </c>
      <c r="AB469" s="413" t="e">
        <v>#REF!</v>
      </c>
      <c r="AC469" s="413"/>
      <c r="AD469" s="413"/>
      <c r="AE469" s="413">
        <v>500</v>
      </c>
      <c r="AF469" s="486">
        <v>44682</v>
      </c>
      <c r="AG469" s="486"/>
      <c r="AH469" s="486"/>
      <c r="AI469" s="486"/>
      <c r="AJ469" s="486"/>
      <c r="AK469" s="486"/>
      <c r="AL469" s="486"/>
      <c r="AM469" s="486"/>
      <c r="AN469" s="486"/>
      <c r="AO469" s="486"/>
      <c r="AP469" s="486"/>
      <c r="AQ469" s="486"/>
      <c r="AR469" s="486"/>
      <c r="AS469" s="486"/>
      <c r="AT469" s="486"/>
      <c r="AU469" s="486"/>
      <c r="AV469" s="486"/>
      <c r="AW469" s="486"/>
      <c r="AX469" s="486"/>
      <c r="AY469" s="486">
        <f t="shared" si="486"/>
        <v>44702.833333333336</v>
      </c>
      <c r="AZ469" s="486"/>
      <c r="BA469" s="486"/>
      <c r="BB469" s="486"/>
      <c r="BC469" s="486"/>
      <c r="BD469" s="486"/>
      <c r="BE469" s="486"/>
      <c r="BF469" s="421">
        <f t="shared" si="482"/>
        <v>2</v>
      </c>
      <c r="BG469" s="422"/>
      <c r="BH469" s="423"/>
      <c r="BI469" s="423"/>
      <c r="BJ469" s="423"/>
      <c r="BK469" s="423"/>
      <c r="BL469" s="423"/>
      <c r="BM469" s="423"/>
      <c r="BN469" s="423"/>
      <c r="BO469" s="423"/>
      <c r="BP469" s="423"/>
      <c r="BQ469" s="424"/>
      <c r="BR469" s="424"/>
      <c r="BS469" s="424"/>
      <c r="BT469" s="424"/>
      <c r="BU469" s="424"/>
      <c r="BV469" s="424"/>
      <c r="BW469" s="424"/>
      <c r="BX469" s="424"/>
      <c r="BY469" s="424"/>
      <c r="BZ469" s="424"/>
      <c r="CA469" s="424"/>
      <c r="CB469" s="425">
        <f t="shared" si="483"/>
        <v>0</v>
      </c>
      <c r="CC469" s="397">
        <f t="shared" si="484"/>
        <v>2</v>
      </c>
      <c r="CD469" s="364"/>
      <c r="CE469" s="396">
        <f t="shared" si="477"/>
        <v>6</v>
      </c>
      <c r="CF469" s="413"/>
      <c r="CG469" s="413"/>
      <c r="CH469" s="413"/>
      <c r="CI469" s="413"/>
      <c r="CJ469" s="413"/>
      <c r="CK469" s="426"/>
      <c r="CL469" s="426"/>
    </row>
    <row r="470" spans="1:90" s="427" customFormat="1" ht="26.4" customHeight="1">
      <c r="A470" s="410"/>
      <c r="B470" s="411">
        <f t="shared" si="485"/>
        <v>1375</v>
      </c>
      <c r="C470" s="216" t="str">
        <f t="shared" ca="1" si="480"/>
        <v/>
      </c>
      <c r="D470" s="216" t="s">
        <v>364</v>
      </c>
      <c r="E470" s="363">
        <f t="shared" si="481"/>
        <v>44682</v>
      </c>
      <c r="F470" s="412">
        <v>44682</v>
      </c>
      <c r="G470" s="413"/>
      <c r="H470" s="414"/>
      <c r="I470" s="413"/>
      <c r="J470" s="413"/>
      <c r="K470" s="413">
        <v>3064</v>
      </c>
      <c r="L470" s="414"/>
      <c r="M470" s="413"/>
      <c r="N470" s="413"/>
      <c r="O470" s="483" t="s">
        <v>253</v>
      </c>
      <c r="P470" s="415" t="s">
        <v>254</v>
      </c>
      <c r="Q470" s="416" t="s">
        <v>254</v>
      </c>
      <c r="R470" s="417" t="s">
        <v>68</v>
      </c>
      <c r="S470" s="418" t="s">
        <v>27</v>
      </c>
      <c r="T470" s="413"/>
      <c r="U470" s="413" t="s">
        <v>378</v>
      </c>
      <c r="V470" s="419" t="s">
        <v>378</v>
      </c>
      <c r="W470" s="419">
        <v>-40</v>
      </c>
      <c r="X470" s="413" t="s">
        <v>379</v>
      </c>
      <c r="Y470" s="413">
        <v>3</v>
      </c>
      <c r="Z470" s="413" t="s">
        <v>57</v>
      </c>
      <c r="AA470" s="413" t="s">
        <v>169</v>
      </c>
      <c r="AB470" s="413" t="e">
        <v>#REF!</v>
      </c>
      <c r="AC470" s="413"/>
      <c r="AD470" s="413"/>
      <c r="AE470" s="413">
        <v>500</v>
      </c>
      <c r="AF470" s="486">
        <v>44682</v>
      </c>
      <c r="AG470" s="486"/>
      <c r="AH470" s="486"/>
      <c r="AI470" s="486"/>
      <c r="AJ470" s="486"/>
      <c r="AK470" s="486"/>
      <c r="AL470" s="486"/>
      <c r="AM470" s="486"/>
      <c r="AN470" s="486"/>
      <c r="AO470" s="486"/>
      <c r="AP470" s="486"/>
      <c r="AQ470" s="486"/>
      <c r="AR470" s="486"/>
      <c r="AS470" s="486"/>
      <c r="AT470" s="486"/>
      <c r="AU470" s="486"/>
      <c r="AV470" s="486"/>
      <c r="AW470" s="486"/>
      <c r="AX470" s="486"/>
      <c r="AY470" s="486">
        <f t="shared" si="486"/>
        <v>44702.833333333336</v>
      </c>
      <c r="AZ470" s="486"/>
      <c r="BA470" s="486"/>
      <c r="BB470" s="486"/>
      <c r="BC470" s="486"/>
      <c r="BD470" s="486"/>
      <c r="BE470" s="486"/>
      <c r="BF470" s="421">
        <f t="shared" si="482"/>
        <v>2</v>
      </c>
      <c r="BG470" s="422"/>
      <c r="BH470" s="423"/>
      <c r="BI470" s="423"/>
      <c r="BJ470" s="423"/>
      <c r="BK470" s="423"/>
      <c r="BL470" s="423"/>
      <c r="BM470" s="423"/>
      <c r="BN470" s="423"/>
      <c r="BO470" s="423"/>
      <c r="BP470" s="423"/>
      <c r="BQ470" s="424"/>
      <c r="BR470" s="424"/>
      <c r="BS470" s="424"/>
      <c r="BT470" s="424"/>
      <c r="BU470" s="424"/>
      <c r="BV470" s="424"/>
      <c r="BW470" s="424"/>
      <c r="BX470" s="424"/>
      <c r="BY470" s="424"/>
      <c r="BZ470" s="424"/>
      <c r="CA470" s="424"/>
      <c r="CB470" s="425">
        <f t="shared" si="483"/>
        <v>0</v>
      </c>
      <c r="CC470" s="397">
        <f t="shared" si="484"/>
        <v>2</v>
      </c>
      <c r="CD470" s="364"/>
      <c r="CE470" s="396">
        <f t="shared" si="477"/>
        <v>6</v>
      </c>
      <c r="CF470" s="413"/>
      <c r="CG470" s="413"/>
      <c r="CH470" s="413"/>
      <c r="CI470" s="413"/>
      <c r="CJ470" s="413"/>
      <c r="CK470" s="426"/>
      <c r="CL470" s="426"/>
    </row>
    <row r="471" spans="1:90" s="427" customFormat="1" ht="26.4" customHeight="1">
      <c r="A471" s="410"/>
      <c r="B471" s="411">
        <f t="shared" si="485"/>
        <v>1376</v>
      </c>
      <c r="C471" s="216" t="str">
        <f t="shared" ca="1" si="480"/>
        <v/>
      </c>
      <c r="D471" s="216" t="s">
        <v>364</v>
      </c>
      <c r="E471" s="363">
        <f t="shared" si="481"/>
        <v>44682</v>
      </c>
      <c r="F471" s="412">
        <v>44682</v>
      </c>
      <c r="G471" s="413"/>
      <c r="H471" s="414"/>
      <c r="I471" s="413"/>
      <c r="J471" s="413"/>
      <c r="K471" s="413">
        <v>3064</v>
      </c>
      <c r="L471" s="414"/>
      <c r="M471" s="413"/>
      <c r="N471" s="413"/>
      <c r="O471" s="483" t="s">
        <v>253</v>
      </c>
      <c r="P471" s="415" t="s">
        <v>254</v>
      </c>
      <c r="Q471" s="416" t="s">
        <v>254</v>
      </c>
      <c r="R471" s="417" t="s">
        <v>68</v>
      </c>
      <c r="S471" s="418" t="s">
        <v>27</v>
      </c>
      <c r="T471" s="413"/>
      <c r="U471" s="413" t="s">
        <v>380</v>
      </c>
      <c r="V471" s="419" t="s">
        <v>318</v>
      </c>
      <c r="W471" s="419" t="s">
        <v>329</v>
      </c>
      <c r="X471" s="413" t="s">
        <v>323</v>
      </c>
      <c r="Y471" s="413">
        <v>3</v>
      </c>
      <c r="Z471" s="413" t="s">
        <v>21</v>
      </c>
      <c r="AA471" s="413" t="s">
        <v>169</v>
      </c>
      <c r="AB471" s="413" t="e">
        <v>#REF!</v>
      </c>
      <c r="AC471" s="413"/>
      <c r="AD471" s="413"/>
      <c r="AE471" s="413">
        <v>500</v>
      </c>
      <c r="AF471" s="486">
        <v>44682</v>
      </c>
      <c r="AG471" s="486"/>
      <c r="AH471" s="486"/>
      <c r="AI471" s="486"/>
      <c r="AJ471" s="486"/>
      <c r="AK471" s="486"/>
      <c r="AL471" s="486"/>
      <c r="AM471" s="486"/>
      <c r="AN471" s="486"/>
      <c r="AO471" s="486"/>
      <c r="AP471" s="486"/>
      <c r="AQ471" s="486"/>
      <c r="AR471" s="486"/>
      <c r="AS471" s="486"/>
      <c r="AT471" s="486"/>
      <c r="AU471" s="486"/>
      <c r="AV471" s="486"/>
      <c r="AW471" s="486"/>
      <c r="AX471" s="486"/>
      <c r="AY471" s="486">
        <f t="shared" si="486"/>
        <v>44702.833333333336</v>
      </c>
      <c r="AZ471" s="486"/>
      <c r="BA471" s="486"/>
      <c r="BB471" s="486"/>
      <c r="BC471" s="486"/>
      <c r="BD471" s="486"/>
      <c r="BE471" s="486"/>
      <c r="BF471" s="421">
        <f t="shared" si="482"/>
        <v>2</v>
      </c>
      <c r="BG471" s="422"/>
      <c r="BH471" s="423"/>
      <c r="BI471" s="423"/>
      <c r="BJ471" s="423"/>
      <c r="BK471" s="423"/>
      <c r="BL471" s="423"/>
      <c r="BM471" s="423"/>
      <c r="BN471" s="423"/>
      <c r="BO471" s="423"/>
      <c r="BP471" s="423"/>
      <c r="BQ471" s="424"/>
      <c r="BR471" s="424"/>
      <c r="BS471" s="424"/>
      <c r="BT471" s="424"/>
      <c r="BU471" s="424"/>
      <c r="BV471" s="424"/>
      <c r="BW471" s="424"/>
      <c r="BX471" s="424"/>
      <c r="BY471" s="424"/>
      <c r="BZ471" s="424"/>
      <c r="CA471" s="424"/>
      <c r="CB471" s="425">
        <f t="shared" si="483"/>
        <v>0</v>
      </c>
      <c r="CC471" s="397">
        <f t="shared" si="484"/>
        <v>2</v>
      </c>
      <c r="CD471" s="364"/>
      <c r="CE471" s="396">
        <f t="shared" si="477"/>
        <v>6</v>
      </c>
      <c r="CF471" s="413"/>
      <c r="CG471" s="413"/>
      <c r="CH471" s="413"/>
      <c r="CI471" s="413"/>
      <c r="CJ471" s="413"/>
      <c r="CK471" s="426"/>
      <c r="CL471" s="426"/>
    </row>
    <row r="472" spans="1:90" s="427" customFormat="1" ht="26.4" customHeight="1">
      <c r="A472" s="410"/>
      <c r="B472" s="411">
        <f t="shared" si="485"/>
        <v>1377</v>
      </c>
      <c r="C472" s="216" t="str">
        <f t="shared" ca="1" si="480"/>
        <v/>
      </c>
      <c r="D472" s="216" t="s">
        <v>364</v>
      </c>
      <c r="E472" s="363">
        <f t="shared" si="481"/>
        <v>44682</v>
      </c>
      <c r="F472" s="412">
        <v>44682</v>
      </c>
      <c r="G472" s="413"/>
      <c r="H472" s="414"/>
      <c r="I472" s="413"/>
      <c r="J472" s="413"/>
      <c r="K472" s="413">
        <v>3064</v>
      </c>
      <c r="L472" s="414"/>
      <c r="M472" s="413"/>
      <c r="N472" s="413"/>
      <c r="O472" s="483" t="s">
        <v>253</v>
      </c>
      <c r="P472" s="415" t="s">
        <v>254</v>
      </c>
      <c r="Q472" s="416" t="s">
        <v>254</v>
      </c>
      <c r="R472" s="417" t="s">
        <v>68</v>
      </c>
      <c r="S472" s="418" t="s">
        <v>27</v>
      </c>
      <c r="T472" s="413"/>
      <c r="U472" s="413" t="s">
        <v>380</v>
      </c>
      <c r="V472" s="419" t="s">
        <v>318</v>
      </c>
      <c r="W472" s="419" t="s">
        <v>381</v>
      </c>
      <c r="X472" s="413" t="s">
        <v>379</v>
      </c>
      <c r="Y472" s="413">
        <v>3</v>
      </c>
      <c r="Z472" s="413" t="s">
        <v>21</v>
      </c>
      <c r="AA472" s="413" t="s">
        <v>169</v>
      </c>
      <c r="AB472" s="413" t="e">
        <v>#REF!</v>
      </c>
      <c r="AC472" s="413"/>
      <c r="AD472" s="413"/>
      <c r="AE472" s="413">
        <v>500</v>
      </c>
      <c r="AF472" s="486">
        <v>44682</v>
      </c>
      <c r="AG472" s="486"/>
      <c r="AH472" s="486"/>
      <c r="AI472" s="486"/>
      <c r="AJ472" s="486"/>
      <c r="AK472" s="486"/>
      <c r="AL472" s="486"/>
      <c r="AM472" s="486"/>
      <c r="AN472" s="486"/>
      <c r="AO472" s="486"/>
      <c r="AP472" s="486"/>
      <c r="AQ472" s="486"/>
      <c r="AR472" s="486"/>
      <c r="AS472" s="486"/>
      <c r="AT472" s="486"/>
      <c r="AU472" s="486"/>
      <c r="AV472" s="486"/>
      <c r="AW472" s="486"/>
      <c r="AX472" s="486"/>
      <c r="AY472" s="486">
        <f t="shared" si="486"/>
        <v>44702.833333333336</v>
      </c>
      <c r="AZ472" s="486"/>
      <c r="BA472" s="486"/>
      <c r="BB472" s="486"/>
      <c r="BC472" s="486"/>
      <c r="BD472" s="486"/>
      <c r="BE472" s="486"/>
      <c r="BF472" s="421">
        <f t="shared" si="482"/>
        <v>2</v>
      </c>
      <c r="BG472" s="422"/>
      <c r="BH472" s="423"/>
      <c r="BI472" s="423"/>
      <c r="BJ472" s="423"/>
      <c r="BK472" s="423"/>
      <c r="BL472" s="423"/>
      <c r="BM472" s="423"/>
      <c r="BN472" s="423"/>
      <c r="BO472" s="423"/>
      <c r="BP472" s="423"/>
      <c r="BQ472" s="424"/>
      <c r="BR472" s="424"/>
      <c r="BS472" s="424"/>
      <c r="BT472" s="424"/>
      <c r="BU472" s="424"/>
      <c r="BV472" s="424"/>
      <c r="BW472" s="424"/>
      <c r="BX472" s="424"/>
      <c r="BY472" s="424"/>
      <c r="BZ472" s="424"/>
      <c r="CA472" s="424"/>
      <c r="CB472" s="425">
        <f t="shared" si="483"/>
        <v>0</v>
      </c>
      <c r="CC472" s="397">
        <f t="shared" si="484"/>
        <v>2</v>
      </c>
      <c r="CD472" s="364"/>
      <c r="CE472" s="396">
        <f t="shared" si="477"/>
        <v>6</v>
      </c>
      <c r="CF472" s="413"/>
      <c r="CG472" s="413"/>
      <c r="CH472" s="413"/>
      <c r="CI472" s="413"/>
      <c r="CJ472" s="413"/>
      <c r="CK472" s="426"/>
      <c r="CL472" s="426"/>
    </row>
    <row r="473" spans="1:90" s="427" customFormat="1" ht="26.4" customHeight="1">
      <c r="A473" s="410"/>
      <c r="B473" s="411">
        <f t="shared" si="485"/>
        <v>1378</v>
      </c>
      <c r="C473" s="216" t="str">
        <f t="shared" ca="1" si="480"/>
        <v/>
      </c>
      <c r="D473" s="216" t="s">
        <v>364</v>
      </c>
      <c r="E473" s="363">
        <f t="shared" si="481"/>
        <v>44682</v>
      </c>
      <c r="F473" s="412">
        <v>44682</v>
      </c>
      <c r="G473" s="413"/>
      <c r="H473" s="414"/>
      <c r="I473" s="413"/>
      <c r="J473" s="413"/>
      <c r="K473" s="413">
        <v>3064</v>
      </c>
      <c r="L473" s="414"/>
      <c r="M473" s="413"/>
      <c r="N473" s="413"/>
      <c r="O473" s="483" t="s">
        <v>253</v>
      </c>
      <c r="P473" s="415" t="s">
        <v>254</v>
      </c>
      <c r="Q473" s="416" t="s">
        <v>254</v>
      </c>
      <c r="R473" s="417" t="s">
        <v>68</v>
      </c>
      <c r="S473" s="418" t="s">
        <v>27</v>
      </c>
      <c r="T473" s="413"/>
      <c r="U473" s="413" t="s">
        <v>382</v>
      </c>
      <c r="V473" s="419" t="s">
        <v>382</v>
      </c>
      <c r="W473" s="419" t="s">
        <v>368</v>
      </c>
      <c r="X473" s="413" t="s">
        <v>379</v>
      </c>
      <c r="Y473" s="413">
        <v>3</v>
      </c>
      <c r="Z473" s="413" t="s">
        <v>31</v>
      </c>
      <c r="AA473" s="413" t="s">
        <v>169</v>
      </c>
      <c r="AB473" s="413" t="e">
        <v>#REF!</v>
      </c>
      <c r="AC473" s="413"/>
      <c r="AD473" s="413"/>
      <c r="AE473" s="413">
        <v>500</v>
      </c>
      <c r="AF473" s="486">
        <v>44682</v>
      </c>
      <c r="AG473" s="486"/>
      <c r="AH473" s="486"/>
      <c r="AI473" s="486"/>
      <c r="AJ473" s="486"/>
      <c r="AK473" s="486"/>
      <c r="AL473" s="486"/>
      <c r="AM473" s="486"/>
      <c r="AN473" s="486"/>
      <c r="AO473" s="486"/>
      <c r="AP473" s="486"/>
      <c r="AQ473" s="486"/>
      <c r="AR473" s="486"/>
      <c r="AS473" s="486"/>
      <c r="AT473" s="486"/>
      <c r="AU473" s="486"/>
      <c r="AV473" s="486"/>
      <c r="AW473" s="486"/>
      <c r="AX473" s="486"/>
      <c r="AY473" s="486">
        <f t="shared" si="486"/>
        <v>44702.833333333336</v>
      </c>
      <c r="AZ473" s="486"/>
      <c r="BA473" s="486"/>
      <c r="BB473" s="486"/>
      <c r="BC473" s="486"/>
      <c r="BD473" s="486"/>
      <c r="BE473" s="486"/>
      <c r="BF473" s="421">
        <f t="shared" si="482"/>
        <v>2</v>
      </c>
      <c r="BG473" s="422"/>
      <c r="BH473" s="423"/>
      <c r="BI473" s="423"/>
      <c r="BJ473" s="423"/>
      <c r="BK473" s="423"/>
      <c r="BL473" s="423"/>
      <c r="BM473" s="423"/>
      <c r="BN473" s="423"/>
      <c r="BO473" s="423"/>
      <c r="BP473" s="423"/>
      <c r="BQ473" s="424"/>
      <c r="BR473" s="424"/>
      <c r="BS473" s="424"/>
      <c r="BT473" s="424"/>
      <c r="BU473" s="424"/>
      <c r="BV473" s="424"/>
      <c r="BW473" s="424"/>
      <c r="BX473" s="424"/>
      <c r="BY473" s="424"/>
      <c r="BZ473" s="424"/>
      <c r="CA473" s="424"/>
      <c r="CB473" s="425">
        <f t="shared" si="483"/>
        <v>0</v>
      </c>
      <c r="CC473" s="397">
        <f t="shared" si="484"/>
        <v>2</v>
      </c>
      <c r="CD473" s="364"/>
      <c r="CE473" s="396">
        <f t="shared" si="477"/>
        <v>6</v>
      </c>
      <c r="CF473" s="413"/>
      <c r="CG473" s="413"/>
      <c r="CH473" s="413"/>
      <c r="CI473" s="413"/>
      <c r="CJ473" s="413"/>
      <c r="CK473" s="426"/>
      <c r="CL473" s="426"/>
    </row>
    <row r="474" spans="1:90" s="427" customFormat="1" ht="26.4" customHeight="1">
      <c r="A474" s="410"/>
      <c r="B474" s="411">
        <f t="shared" si="485"/>
        <v>1379</v>
      </c>
      <c r="C474" s="216" t="str">
        <f t="shared" ca="1" si="480"/>
        <v/>
      </c>
      <c r="D474" s="216" t="s">
        <v>364</v>
      </c>
      <c r="E474" s="363">
        <f t="shared" si="481"/>
        <v>44682</v>
      </c>
      <c r="F474" s="412">
        <v>44682</v>
      </c>
      <c r="G474" s="413"/>
      <c r="H474" s="414"/>
      <c r="I474" s="413"/>
      <c r="J474" s="413"/>
      <c r="K474" s="413">
        <v>3086</v>
      </c>
      <c r="L474" s="414"/>
      <c r="M474" s="413"/>
      <c r="N474" s="413"/>
      <c r="O474" s="483" t="s">
        <v>253</v>
      </c>
      <c r="P474" s="415" t="s">
        <v>254</v>
      </c>
      <c r="Q474" s="416" t="s">
        <v>254</v>
      </c>
      <c r="R474" s="417" t="s">
        <v>68</v>
      </c>
      <c r="S474" s="418" t="s">
        <v>27</v>
      </c>
      <c r="T474" s="413"/>
      <c r="U474" s="14" t="s">
        <v>350</v>
      </c>
      <c r="V474" s="419" t="s">
        <v>377</v>
      </c>
      <c r="W474" s="419">
        <v>105</v>
      </c>
      <c r="X474" s="413" t="s">
        <v>323</v>
      </c>
      <c r="Y474" s="413">
        <v>3</v>
      </c>
      <c r="Z474" s="413" t="s">
        <v>19</v>
      </c>
      <c r="AA474" s="413" t="s">
        <v>164</v>
      </c>
      <c r="AB474" s="413" t="s">
        <v>406</v>
      </c>
      <c r="AC474" s="413"/>
      <c r="AD474" s="413"/>
      <c r="AE474" s="413">
        <v>500</v>
      </c>
      <c r="AF474" s="486">
        <v>44682</v>
      </c>
      <c r="AG474" s="486"/>
      <c r="AH474" s="486"/>
      <c r="AI474" s="486"/>
      <c r="AJ474" s="486"/>
      <c r="AK474" s="486"/>
      <c r="AL474" s="486"/>
      <c r="AM474" s="486"/>
      <c r="AN474" s="486"/>
      <c r="AO474" s="486"/>
      <c r="AP474" s="486"/>
      <c r="AQ474" s="486"/>
      <c r="AR474" s="486"/>
      <c r="AS474" s="486"/>
      <c r="AT474" s="486"/>
      <c r="AU474" s="486"/>
      <c r="AV474" s="486"/>
      <c r="AW474" s="486"/>
      <c r="AX474" s="486"/>
      <c r="AY474" s="486">
        <f t="shared" si="486"/>
        <v>44702.833333333336</v>
      </c>
      <c r="AZ474" s="486"/>
      <c r="BA474" s="486"/>
      <c r="BB474" s="486"/>
      <c r="BC474" s="486"/>
      <c r="BD474" s="486"/>
      <c r="BE474" s="486"/>
      <c r="BF474" s="421">
        <f t="shared" si="482"/>
        <v>2</v>
      </c>
      <c r="BG474" s="422"/>
      <c r="BH474" s="423"/>
      <c r="BI474" s="423"/>
      <c r="BJ474" s="423"/>
      <c r="BK474" s="423"/>
      <c r="BL474" s="423"/>
      <c r="BM474" s="423"/>
      <c r="BN474" s="423"/>
      <c r="BO474" s="423"/>
      <c r="BP474" s="423"/>
      <c r="BQ474" s="424"/>
      <c r="BR474" s="424"/>
      <c r="BS474" s="424"/>
      <c r="BT474" s="424"/>
      <c r="BU474" s="424"/>
      <c r="BV474" s="424"/>
      <c r="BW474" s="424"/>
      <c r="BX474" s="424"/>
      <c r="BY474" s="424"/>
      <c r="BZ474" s="424"/>
      <c r="CA474" s="424"/>
      <c r="CB474" s="425">
        <f t="shared" si="483"/>
        <v>0</v>
      </c>
      <c r="CC474" s="397">
        <f t="shared" si="484"/>
        <v>2</v>
      </c>
      <c r="CD474" s="364"/>
      <c r="CE474" s="396">
        <f t="shared" si="477"/>
        <v>6</v>
      </c>
      <c r="CF474" s="413"/>
      <c r="CG474" s="413"/>
      <c r="CH474" s="413"/>
      <c r="CI474" s="413"/>
      <c r="CJ474" s="413"/>
      <c r="CK474" s="426"/>
      <c r="CL474" s="426"/>
    </row>
    <row r="475" spans="1:90" s="427" customFormat="1" ht="26.4" customHeight="1">
      <c r="A475" s="410"/>
      <c r="B475" s="411">
        <f t="shared" si="485"/>
        <v>1380</v>
      </c>
      <c r="C475" s="216" t="str">
        <f t="shared" ca="1" si="480"/>
        <v/>
      </c>
      <c r="D475" s="216" t="s">
        <v>364</v>
      </c>
      <c r="E475" s="363">
        <f t="shared" si="481"/>
        <v>44682</v>
      </c>
      <c r="F475" s="412">
        <v>44682</v>
      </c>
      <c r="G475" s="413"/>
      <c r="H475" s="414"/>
      <c r="I475" s="413"/>
      <c r="J475" s="413"/>
      <c r="K475" s="413">
        <v>3086</v>
      </c>
      <c r="L475" s="414"/>
      <c r="M475" s="413"/>
      <c r="N475" s="413"/>
      <c r="O475" s="483" t="s">
        <v>253</v>
      </c>
      <c r="P475" s="415" t="s">
        <v>254</v>
      </c>
      <c r="Q475" s="416" t="s">
        <v>254</v>
      </c>
      <c r="R475" s="417" t="s">
        <v>68</v>
      </c>
      <c r="S475" s="418" t="s">
        <v>27</v>
      </c>
      <c r="T475" s="413"/>
      <c r="U475" s="413" t="s">
        <v>378</v>
      </c>
      <c r="V475" s="419" t="s">
        <v>378</v>
      </c>
      <c r="W475" s="419">
        <v>-40</v>
      </c>
      <c r="X475" s="413" t="s">
        <v>323</v>
      </c>
      <c r="Y475" s="413">
        <v>3</v>
      </c>
      <c r="Z475" s="413" t="s">
        <v>57</v>
      </c>
      <c r="AA475" s="413" t="s">
        <v>164</v>
      </c>
      <c r="AB475" s="413" t="s">
        <v>406</v>
      </c>
      <c r="AC475" s="413"/>
      <c r="AD475" s="413"/>
      <c r="AE475" s="413">
        <v>500</v>
      </c>
      <c r="AF475" s="486">
        <v>44682</v>
      </c>
      <c r="AG475" s="486"/>
      <c r="AH475" s="486"/>
      <c r="AI475" s="486"/>
      <c r="AJ475" s="486"/>
      <c r="AK475" s="486"/>
      <c r="AL475" s="486"/>
      <c r="AM475" s="486"/>
      <c r="AN475" s="486"/>
      <c r="AO475" s="486"/>
      <c r="AP475" s="486"/>
      <c r="AQ475" s="486"/>
      <c r="AR475" s="486"/>
      <c r="AS475" s="486"/>
      <c r="AT475" s="486"/>
      <c r="AU475" s="486"/>
      <c r="AV475" s="486"/>
      <c r="AW475" s="486"/>
      <c r="AX475" s="486"/>
      <c r="AY475" s="486">
        <f t="shared" si="486"/>
        <v>44702.833333333336</v>
      </c>
      <c r="AZ475" s="486"/>
      <c r="BA475" s="486"/>
      <c r="BB475" s="486"/>
      <c r="BC475" s="486"/>
      <c r="BD475" s="486"/>
      <c r="BE475" s="486"/>
      <c r="BF475" s="421">
        <f t="shared" si="482"/>
        <v>2</v>
      </c>
      <c r="BG475" s="422"/>
      <c r="BH475" s="423"/>
      <c r="BI475" s="423"/>
      <c r="BJ475" s="423"/>
      <c r="BK475" s="423"/>
      <c r="BL475" s="423"/>
      <c r="BM475" s="423"/>
      <c r="BN475" s="423"/>
      <c r="BO475" s="423"/>
      <c r="BP475" s="423"/>
      <c r="BQ475" s="424"/>
      <c r="BR475" s="424"/>
      <c r="BS475" s="424"/>
      <c r="BT475" s="424"/>
      <c r="BU475" s="424"/>
      <c r="BV475" s="424"/>
      <c r="BW475" s="424"/>
      <c r="BX475" s="424"/>
      <c r="BY475" s="424"/>
      <c r="BZ475" s="424"/>
      <c r="CA475" s="424"/>
      <c r="CB475" s="425">
        <f t="shared" si="483"/>
        <v>0</v>
      </c>
      <c r="CC475" s="397">
        <f t="shared" si="484"/>
        <v>2</v>
      </c>
      <c r="CD475" s="364"/>
      <c r="CE475" s="396">
        <f t="shared" si="477"/>
        <v>6</v>
      </c>
      <c r="CF475" s="413"/>
      <c r="CG475" s="413"/>
      <c r="CH475" s="413"/>
      <c r="CI475" s="413"/>
      <c r="CJ475" s="413"/>
      <c r="CK475" s="426"/>
      <c r="CL475" s="426"/>
    </row>
    <row r="476" spans="1:90" s="427" customFormat="1" ht="26.4" customHeight="1">
      <c r="A476" s="410"/>
      <c r="B476" s="411">
        <f t="shared" si="485"/>
        <v>1381</v>
      </c>
      <c r="C476" s="216" t="str">
        <f t="shared" ca="1" si="480"/>
        <v/>
      </c>
      <c r="D476" s="216" t="s">
        <v>364</v>
      </c>
      <c r="E476" s="363">
        <f t="shared" si="481"/>
        <v>44682</v>
      </c>
      <c r="F476" s="412">
        <v>44682</v>
      </c>
      <c r="G476" s="413"/>
      <c r="H476" s="414"/>
      <c r="I476" s="413"/>
      <c r="J476" s="413"/>
      <c r="K476" s="413">
        <v>3086</v>
      </c>
      <c r="L476" s="414"/>
      <c r="M476" s="413"/>
      <c r="N476" s="413"/>
      <c r="O476" s="483" t="s">
        <v>253</v>
      </c>
      <c r="P476" s="415" t="s">
        <v>254</v>
      </c>
      <c r="Q476" s="416" t="s">
        <v>254</v>
      </c>
      <c r="R476" s="417" t="s">
        <v>68</v>
      </c>
      <c r="S476" s="418" t="s">
        <v>27</v>
      </c>
      <c r="T476" s="413"/>
      <c r="U476" s="14" t="s">
        <v>350</v>
      </c>
      <c r="V476" s="419" t="s">
        <v>377</v>
      </c>
      <c r="W476" s="419">
        <v>105</v>
      </c>
      <c r="X476" s="413" t="s">
        <v>379</v>
      </c>
      <c r="Y476" s="413">
        <v>3</v>
      </c>
      <c r="Z476" s="413" t="s">
        <v>19</v>
      </c>
      <c r="AA476" s="413" t="s">
        <v>164</v>
      </c>
      <c r="AB476" s="413" t="s">
        <v>406</v>
      </c>
      <c r="AC476" s="413"/>
      <c r="AD476" s="413"/>
      <c r="AE476" s="413">
        <v>500</v>
      </c>
      <c r="AF476" s="486">
        <v>44682</v>
      </c>
      <c r="AG476" s="486"/>
      <c r="AH476" s="486"/>
      <c r="AI476" s="486"/>
      <c r="AJ476" s="486"/>
      <c r="AK476" s="486"/>
      <c r="AL476" s="486"/>
      <c r="AM476" s="486"/>
      <c r="AN476" s="486"/>
      <c r="AO476" s="486"/>
      <c r="AP476" s="486"/>
      <c r="AQ476" s="486"/>
      <c r="AR476" s="486"/>
      <c r="AS476" s="486"/>
      <c r="AT476" s="486"/>
      <c r="AU476" s="486"/>
      <c r="AV476" s="486"/>
      <c r="AW476" s="486"/>
      <c r="AX476" s="486"/>
      <c r="AY476" s="486">
        <f t="shared" si="486"/>
        <v>44702.833333333336</v>
      </c>
      <c r="AZ476" s="486"/>
      <c r="BA476" s="486"/>
      <c r="BB476" s="486"/>
      <c r="BC476" s="486"/>
      <c r="BD476" s="486"/>
      <c r="BE476" s="486"/>
      <c r="BF476" s="421">
        <f t="shared" si="482"/>
        <v>2</v>
      </c>
      <c r="BG476" s="422"/>
      <c r="BH476" s="423"/>
      <c r="BI476" s="423"/>
      <c r="BJ476" s="423"/>
      <c r="BK476" s="423"/>
      <c r="BL476" s="423"/>
      <c r="BM476" s="423"/>
      <c r="BN476" s="423"/>
      <c r="BO476" s="423"/>
      <c r="BP476" s="423"/>
      <c r="BQ476" s="424"/>
      <c r="BR476" s="424"/>
      <c r="BS476" s="424"/>
      <c r="BT476" s="424"/>
      <c r="BU476" s="424"/>
      <c r="BV476" s="424"/>
      <c r="BW476" s="424"/>
      <c r="BX476" s="424"/>
      <c r="BY476" s="424"/>
      <c r="BZ476" s="424"/>
      <c r="CA476" s="424"/>
      <c r="CB476" s="425">
        <f t="shared" si="483"/>
        <v>0</v>
      </c>
      <c r="CC476" s="397">
        <f t="shared" si="484"/>
        <v>2</v>
      </c>
      <c r="CD476" s="364"/>
      <c r="CE476" s="396">
        <f t="shared" si="477"/>
        <v>6</v>
      </c>
      <c r="CF476" s="413"/>
      <c r="CG476" s="413"/>
      <c r="CH476" s="413"/>
      <c r="CI476" s="413"/>
      <c r="CJ476" s="413"/>
      <c r="CK476" s="426"/>
      <c r="CL476" s="426"/>
    </row>
    <row r="477" spans="1:90" s="427" customFormat="1" ht="26.4" customHeight="1">
      <c r="A477" s="410"/>
      <c r="B477" s="411">
        <f t="shared" si="485"/>
        <v>1382</v>
      </c>
      <c r="C477" s="216" t="str">
        <f t="shared" ca="1" si="480"/>
        <v/>
      </c>
      <c r="D477" s="216" t="s">
        <v>364</v>
      </c>
      <c r="E477" s="363">
        <f t="shared" si="481"/>
        <v>44682</v>
      </c>
      <c r="F477" s="412">
        <v>44682</v>
      </c>
      <c r="G477" s="413"/>
      <c r="H477" s="414"/>
      <c r="I477" s="413"/>
      <c r="J477" s="413"/>
      <c r="K477" s="413">
        <v>3086</v>
      </c>
      <c r="L477" s="414"/>
      <c r="M477" s="413"/>
      <c r="N477" s="413"/>
      <c r="O477" s="483" t="s">
        <v>253</v>
      </c>
      <c r="P477" s="415" t="s">
        <v>254</v>
      </c>
      <c r="Q477" s="416" t="s">
        <v>254</v>
      </c>
      <c r="R477" s="417" t="s">
        <v>68</v>
      </c>
      <c r="S477" s="418" t="s">
        <v>27</v>
      </c>
      <c r="T477" s="413"/>
      <c r="U477" s="413" t="s">
        <v>378</v>
      </c>
      <c r="V477" s="419" t="s">
        <v>378</v>
      </c>
      <c r="W477" s="419">
        <v>-40</v>
      </c>
      <c r="X477" s="413" t="s">
        <v>379</v>
      </c>
      <c r="Y477" s="413">
        <v>3</v>
      </c>
      <c r="Z477" s="413" t="s">
        <v>57</v>
      </c>
      <c r="AA477" s="413" t="s">
        <v>164</v>
      </c>
      <c r="AB477" s="413" t="s">
        <v>406</v>
      </c>
      <c r="AC477" s="413"/>
      <c r="AD477" s="413"/>
      <c r="AE477" s="413">
        <v>500</v>
      </c>
      <c r="AF477" s="486">
        <v>44682</v>
      </c>
      <c r="AG477" s="486"/>
      <c r="AH477" s="486"/>
      <c r="AI477" s="486"/>
      <c r="AJ477" s="486"/>
      <c r="AK477" s="486"/>
      <c r="AL477" s="486"/>
      <c r="AM477" s="486"/>
      <c r="AN477" s="486"/>
      <c r="AO477" s="486"/>
      <c r="AP477" s="486"/>
      <c r="AQ477" s="486"/>
      <c r="AR477" s="486"/>
      <c r="AS477" s="486"/>
      <c r="AT477" s="486"/>
      <c r="AU477" s="486"/>
      <c r="AV477" s="486"/>
      <c r="AW477" s="486"/>
      <c r="AX477" s="486"/>
      <c r="AY477" s="486">
        <f t="shared" si="486"/>
        <v>44702.833333333336</v>
      </c>
      <c r="AZ477" s="486"/>
      <c r="BA477" s="486"/>
      <c r="BB477" s="486"/>
      <c r="BC477" s="486"/>
      <c r="BD477" s="486"/>
      <c r="BE477" s="486"/>
      <c r="BF477" s="421">
        <f t="shared" si="482"/>
        <v>2</v>
      </c>
      <c r="BG477" s="422"/>
      <c r="BH477" s="423"/>
      <c r="BI477" s="423"/>
      <c r="BJ477" s="423"/>
      <c r="BK477" s="423"/>
      <c r="BL477" s="423"/>
      <c r="BM477" s="423"/>
      <c r="BN477" s="423"/>
      <c r="BO477" s="423"/>
      <c r="BP477" s="423"/>
      <c r="BQ477" s="424"/>
      <c r="BR477" s="424"/>
      <c r="BS477" s="424"/>
      <c r="BT477" s="424"/>
      <c r="BU477" s="424"/>
      <c r="BV477" s="424"/>
      <c r="BW477" s="424"/>
      <c r="BX477" s="424"/>
      <c r="BY477" s="424"/>
      <c r="BZ477" s="424"/>
      <c r="CA477" s="424"/>
      <c r="CB477" s="425">
        <f t="shared" si="483"/>
        <v>0</v>
      </c>
      <c r="CC477" s="397">
        <f t="shared" si="484"/>
        <v>2</v>
      </c>
      <c r="CD477" s="364"/>
      <c r="CE477" s="396">
        <f t="shared" si="477"/>
        <v>6</v>
      </c>
      <c r="CF477" s="413"/>
      <c r="CG477" s="413"/>
      <c r="CH477" s="413"/>
      <c r="CI477" s="413"/>
      <c r="CJ477" s="413"/>
      <c r="CK477" s="426"/>
      <c r="CL477" s="426"/>
    </row>
    <row r="478" spans="1:90" s="427" customFormat="1" ht="26.4" customHeight="1">
      <c r="A478" s="410"/>
      <c r="B478" s="411">
        <f t="shared" si="485"/>
        <v>1383</v>
      </c>
      <c r="C478" s="216" t="str">
        <f t="shared" ca="1" si="480"/>
        <v/>
      </c>
      <c r="D478" s="216" t="s">
        <v>364</v>
      </c>
      <c r="E478" s="363">
        <f t="shared" si="481"/>
        <v>44682</v>
      </c>
      <c r="F478" s="412">
        <v>44682</v>
      </c>
      <c r="G478" s="413"/>
      <c r="H478" s="414"/>
      <c r="I478" s="413"/>
      <c r="J478" s="413"/>
      <c r="K478" s="413">
        <v>3086</v>
      </c>
      <c r="L478" s="414"/>
      <c r="M478" s="413"/>
      <c r="N478" s="413"/>
      <c r="O478" s="483" t="s">
        <v>253</v>
      </c>
      <c r="P478" s="415" t="s">
        <v>254</v>
      </c>
      <c r="Q478" s="416" t="s">
        <v>254</v>
      </c>
      <c r="R478" s="417" t="s">
        <v>68</v>
      </c>
      <c r="S478" s="418" t="s">
        <v>27</v>
      </c>
      <c r="T478" s="413"/>
      <c r="U478" s="413" t="s">
        <v>380</v>
      </c>
      <c r="V478" s="419" t="s">
        <v>318</v>
      </c>
      <c r="W478" s="419" t="s">
        <v>329</v>
      </c>
      <c r="X478" s="413" t="s">
        <v>323</v>
      </c>
      <c r="Y478" s="413">
        <v>3</v>
      </c>
      <c r="Z478" s="413" t="s">
        <v>21</v>
      </c>
      <c r="AA478" s="413" t="s">
        <v>164</v>
      </c>
      <c r="AB478" s="413" t="s">
        <v>406</v>
      </c>
      <c r="AC478" s="413"/>
      <c r="AD478" s="413"/>
      <c r="AE478" s="413">
        <v>500</v>
      </c>
      <c r="AF478" s="486">
        <v>44682</v>
      </c>
      <c r="AG478" s="486"/>
      <c r="AH478" s="486"/>
      <c r="AI478" s="486"/>
      <c r="AJ478" s="486"/>
      <c r="AK478" s="486"/>
      <c r="AL478" s="486"/>
      <c r="AM478" s="486"/>
      <c r="AN478" s="486"/>
      <c r="AO478" s="486"/>
      <c r="AP478" s="486"/>
      <c r="AQ478" s="486"/>
      <c r="AR478" s="486"/>
      <c r="AS478" s="486"/>
      <c r="AT478" s="486"/>
      <c r="AU478" s="486"/>
      <c r="AV478" s="486"/>
      <c r="AW478" s="486"/>
      <c r="AX478" s="486"/>
      <c r="AY478" s="486">
        <f t="shared" si="486"/>
        <v>44702.833333333336</v>
      </c>
      <c r="AZ478" s="486"/>
      <c r="BA478" s="486"/>
      <c r="BB478" s="486"/>
      <c r="BC478" s="486"/>
      <c r="BD478" s="486"/>
      <c r="BE478" s="486"/>
      <c r="BF478" s="421">
        <f t="shared" si="482"/>
        <v>2</v>
      </c>
      <c r="BG478" s="422"/>
      <c r="BH478" s="423"/>
      <c r="BI478" s="423"/>
      <c r="BJ478" s="423"/>
      <c r="BK478" s="423"/>
      <c r="BL478" s="423"/>
      <c r="BM478" s="423"/>
      <c r="BN478" s="423"/>
      <c r="BO478" s="423"/>
      <c r="BP478" s="423"/>
      <c r="BQ478" s="424"/>
      <c r="BR478" s="424"/>
      <c r="BS478" s="424"/>
      <c r="BT478" s="424"/>
      <c r="BU478" s="424"/>
      <c r="BV478" s="424"/>
      <c r="BW478" s="424"/>
      <c r="BX478" s="424"/>
      <c r="BY478" s="424"/>
      <c r="BZ478" s="424"/>
      <c r="CA478" s="424"/>
      <c r="CB478" s="425">
        <f t="shared" si="483"/>
        <v>0</v>
      </c>
      <c r="CC478" s="397">
        <f t="shared" si="484"/>
        <v>2</v>
      </c>
      <c r="CD478" s="364"/>
      <c r="CE478" s="396">
        <f t="shared" si="477"/>
        <v>6</v>
      </c>
      <c r="CF478" s="413"/>
      <c r="CG478" s="413"/>
      <c r="CH478" s="413"/>
      <c r="CI478" s="413"/>
      <c r="CJ478" s="413"/>
      <c r="CK478" s="426"/>
      <c r="CL478" s="426"/>
    </row>
    <row r="479" spans="1:90" s="427" customFormat="1" ht="26.4" customHeight="1">
      <c r="A479" s="410"/>
      <c r="B479" s="411">
        <f t="shared" si="485"/>
        <v>1384</v>
      </c>
      <c r="C479" s="216" t="str">
        <f t="shared" ca="1" si="480"/>
        <v/>
      </c>
      <c r="D479" s="216" t="s">
        <v>364</v>
      </c>
      <c r="E479" s="363">
        <f t="shared" si="481"/>
        <v>44682</v>
      </c>
      <c r="F479" s="412">
        <v>44682</v>
      </c>
      <c r="G479" s="413"/>
      <c r="H479" s="414"/>
      <c r="I479" s="413"/>
      <c r="J479" s="413"/>
      <c r="K479" s="413">
        <v>3086</v>
      </c>
      <c r="L479" s="414"/>
      <c r="M479" s="413"/>
      <c r="N479" s="413"/>
      <c r="O479" s="483" t="s">
        <v>253</v>
      </c>
      <c r="P479" s="415" t="s">
        <v>254</v>
      </c>
      <c r="Q479" s="416" t="s">
        <v>254</v>
      </c>
      <c r="R479" s="417" t="s">
        <v>68</v>
      </c>
      <c r="S479" s="418" t="s">
        <v>27</v>
      </c>
      <c r="T479" s="413"/>
      <c r="U479" s="413" t="s">
        <v>382</v>
      </c>
      <c r="V479" s="419" t="s">
        <v>382</v>
      </c>
      <c r="W479" s="419" t="s">
        <v>368</v>
      </c>
      <c r="X479" s="413" t="s">
        <v>379</v>
      </c>
      <c r="Y479" s="413">
        <v>3</v>
      </c>
      <c r="Z479" s="413" t="s">
        <v>31</v>
      </c>
      <c r="AA479" s="413" t="s">
        <v>164</v>
      </c>
      <c r="AB479" s="413" t="s">
        <v>406</v>
      </c>
      <c r="AC479" s="413"/>
      <c r="AD479" s="413"/>
      <c r="AE479" s="413">
        <v>500</v>
      </c>
      <c r="AF479" s="486">
        <v>44682</v>
      </c>
      <c r="AG479" s="486"/>
      <c r="AH479" s="486"/>
      <c r="AI479" s="486"/>
      <c r="AJ479" s="486"/>
      <c r="AK479" s="486"/>
      <c r="AL479" s="486"/>
      <c r="AM479" s="486"/>
      <c r="AN479" s="486"/>
      <c r="AO479" s="486"/>
      <c r="AP479" s="486"/>
      <c r="AQ479" s="486"/>
      <c r="AR479" s="486"/>
      <c r="AS479" s="486"/>
      <c r="AT479" s="486"/>
      <c r="AU479" s="486"/>
      <c r="AV479" s="486"/>
      <c r="AW479" s="486"/>
      <c r="AX479" s="486"/>
      <c r="AY479" s="486">
        <f t="shared" si="486"/>
        <v>44702.833333333336</v>
      </c>
      <c r="AZ479" s="486"/>
      <c r="BA479" s="486"/>
      <c r="BB479" s="486"/>
      <c r="BC479" s="486"/>
      <c r="BD479" s="486"/>
      <c r="BE479" s="486"/>
      <c r="BF479" s="421">
        <f t="shared" si="482"/>
        <v>2</v>
      </c>
      <c r="BG479" s="422"/>
      <c r="BH479" s="423"/>
      <c r="BI479" s="423"/>
      <c r="BJ479" s="423"/>
      <c r="BK479" s="423"/>
      <c r="BL479" s="423"/>
      <c r="BM479" s="423"/>
      <c r="BN479" s="423"/>
      <c r="BO479" s="423"/>
      <c r="BP479" s="423"/>
      <c r="BQ479" s="424"/>
      <c r="BR479" s="424"/>
      <c r="BS479" s="424"/>
      <c r="BT479" s="424"/>
      <c r="BU479" s="424"/>
      <c r="BV479" s="424"/>
      <c r="BW479" s="424"/>
      <c r="BX479" s="424"/>
      <c r="BY479" s="424"/>
      <c r="BZ479" s="424"/>
      <c r="CA479" s="424"/>
      <c r="CB479" s="425">
        <f t="shared" si="483"/>
        <v>0</v>
      </c>
      <c r="CC479" s="397">
        <f t="shared" si="484"/>
        <v>2</v>
      </c>
      <c r="CD479" s="364"/>
      <c r="CE479" s="396">
        <f t="shared" si="477"/>
        <v>6</v>
      </c>
      <c r="CF479" s="413"/>
      <c r="CG479" s="413"/>
      <c r="CH479" s="413"/>
      <c r="CI479" s="413"/>
      <c r="CJ479" s="413"/>
      <c r="CK479" s="426"/>
      <c r="CL479" s="426"/>
    </row>
    <row r="480" spans="1:90" s="427" customFormat="1" ht="26.4" customHeight="1">
      <c r="A480" s="410"/>
      <c r="B480" s="411">
        <f t="shared" si="485"/>
        <v>1385</v>
      </c>
      <c r="C480" s="216" t="str">
        <f t="shared" ca="1" si="480"/>
        <v/>
      </c>
      <c r="D480" s="216" t="s">
        <v>364</v>
      </c>
      <c r="E480" s="363">
        <f t="shared" si="481"/>
        <v>44682</v>
      </c>
      <c r="F480" s="412">
        <v>44682</v>
      </c>
      <c r="G480" s="413"/>
      <c r="H480" s="414"/>
      <c r="I480" s="413"/>
      <c r="J480" s="413"/>
      <c r="K480" s="413">
        <v>3090</v>
      </c>
      <c r="L480" s="414"/>
      <c r="M480" s="413"/>
      <c r="N480" s="413"/>
      <c r="O480" s="483" t="s">
        <v>253</v>
      </c>
      <c r="P480" s="415" t="s">
        <v>254</v>
      </c>
      <c r="Q480" s="416" t="s">
        <v>254</v>
      </c>
      <c r="R480" s="417" t="s">
        <v>68</v>
      </c>
      <c r="S480" s="418" t="s">
        <v>27</v>
      </c>
      <c r="T480" s="413"/>
      <c r="U480" s="14" t="s">
        <v>350</v>
      </c>
      <c r="V480" s="419" t="s">
        <v>377</v>
      </c>
      <c r="W480" s="419">
        <v>105</v>
      </c>
      <c r="X480" s="413" t="s">
        <v>323</v>
      </c>
      <c r="Y480" s="413">
        <v>3</v>
      </c>
      <c r="Z480" s="413" t="s">
        <v>19</v>
      </c>
      <c r="AA480" s="413" t="s">
        <v>164</v>
      </c>
      <c r="AB480" s="413" t="s">
        <v>406</v>
      </c>
      <c r="AC480" s="413"/>
      <c r="AD480" s="413"/>
      <c r="AE480" s="413">
        <v>500</v>
      </c>
      <c r="AF480" s="486">
        <v>44682</v>
      </c>
      <c r="AG480" s="486"/>
      <c r="AH480" s="486"/>
      <c r="AI480" s="486"/>
      <c r="AJ480" s="486"/>
      <c r="AK480" s="486"/>
      <c r="AL480" s="486"/>
      <c r="AM480" s="486"/>
      <c r="AN480" s="486"/>
      <c r="AO480" s="486"/>
      <c r="AP480" s="486"/>
      <c r="AQ480" s="486"/>
      <c r="AR480" s="486"/>
      <c r="AS480" s="486"/>
      <c r="AT480" s="486"/>
      <c r="AU480" s="486"/>
      <c r="AV480" s="486"/>
      <c r="AW480" s="486"/>
      <c r="AX480" s="486"/>
      <c r="AY480" s="486">
        <f t="shared" si="486"/>
        <v>44702.833333333336</v>
      </c>
      <c r="AZ480" s="486"/>
      <c r="BA480" s="486"/>
      <c r="BB480" s="486"/>
      <c r="BC480" s="486"/>
      <c r="BD480" s="486"/>
      <c r="BE480" s="486"/>
      <c r="BF480" s="421">
        <f t="shared" si="482"/>
        <v>2</v>
      </c>
      <c r="BG480" s="422"/>
      <c r="BH480" s="423"/>
      <c r="BI480" s="423"/>
      <c r="BJ480" s="423"/>
      <c r="BK480" s="423"/>
      <c r="BL480" s="423"/>
      <c r="BM480" s="423"/>
      <c r="BN480" s="423"/>
      <c r="BO480" s="423"/>
      <c r="BP480" s="423"/>
      <c r="BQ480" s="424"/>
      <c r="BR480" s="424"/>
      <c r="BS480" s="424"/>
      <c r="BT480" s="424"/>
      <c r="BU480" s="424"/>
      <c r="BV480" s="424"/>
      <c r="BW480" s="424"/>
      <c r="BX480" s="424"/>
      <c r="BY480" s="424"/>
      <c r="BZ480" s="424"/>
      <c r="CA480" s="424"/>
      <c r="CB480" s="425">
        <f t="shared" si="483"/>
        <v>0</v>
      </c>
      <c r="CC480" s="397">
        <f t="shared" si="484"/>
        <v>2</v>
      </c>
      <c r="CD480" s="364"/>
      <c r="CE480" s="396">
        <f t="shared" si="477"/>
        <v>6</v>
      </c>
      <c r="CF480" s="413"/>
      <c r="CG480" s="413"/>
      <c r="CH480" s="413"/>
      <c r="CI480" s="413"/>
      <c r="CJ480" s="413"/>
      <c r="CK480" s="426"/>
      <c r="CL480" s="426"/>
    </row>
    <row r="481" spans="1:90" s="427" customFormat="1" ht="26.4" customHeight="1">
      <c r="A481" s="410"/>
      <c r="B481" s="411">
        <f t="shared" si="485"/>
        <v>1386</v>
      </c>
      <c r="C481" s="216" t="str">
        <f t="shared" ca="1" si="480"/>
        <v/>
      </c>
      <c r="D481" s="216" t="s">
        <v>364</v>
      </c>
      <c r="E481" s="363">
        <f t="shared" si="481"/>
        <v>44682</v>
      </c>
      <c r="F481" s="412">
        <v>44682</v>
      </c>
      <c r="G481" s="413"/>
      <c r="H481" s="414"/>
      <c r="I481" s="413"/>
      <c r="J481" s="413"/>
      <c r="K481" s="413">
        <v>3090</v>
      </c>
      <c r="L481" s="414"/>
      <c r="M481" s="413"/>
      <c r="N481" s="413"/>
      <c r="O481" s="483" t="s">
        <v>253</v>
      </c>
      <c r="P481" s="415" t="s">
        <v>254</v>
      </c>
      <c r="Q481" s="416" t="s">
        <v>254</v>
      </c>
      <c r="R481" s="417" t="s">
        <v>68</v>
      </c>
      <c r="S481" s="418" t="s">
        <v>27</v>
      </c>
      <c r="T481" s="413"/>
      <c r="U481" s="413" t="s">
        <v>378</v>
      </c>
      <c r="V481" s="419" t="s">
        <v>378</v>
      </c>
      <c r="W481" s="419">
        <v>-40</v>
      </c>
      <c r="X481" s="413" t="s">
        <v>323</v>
      </c>
      <c r="Y481" s="413">
        <v>3</v>
      </c>
      <c r="Z481" s="413" t="s">
        <v>57</v>
      </c>
      <c r="AA481" s="413" t="s">
        <v>164</v>
      </c>
      <c r="AB481" s="413" t="s">
        <v>406</v>
      </c>
      <c r="AC481" s="413"/>
      <c r="AD481" s="413"/>
      <c r="AE481" s="413">
        <v>500</v>
      </c>
      <c r="AF481" s="486">
        <v>44682</v>
      </c>
      <c r="AG481" s="486"/>
      <c r="AH481" s="486"/>
      <c r="AI481" s="486"/>
      <c r="AJ481" s="486"/>
      <c r="AK481" s="486"/>
      <c r="AL481" s="486"/>
      <c r="AM481" s="486"/>
      <c r="AN481" s="486"/>
      <c r="AO481" s="486"/>
      <c r="AP481" s="486"/>
      <c r="AQ481" s="486"/>
      <c r="AR481" s="486"/>
      <c r="AS481" s="486"/>
      <c r="AT481" s="486"/>
      <c r="AU481" s="486"/>
      <c r="AV481" s="486"/>
      <c r="AW481" s="486"/>
      <c r="AX481" s="486"/>
      <c r="AY481" s="486">
        <f t="shared" si="486"/>
        <v>44702.833333333336</v>
      </c>
      <c r="AZ481" s="486"/>
      <c r="BA481" s="486"/>
      <c r="BB481" s="486"/>
      <c r="BC481" s="486"/>
      <c r="BD481" s="486"/>
      <c r="BE481" s="486"/>
      <c r="BF481" s="421">
        <f t="shared" si="482"/>
        <v>2</v>
      </c>
      <c r="BG481" s="422"/>
      <c r="BH481" s="423"/>
      <c r="BI481" s="423"/>
      <c r="BJ481" s="423"/>
      <c r="BK481" s="423"/>
      <c r="BL481" s="423"/>
      <c r="BM481" s="423"/>
      <c r="BN481" s="423"/>
      <c r="BO481" s="423"/>
      <c r="BP481" s="423"/>
      <c r="BQ481" s="424"/>
      <c r="BR481" s="424"/>
      <c r="BS481" s="424"/>
      <c r="BT481" s="424"/>
      <c r="BU481" s="424"/>
      <c r="BV481" s="424"/>
      <c r="BW481" s="424"/>
      <c r="BX481" s="424"/>
      <c r="BY481" s="424"/>
      <c r="BZ481" s="424"/>
      <c r="CA481" s="424"/>
      <c r="CB481" s="425">
        <f t="shared" si="483"/>
        <v>0</v>
      </c>
      <c r="CC481" s="397">
        <f t="shared" si="484"/>
        <v>2</v>
      </c>
      <c r="CD481" s="364"/>
      <c r="CE481" s="396">
        <f t="shared" si="477"/>
        <v>6</v>
      </c>
      <c r="CF481" s="413"/>
      <c r="CG481" s="413"/>
      <c r="CH481" s="413"/>
      <c r="CI481" s="413"/>
      <c r="CJ481" s="413"/>
      <c r="CK481" s="426"/>
      <c r="CL481" s="426"/>
    </row>
    <row r="482" spans="1:90" s="427" customFormat="1" ht="26.4" customHeight="1">
      <c r="A482" s="410"/>
      <c r="B482" s="411">
        <f t="shared" si="485"/>
        <v>1387</v>
      </c>
      <c r="C482" s="216" t="str">
        <f t="shared" ca="1" si="480"/>
        <v/>
      </c>
      <c r="D482" s="216" t="s">
        <v>364</v>
      </c>
      <c r="E482" s="363">
        <f t="shared" si="481"/>
        <v>44682</v>
      </c>
      <c r="F482" s="412">
        <v>44682</v>
      </c>
      <c r="G482" s="413"/>
      <c r="H482" s="414"/>
      <c r="I482" s="413"/>
      <c r="J482" s="413"/>
      <c r="K482" s="413">
        <v>3090</v>
      </c>
      <c r="L482" s="414"/>
      <c r="M482" s="413"/>
      <c r="N482" s="413"/>
      <c r="O482" s="483" t="s">
        <v>253</v>
      </c>
      <c r="P482" s="415" t="s">
        <v>254</v>
      </c>
      <c r="Q482" s="416" t="s">
        <v>254</v>
      </c>
      <c r="R482" s="417" t="s">
        <v>68</v>
      </c>
      <c r="S482" s="418" t="s">
        <v>27</v>
      </c>
      <c r="T482" s="413"/>
      <c r="U482" s="14" t="s">
        <v>350</v>
      </c>
      <c r="V482" s="419" t="s">
        <v>377</v>
      </c>
      <c r="W482" s="419">
        <v>105</v>
      </c>
      <c r="X482" s="413" t="s">
        <v>379</v>
      </c>
      <c r="Y482" s="413">
        <v>3</v>
      </c>
      <c r="Z482" s="413" t="s">
        <v>19</v>
      </c>
      <c r="AA482" s="413" t="s">
        <v>164</v>
      </c>
      <c r="AB482" s="413" t="s">
        <v>406</v>
      </c>
      <c r="AC482" s="413"/>
      <c r="AD482" s="413"/>
      <c r="AE482" s="413">
        <v>500</v>
      </c>
      <c r="AF482" s="486">
        <v>44682</v>
      </c>
      <c r="AG482" s="486"/>
      <c r="AH482" s="486"/>
      <c r="AI482" s="486"/>
      <c r="AJ482" s="486"/>
      <c r="AK482" s="486"/>
      <c r="AL482" s="486"/>
      <c r="AM482" s="486"/>
      <c r="AN482" s="486"/>
      <c r="AO482" s="486"/>
      <c r="AP482" s="486"/>
      <c r="AQ482" s="486"/>
      <c r="AR482" s="486"/>
      <c r="AS482" s="486"/>
      <c r="AT482" s="486"/>
      <c r="AU482" s="486"/>
      <c r="AV482" s="486"/>
      <c r="AW482" s="486"/>
      <c r="AX482" s="486"/>
      <c r="AY482" s="486">
        <f t="shared" si="486"/>
        <v>44702.833333333336</v>
      </c>
      <c r="AZ482" s="486"/>
      <c r="BA482" s="486"/>
      <c r="BB482" s="486"/>
      <c r="BC482" s="486"/>
      <c r="BD482" s="486"/>
      <c r="BE482" s="486"/>
      <c r="BF482" s="421">
        <f t="shared" si="482"/>
        <v>2</v>
      </c>
      <c r="BG482" s="422"/>
      <c r="BH482" s="423"/>
      <c r="BI482" s="423"/>
      <c r="BJ482" s="423"/>
      <c r="BK482" s="423"/>
      <c r="BL482" s="423"/>
      <c r="BM482" s="423"/>
      <c r="BN482" s="423"/>
      <c r="BO482" s="423"/>
      <c r="BP482" s="423"/>
      <c r="BQ482" s="424"/>
      <c r="BR482" s="424"/>
      <c r="BS482" s="424"/>
      <c r="BT482" s="424"/>
      <c r="BU482" s="424"/>
      <c r="BV482" s="424"/>
      <c r="BW482" s="424"/>
      <c r="BX482" s="424"/>
      <c r="BY482" s="424"/>
      <c r="BZ482" s="424"/>
      <c r="CA482" s="424"/>
      <c r="CB482" s="425">
        <f t="shared" si="483"/>
        <v>0</v>
      </c>
      <c r="CC482" s="397">
        <f t="shared" si="484"/>
        <v>2</v>
      </c>
      <c r="CD482" s="364"/>
      <c r="CE482" s="396">
        <f t="shared" si="477"/>
        <v>6</v>
      </c>
      <c r="CF482" s="413"/>
      <c r="CG482" s="413"/>
      <c r="CH482" s="413"/>
      <c r="CI482" s="413"/>
      <c r="CJ482" s="413"/>
      <c r="CK482" s="426"/>
      <c r="CL482" s="426"/>
    </row>
    <row r="483" spans="1:90" s="427" customFormat="1" ht="26.4" customHeight="1">
      <c r="A483" s="410"/>
      <c r="B483" s="411">
        <f t="shared" si="485"/>
        <v>1388</v>
      </c>
      <c r="C483" s="216" t="str">
        <f t="shared" ca="1" si="480"/>
        <v/>
      </c>
      <c r="D483" s="216" t="s">
        <v>364</v>
      </c>
      <c r="E483" s="363">
        <f t="shared" si="481"/>
        <v>44682</v>
      </c>
      <c r="F483" s="412">
        <v>44682</v>
      </c>
      <c r="G483" s="413"/>
      <c r="H483" s="414"/>
      <c r="I483" s="413"/>
      <c r="J483" s="413"/>
      <c r="K483" s="413">
        <v>3090</v>
      </c>
      <c r="L483" s="414"/>
      <c r="M483" s="413"/>
      <c r="N483" s="413"/>
      <c r="O483" s="483" t="s">
        <v>253</v>
      </c>
      <c r="P483" s="415" t="s">
        <v>254</v>
      </c>
      <c r="Q483" s="416" t="s">
        <v>254</v>
      </c>
      <c r="R483" s="417" t="s">
        <v>68</v>
      </c>
      <c r="S483" s="418" t="s">
        <v>27</v>
      </c>
      <c r="T483" s="413"/>
      <c r="U483" s="413" t="s">
        <v>378</v>
      </c>
      <c r="V483" s="419" t="s">
        <v>378</v>
      </c>
      <c r="W483" s="419">
        <v>-40</v>
      </c>
      <c r="X483" s="413" t="s">
        <v>379</v>
      </c>
      <c r="Y483" s="413">
        <v>3</v>
      </c>
      <c r="Z483" s="413" t="s">
        <v>57</v>
      </c>
      <c r="AA483" s="413" t="s">
        <v>164</v>
      </c>
      <c r="AB483" s="413" t="s">
        <v>406</v>
      </c>
      <c r="AC483" s="413"/>
      <c r="AD483" s="413"/>
      <c r="AE483" s="413">
        <v>500</v>
      </c>
      <c r="AF483" s="486">
        <v>44682</v>
      </c>
      <c r="AG483" s="486"/>
      <c r="AH483" s="486"/>
      <c r="AI483" s="486"/>
      <c r="AJ483" s="486"/>
      <c r="AK483" s="486"/>
      <c r="AL483" s="486"/>
      <c r="AM483" s="486"/>
      <c r="AN483" s="486"/>
      <c r="AO483" s="486"/>
      <c r="AP483" s="486"/>
      <c r="AQ483" s="486"/>
      <c r="AR483" s="486"/>
      <c r="AS483" s="486"/>
      <c r="AT483" s="486"/>
      <c r="AU483" s="486"/>
      <c r="AV483" s="486"/>
      <c r="AW483" s="486"/>
      <c r="AX483" s="486"/>
      <c r="AY483" s="486">
        <f t="shared" si="486"/>
        <v>44702.833333333336</v>
      </c>
      <c r="AZ483" s="486"/>
      <c r="BA483" s="486"/>
      <c r="BB483" s="486"/>
      <c r="BC483" s="486"/>
      <c r="BD483" s="486"/>
      <c r="BE483" s="486"/>
      <c r="BF483" s="421">
        <f t="shared" si="482"/>
        <v>2</v>
      </c>
      <c r="BG483" s="422"/>
      <c r="BH483" s="423"/>
      <c r="BI483" s="423"/>
      <c r="BJ483" s="423"/>
      <c r="BK483" s="423"/>
      <c r="BL483" s="423"/>
      <c r="BM483" s="423"/>
      <c r="BN483" s="423"/>
      <c r="BO483" s="423"/>
      <c r="BP483" s="423"/>
      <c r="BQ483" s="424"/>
      <c r="BR483" s="424"/>
      <c r="BS483" s="424"/>
      <c r="BT483" s="424"/>
      <c r="BU483" s="424"/>
      <c r="BV483" s="424"/>
      <c r="BW483" s="424"/>
      <c r="BX483" s="424"/>
      <c r="BY483" s="424"/>
      <c r="BZ483" s="424"/>
      <c r="CA483" s="424"/>
      <c r="CB483" s="425">
        <f t="shared" si="483"/>
        <v>0</v>
      </c>
      <c r="CC483" s="397">
        <f t="shared" si="484"/>
        <v>2</v>
      </c>
      <c r="CD483" s="364"/>
      <c r="CE483" s="396">
        <f t="shared" si="477"/>
        <v>6</v>
      </c>
      <c r="CF483" s="413"/>
      <c r="CG483" s="413"/>
      <c r="CH483" s="413"/>
      <c r="CI483" s="413"/>
      <c r="CJ483" s="413"/>
      <c r="CK483" s="426"/>
      <c r="CL483" s="426"/>
    </row>
    <row r="484" spans="1:90" s="427" customFormat="1" ht="26.4" customHeight="1">
      <c r="A484" s="410"/>
      <c r="B484" s="411">
        <f t="shared" si="485"/>
        <v>1389</v>
      </c>
      <c r="C484" s="216" t="str">
        <f t="shared" ca="1" si="480"/>
        <v/>
      </c>
      <c r="D484" s="216" t="s">
        <v>364</v>
      </c>
      <c r="E484" s="363">
        <f t="shared" si="481"/>
        <v>44682</v>
      </c>
      <c r="F484" s="412">
        <v>44682</v>
      </c>
      <c r="G484" s="413"/>
      <c r="H484" s="414"/>
      <c r="I484" s="413"/>
      <c r="J484" s="413"/>
      <c r="K484" s="413">
        <v>3090</v>
      </c>
      <c r="L484" s="414"/>
      <c r="M484" s="413"/>
      <c r="N484" s="413"/>
      <c r="O484" s="483" t="s">
        <v>253</v>
      </c>
      <c r="P484" s="415" t="s">
        <v>254</v>
      </c>
      <c r="Q484" s="416" t="s">
        <v>254</v>
      </c>
      <c r="R484" s="417" t="s">
        <v>68</v>
      </c>
      <c r="S484" s="418" t="s">
        <v>27</v>
      </c>
      <c r="T484" s="413"/>
      <c r="U484" s="413" t="s">
        <v>380</v>
      </c>
      <c r="V484" s="419" t="s">
        <v>318</v>
      </c>
      <c r="W484" s="419" t="s">
        <v>329</v>
      </c>
      <c r="X484" s="413" t="s">
        <v>323</v>
      </c>
      <c r="Y484" s="413">
        <v>3</v>
      </c>
      <c r="Z484" s="413" t="s">
        <v>21</v>
      </c>
      <c r="AA484" s="413" t="s">
        <v>164</v>
      </c>
      <c r="AB484" s="413" t="s">
        <v>406</v>
      </c>
      <c r="AC484" s="413"/>
      <c r="AD484" s="413"/>
      <c r="AE484" s="413">
        <v>500</v>
      </c>
      <c r="AF484" s="486">
        <v>44682</v>
      </c>
      <c r="AG484" s="486"/>
      <c r="AH484" s="486"/>
      <c r="AI484" s="486"/>
      <c r="AJ484" s="486"/>
      <c r="AK484" s="486"/>
      <c r="AL484" s="486"/>
      <c r="AM484" s="486"/>
      <c r="AN484" s="486"/>
      <c r="AO484" s="486"/>
      <c r="AP484" s="486"/>
      <c r="AQ484" s="486"/>
      <c r="AR484" s="486"/>
      <c r="AS484" s="486"/>
      <c r="AT484" s="486"/>
      <c r="AU484" s="486"/>
      <c r="AV484" s="486"/>
      <c r="AW484" s="486"/>
      <c r="AX484" s="486"/>
      <c r="AY484" s="486">
        <f t="shared" si="486"/>
        <v>44702.833333333336</v>
      </c>
      <c r="AZ484" s="486"/>
      <c r="BA484" s="486"/>
      <c r="BB484" s="486"/>
      <c r="BC484" s="486"/>
      <c r="BD484" s="486"/>
      <c r="BE484" s="486"/>
      <c r="BF484" s="421">
        <f t="shared" si="482"/>
        <v>2</v>
      </c>
      <c r="BG484" s="422"/>
      <c r="BH484" s="423"/>
      <c r="BI484" s="423"/>
      <c r="BJ484" s="423"/>
      <c r="BK484" s="423"/>
      <c r="BL484" s="423"/>
      <c r="BM484" s="423"/>
      <c r="BN484" s="423"/>
      <c r="BO484" s="423"/>
      <c r="BP484" s="423"/>
      <c r="BQ484" s="424"/>
      <c r="BR484" s="424"/>
      <c r="BS484" s="424"/>
      <c r="BT484" s="424"/>
      <c r="BU484" s="424"/>
      <c r="BV484" s="424"/>
      <c r="BW484" s="424"/>
      <c r="BX484" s="424"/>
      <c r="BY484" s="424"/>
      <c r="BZ484" s="424"/>
      <c r="CA484" s="424"/>
      <c r="CB484" s="425">
        <f t="shared" si="483"/>
        <v>0</v>
      </c>
      <c r="CC484" s="397">
        <f t="shared" si="484"/>
        <v>2</v>
      </c>
      <c r="CD484" s="364"/>
      <c r="CE484" s="396">
        <f t="shared" ref="CE484:CE682" si="487">CD484+6</f>
        <v>6</v>
      </c>
      <c r="CF484" s="413"/>
      <c r="CG484" s="413"/>
      <c r="CH484" s="413"/>
      <c r="CI484" s="413"/>
      <c r="CJ484" s="413"/>
      <c r="CK484" s="426"/>
      <c r="CL484" s="426"/>
    </row>
    <row r="485" spans="1:90" s="427" customFormat="1" ht="26.4" customHeight="1">
      <c r="A485" s="410"/>
      <c r="B485" s="411">
        <f t="shared" si="485"/>
        <v>1390</v>
      </c>
      <c r="C485" s="216" t="str">
        <f t="shared" ca="1" si="480"/>
        <v/>
      </c>
      <c r="D485" s="216" t="s">
        <v>364</v>
      </c>
      <c r="E485" s="363">
        <f t="shared" si="481"/>
        <v>44682</v>
      </c>
      <c r="F485" s="412">
        <v>44682</v>
      </c>
      <c r="G485" s="413"/>
      <c r="H485" s="414"/>
      <c r="I485" s="413"/>
      <c r="J485" s="413"/>
      <c r="K485" s="413">
        <v>3090</v>
      </c>
      <c r="L485" s="414"/>
      <c r="M485" s="413"/>
      <c r="N485" s="413"/>
      <c r="O485" s="483" t="s">
        <v>253</v>
      </c>
      <c r="P485" s="415" t="s">
        <v>254</v>
      </c>
      <c r="Q485" s="416" t="s">
        <v>254</v>
      </c>
      <c r="R485" s="417" t="s">
        <v>68</v>
      </c>
      <c r="S485" s="418" t="s">
        <v>27</v>
      </c>
      <c r="T485" s="413"/>
      <c r="U485" s="413" t="s">
        <v>382</v>
      </c>
      <c r="V485" s="419" t="s">
        <v>382</v>
      </c>
      <c r="W485" s="419" t="s">
        <v>368</v>
      </c>
      <c r="X485" s="413" t="s">
        <v>379</v>
      </c>
      <c r="Y485" s="413">
        <v>3</v>
      </c>
      <c r="Z485" s="413" t="s">
        <v>31</v>
      </c>
      <c r="AA485" s="413" t="s">
        <v>164</v>
      </c>
      <c r="AB485" s="413" t="s">
        <v>406</v>
      </c>
      <c r="AC485" s="413"/>
      <c r="AD485" s="413"/>
      <c r="AE485" s="413">
        <v>500</v>
      </c>
      <c r="AF485" s="486">
        <v>44682</v>
      </c>
      <c r="AG485" s="486"/>
      <c r="AH485" s="486"/>
      <c r="AI485" s="486"/>
      <c r="AJ485" s="486"/>
      <c r="AK485" s="486"/>
      <c r="AL485" s="486"/>
      <c r="AM485" s="486"/>
      <c r="AN485" s="486"/>
      <c r="AO485" s="486"/>
      <c r="AP485" s="486"/>
      <c r="AQ485" s="486"/>
      <c r="AR485" s="486"/>
      <c r="AS485" s="486"/>
      <c r="AT485" s="486"/>
      <c r="AU485" s="486"/>
      <c r="AV485" s="486"/>
      <c r="AW485" s="486"/>
      <c r="AX485" s="486"/>
      <c r="AY485" s="486">
        <f t="shared" si="486"/>
        <v>44702.833333333336</v>
      </c>
      <c r="AZ485" s="486"/>
      <c r="BA485" s="486"/>
      <c r="BB485" s="486"/>
      <c r="BC485" s="486"/>
      <c r="BD485" s="486"/>
      <c r="BE485" s="486"/>
      <c r="BF485" s="421">
        <f t="shared" si="482"/>
        <v>2</v>
      </c>
      <c r="BG485" s="422"/>
      <c r="BH485" s="423"/>
      <c r="BI485" s="423"/>
      <c r="BJ485" s="423"/>
      <c r="BK485" s="423"/>
      <c r="BL485" s="423"/>
      <c r="BM485" s="423"/>
      <c r="BN485" s="423"/>
      <c r="BO485" s="423"/>
      <c r="BP485" s="423"/>
      <c r="BQ485" s="424"/>
      <c r="BR485" s="424"/>
      <c r="BS485" s="424"/>
      <c r="BT485" s="424"/>
      <c r="BU485" s="424"/>
      <c r="BV485" s="424"/>
      <c r="BW485" s="424"/>
      <c r="BX485" s="424"/>
      <c r="BY485" s="424"/>
      <c r="BZ485" s="424"/>
      <c r="CA485" s="424"/>
      <c r="CB485" s="425">
        <f t="shared" si="483"/>
        <v>0</v>
      </c>
      <c r="CC485" s="397">
        <f t="shared" si="484"/>
        <v>2</v>
      </c>
      <c r="CD485" s="364"/>
      <c r="CE485" s="396">
        <f t="shared" si="487"/>
        <v>6</v>
      </c>
      <c r="CF485" s="413"/>
      <c r="CG485" s="413"/>
      <c r="CH485" s="413"/>
      <c r="CI485" s="413"/>
      <c r="CJ485" s="413"/>
      <c r="CK485" s="426"/>
      <c r="CL485" s="426"/>
    </row>
    <row r="486" spans="1:90" s="427" customFormat="1" ht="26.4" customHeight="1">
      <c r="A486" s="410"/>
      <c r="B486" s="411">
        <f t="shared" si="485"/>
        <v>1391</v>
      </c>
      <c r="C486" s="216" t="str">
        <f t="shared" ca="1" si="480"/>
        <v/>
      </c>
      <c r="D486" s="216" t="s">
        <v>364</v>
      </c>
      <c r="E486" s="363">
        <f t="shared" si="481"/>
        <v>44682</v>
      </c>
      <c r="F486" s="412">
        <v>44682</v>
      </c>
      <c r="G486" s="413"/>
      <c r="H486" s="414"/>
      <c r="I486" s="413"/>
      <c r="J486" s="413"/>
      <c r="K486" s="413">
        <v>7126</v>
      </c>
      <c r="L486" s="414"/>
      <c r="M486" s="413"/>
      <c r="N486" s="413"/>
      <c r="O486" s="483" t="s">
        <v>253</v>
      </c>
      <c r="P486" s="415" t="s">
        <v>254</v>
      </c>
      <c r="Q486" s="416" t="s">
        <v>254</v>
      </c>
      <c r="R486" s="417" t="s">
        <v>68</v>
      </c>
      <c r="S486" s="418" t="s">
        <v>27</v>
      </c>
      <c r="T486" s="413"/>
      <c r="U486" s="14" t="s">
        <v>350</v>
      </c>
      <c r="V486" s="419" t="s">
        <v>377</v>
      </c>
      <c r="W486" s="419">
        <v>85</v>
      </c>
      <c r="X486" s="413" t="s">
        <v>323</v>
      </c>
      <c r="Y486" s="413">
        <v>3</v>
      </c>
      <c r="Z486" s="413" t="s">
        <v>19</v>
      </c>
      <c r="AA486" s="413" t="s">
        <v>164</v>
      </c>
      <c r="AB486" s="413" t="s">
        <v>406</v>
      </c>
      <c r="AC486" s="413"/>
      <c r="AD486" s="413"/>
      <c r="AE486" s="413">
        <v>240</v>
      </c>
      <c r="AF486" s="486">
        <v>44682</v>
      </c>
      <c r="AG486" s="486"/>
      <c r="AH486" s="486"/>
      <c r="AI486" s="486"/>
      <c r="AJ486" s="486"/>
      <c r="AK486" s="486"/>
      <c r="AL486" s="486"/>
      <c r="AM486" s="486"/>
      <c r="AN486" s="486"/>
      <c r="AO486" s="486"/>
      <c r="AP486" s="486"/>
      <c r="AQ486" s="486"/>
      <c r="AR486" s="486"/>
      <c r="AS486" s="486"/>
      <c r="AT486" s="486"/>
      <c r="AU486" s="486"/>
      <c r="AV486" s="486">
        <f t="shared" ref="AV486:AV491" si="488">$AF486+AV$3</f>
        <v>44692</v>
      </c>
      <c r="AW486" s="486"/>
      <c r="AX486" s="486"/>
      <c r="AY486" s="486"/>
      <c r="AZ486" s="486"/>
      <c r="BA486" s="486"/>
      <c r="BB486" s="486"/>
      <c r="BC486" s="486"/>
      <c r="BD486" s="486"/>
      <c r="BE486" s="486"/>
      <c r="BF486" s="421">
        <f t="shared" si="482"/>
        <v>2</v>
      </c>
      <c r="BG486" s="422"/>
      <c r="BH486" s="423"/>
      <c r="BI486" s="423"/>
      <c r="BJ486" s="423"/>
      <c r="BK486" s="423"/>
      <c r="BL486" s="423"/>
      <c r="BM486" s="423"/>
      <c r="BN486" s="423"/>
      <c r="BO486" s="423"/>
      <c r="BP486" s="423"/>
      <c r="BQ486" s="424"/>
      <c r="BR486" s="424"/>
      <c r="BS486" s="424"/>
      <c r="BT486" s="424"/>
      <c r="BU486" s="424"/>
      <c r="BV486" s="424"/>
      <c r="BW486" s="424"/>
      <c r="BX486" s="424"/>
      <c r="BY486" s="424"/>
      <c r="BZ486" s="424"/>
      <c r="CA486" s="424"/>
      <c r="CB486" s="425">
        <f t="shared" si="483"/>
        <v>0</v>
      </c>
      <c r="CC486" s="397">
        <f t="shared" si="484"/>
        <v>2</v>
      </c>
      <c r="CD486" s="364"/>
      <c r="CE486" s="396">
        <f t="shared" si="487"/>
        <v>6</v>
      </c>
      <c r="CF486" s="413"/>
      <c r="CG486" s="413"/>
      <c r="CH486" s="413"/>
      <c r="CI486" s="413"/>
      <c r="CJ486" s="413"/>
      <c r="CK486" s="426"/>
      <c r="CL486" s="426"/>
    </row>
    <row r="487" spans="1:90" s="427" customFormat="1" ht="26.4" customHeight="1">
      <c r="A487" s="410"/>
      <c r="B487" s="411">
        <f t="shared" si="485"/>
        <v>1392</v>
      </c>
      <c r="C487" s="216" t="str">
        <f t="shared" ca="1" si="480"/>
        <v/>
      </c>
      <c r="D487" s="216" t="s">
        <v>364</v>
      </c>
      <c r="E487" s="363">
        <f t="shared" si="481"/>
        <v>44713</v>
      </c>
      <c r="F487" s="412">
        <v>44713</v>
      </c>
      <c r="G487" s="413"/>
      <c r="H487" s="414"/>
      <c r="I487" s="413"/>
      <c r="J487" s="413"/>
      <c r="K487" s="413">
        <v>7126</v>
      </c>
      <c r="L487" s="414"/>
      <c r="M487" s="413"/>
      <c r="N487" s="413"/>
      <c r="O487" s="483" t="s">
        <v>253</v>
      </c>
      <c r="P487" s="415" t="s">
        <v>254</v>
      </c>
      <c r="Q487" s="416" t="s">
        <v>254</v>
      </c>
      <c r="R487" s="417" t="s">
        <v>68</v>
      </c>
      <c r="S487" s="418" t="s">
        <v>27</v>
      </c>
      <c r="T487" s="413"/>
      <c r="U487" s="413" t="s">
        <v>378</v>
      </c>
      <c r="V487" s="419" t="s">
        <v>378</v>
      </c>
      <c r="W487" s="419">
        <v>-30</v>
      </c>
      <c r="X487" s="413" t="s">
        <v>323</v>
      </c>
      <c r="Y487" s="413">
        <v>3</v>
      </c>
      <c r="Z487" s="413" t="s">
        <v>57</v>
      </c>
      <c r="AA487" s="413" t="s">
        <v>164</v>
      </c>
      <c r="AB487" s="413" t="s">
        <v>406</v>
      </c>
      <c r="AC487" s="413"/>
      <c r="AD487" s="413"/>
      <c r="AE487" s="413">
        <v>240</v>
      </c>
      <c r="AF487" s="486">
        <v>44713</v>
      </c>
      <c r="AG487" s="486"/>
      <c r="AH487" s="486"/>
      <c r="AI487" s="486"/>
      <c r="AJ487" s="486"/>
      <c r="AK487" s="486"/>
      <c r="AL487" s="486"/>
      <c r="AM487" s="486"/>
      <c r="AN487" s="486"/>
      <c r="AO487" s="486"/>
      <c r="AP487" s="486"/>
      <c r="AQ487" s="486"/>
      <c r="AR487" s="486"/>
      <c r="AS487" s="486"/>
      <c r="AT487" s="486"/>
      <c r="AU487" s="486"/>
      <c r="AV487" s="486">
        <f t="shared" si="488"/>
        <v>44723</v>
      </c>
      <c r="AW487" s="486"/>
      <c r="AX487" s="486"/>
      <c r="AY487" s="486"/>
      <c r="AZ487" s="486"/>
      <c r="BA487" s="486"/>
      <c r="BB487" s="486"/>
      <c r="BC487" s="486"/>
      <c r="BD487" s="486"/>
      <c r="BE487" s="486"/>
      <c r="BF487" s="421">
        <f t="shared" si="482"/>
        <v>2</v>
      </c>
      <c r="BG487" s="422"/>
      <c r="BH487" s="423"/>
      <c r="BI487" s="423"/>
      <c r="BJ487" s="423"/>
      <c r="BK487" s="423"/>
      <c r="BL487" s="423"/>
      <c r="BM487" s="423"/>
      <c r="BN487" s="423"/>
      <c r="BO487" s="423"/>
      <c r="BP487" s="423"/>
      <c r="BQ487" s="424"/>
      <c r="BR487" s="424"/>
      <c r="BS487" s="424"/>
      <c r="BT487" s="424"/>
      <c r="BU487" s="424"/>
      <c r="BV487" s="424"/>
      <c r="BW487" s="424"/>
      <c r="BX487" s="424"/>
      <c r="BY487" s="424"/>
      <c r="BZ487" s="424"/>
      <c r="CA487" s="424"/>
      <c r="CB487" s="425">
        <f t="shared" si="483"/>
        <v>0</v>
      </c>
      <c r="CC487" s="397">
        <f t="shared" si="484"/>
        <v>2</v>
      </c>
      <c r="CD487" s="364"/>
      <c r="CE487" s="396">
        <f t="shared" si="487"/>
        <v>6</v>
      </c>
      <c r="CF487" s="413"/>
      <c r="CG487" s="413"/>
      <c r="CH487" s="413"/>
      <c r="CI487" s="413"/>
      <c r="CJ487" s="413"/>
      <c r="CK487" s="426"/>
      <c r="CL487" s="426"/>
    </row>
    <row r="488" spans="1:90" s="427" customFormat="1" ht="26.4" customHeight="1">
      <c r="A488" s="410"/>
      <c r="B488" s="411">
        <f t="shared" si="485"/>
        <v>1393</v>
      </c>
      <c r="C488" s="216" t="str">
        <f t="shared" ca="1" si="480"/>
        <v/>
      </c>
      <c r="D488" s="216" t="s">
        <v>364</v>
      </c>
      <c r="E488" s="363">
        <f t="shared" si="481"/>
        <v>44682</v>
      </c>
      <c r="F488" s="412">
        <v>44682</v>
      </c>
      <c r="G488" s="413"/>
      <c r="H488" s="414"/>
      <c r="I488" s="413"/>
      <c r="J488" s="413"/>
      <c r="K488" s="413">
        <v>7126</v>
      </c>
      <c r="L488" s="414"/>
      <c r="M488" s="413"/>
      <c r="N488" s="413"/>
      <c r="O488" s="483" t="s">
        <v>253</v>
      </c>
      <c r="P488" s="415" t="s">
        <v>254</v>
      </c>
      <c r="Q488" s="416" t="s">
        <v>254</v>
      </c>
      <c r="R488" s="417" t="s">
        <v>68</v>
      </c>
      <c r="S488" s="418" t="s">
        <v>27</v>
      </c>
      <c r="T488" s="413"/>
      <c r="U488" s="14" t="s">
        <v>350</v>
      </c>
      <c r="V488" s="419" t="s">
        <v>377</v>
      </c>
      <c r="W488" s="419">
        <v>85</v>
      </c>
      <c r="X488" s="413" t="s">
        <v>379</v>
      </c>
      <c r="Y488" s="413">
        <v>3</v>
      </c>
      <c r="Z488" s="413" t="s">
        <v>19</v>
      </c>
      <c r="AA488" s="413" t="s">
        <v>164</v>
      </c>
      <c r="AB488" s="413" t="s">
        <v>406</v>
      </c>
      <c r="AC488" s="413"/>
      <c r="AD488" s="413"/>
      <c r="AE488" s="413">
        <v>240</v>
      </c>
      <c r="AF488" s="486">
        <v>44682</v>
      </c>
      <c r="AG488" s="486"/>
      <c r="AH488" s="486"/>
      <c r="AI488" s="486"/>
      <c r="AJ488" s="486"/>
      <c r="AK488" s="486"/>
      <c r="AL488" s="486"/>
      <c r="AM488" s="486"/>
      <c r="AN488" s="486"/>
      <c r="AO488" s="486"/>
      <c r="AP488" s="486"/>
      <c r="AQ488" s="486"/>
      <c r="AR488" s="486"/>
      <c r="AS488" s="486"/>
      <c r="AT488" s="486"/>
      <c r="AU488" s="486"/>
      <c r="AV488" s="486">
        <f t="shared" si="488"/>
        <v>44692</v>
      </c>
      <c r="AW488" s="486"/>
      <c r="AX488" s="486"/>
      <c r="AY488" s="486"/>
      <c r="AZ488" s="486"/>
      <c r="BA488" s="486"/>
      <c r="BB488" s="486"/>
      <c r="BC488" s="486"/>
      <c r="BD488" s="486"/>
      <c r="BE488" s="486"/>
      <c r="BF488" s="421">
        <f t="shared" si="482"/>
        <v>2</v>
      </c>
      <c r="BG488" s="422"/>
      <c r="BH488" s="423"/>
      <c r="BI488" s="423"/>
      <c r="BJ488" s="423"/>
      <c r="BK488" s="423"/>
      <c r="BL488" s="423"/>
      <c r="BM488" s="423"/>
      <c r="BN488" s="423"/>
      <c r="BO488" s="423"/>
      <c r="BP488" s="423"/>
      <c r="BQ488" s="424"/>
      <c r="BR488" s="424"/>
      <c r="BS488" s="424"/>
      <c r="BT488" s="424"/>
      <c r="BU488" s="424"/>
      <c r="BV488" s="424"/>
      <c r="BW488" s="424"/>
      <c r="BX488" s="424"/>
      <c r="BY488" s="424"/>
      <c r="BZ488" s="424"/>
      <c r="CA488" s="424"/>
      <c r="CB488" s="425">
        <f t="shared" si="483"/>
        <v>0</v>
      </c>
      <c r="CC488" s="397">
        <f t="shared" si="484"/>
        <v>2</v>
      </c>
      <c r="CD488" s="364"/>
      <c r="CE488" s="396">
        <f t="shared" si="487"/>
        <v>6</v>
      </c>
      <c r="CF488" s="413"/>
      <c r="CG488" s="413"/>
      <c r="CH488" s="413"/>
      <c r="CI488" s="413"/>
      <c r="CJ488" s="413"/>
      <c r="CK488" s="426"/>
      <c r="CL488" s="426"/>
    </row>
    <row r="489" spans="1:90" s="427" customFormat="1" ht="26.4" customHeight="1">
      <c r="A489" s="410"/>
      <c r="B489" s="411">
        <f t="shared" si="485"/>
        <v>1394</v>
      </c>
      <c r="C489" s="216" t="str">
        <f t="shared" ca="1" si="480"/>
        <v/>
      </c>
      <c r="D489" s="216" t="s">
        <v>364</v>
      </c>
      <c r="E489" s="363">
        <f t="shared" si="481"/>
        <v>44682</v>
      </c>
      <c r="F489" s="412">
        <v>44682</v>
      </c>
      <c r="G489" s="413"/>
      <c r="H489" s="414"/>
      <c r="I489" s="413"/>
      <c r="J489" s="413"/>
      <c r="K489" s="413">
        <v>7126</v>
      </c>
      <c r="L489" s="414"/>
      <c r="M489" s="413"/>
      <c r="N489" s="413"/>
      <c r="O489" s="483" t="s">
        <v>253</v>
      </c>
      <c r="P489" s="415" t="s">
        <v>254</v>
      </c>
      <c r="Q489" s="416" t="s">
        <v>254</v>
      </c>
      <c r="R489" s="417" t="s">
        <v>68</v>
      </c>
      <c r="S489" s="418" t="s">
        <v>27</v>
      </c>
      <c r="T489" s="413"/>
      <c r="U489" s="413" t="s">
        <v>378</v>
      </c>
      <c r="V489" s="419" t="s">
        <v>378</v>
      </c>
      <c r="W489" s="419">
        <v>-40</v>
      </c>
      <c r="X489" s="413" t="s">
        <v>379</v>
      </c>
      <c r="Y489" s="413">
        <v>3</v>
      </c>
      <c r="Z489" s="413" t="s">
        <v>57</v>
      </c>
      <c r="AA489" s="413" t="s">
        <v>164</v>
      </c>
      <c r="AB489" s="413" t="s">
        <v>406</v>
      </c>
      <c r="AC489" s="413"/>
      <c r="AD489" s="413"/>
      <c r="AE489" s="413">
        <v>240</v>
      </c>
      <c r="AF489" s="486">
        <v>44682</v>
      </c>
      <c r="AG489" s="486"/>
      <c r="AH489" s="486"/>
      <c r="AI489" s="486"/>
      <c r="AJ489" s="486"/>
      <c r="AK489" s="486"/>
      <c r="AL489" s="486"/>
      <c r="AM489" s="486"/>
      <c r="AN489" s="486"/>
      <c r="AO489" s="486"/>
      <c r="AP489" s="486"/>
      <c r="AQ489" s="486"/>
      <c r="AR489" s="486"/>
      <c r="AS489" s="486"/>
      <c r="AT489" s="486"/>
      <c r="AU489" s="486"/>
      <c r="AV489" s="486">
        <f t="shared" si="488"/>
        <v>44692</v>
      </c>
      <c r="AW489" s="486"/>
      <c r="AX489" s="486"/>
      <c r="AY489" s="486"/>
      <c r="AZ489" s="486"/>
      <c r="BA489" s="486"/>
      <c r="BB489" s="486"/>
      <c r="BC489" s="486"/>
      <c r="BD489" s="486"/>
      <c r="BE489" s="486"/>
      <c r="BF489" s="421">
        <f t="shared" si="482"/>
        <v>2</v>
      </c>
      <c r="BG489" s="422"/>
      <c r="BH489" s="423"/>
      <c r="BI489" s="423"/>
      <c r="BJ489" s="423"/>
      <c r="BK489" s="423"/>
      <c r="BL489" s="423"/>
      <c r="BM489" s="423"/>
      <c r="BN489" s="423"/>
      <c r="BO489" s="423"/>
      <c r="BP489" s="423"/>
      <c r="BQ489" s="424"/>
      <c r="BR489" s="424"/>
      <c r="BS489" s="424"/>
      <c r="BT489" s="424"/>
      <c r="BU489" s="424"/>
      <c r="BV489" s="424"/>
      <c r="BW489" s="424"/>
      <c r="BX489" s="424"/>
      <c r="BY489" s="424"/>
      <c r="BZ489" s="424"/>
      <c r="CA489" s="424"/>
      <c r="CB489" s="425">
        <f t="shared" si="483"/>
        <v>0</v>
      </c>
      <c r="CC489" s="397">
        <f t="shared" si="484"/>
        <v>2</v>
      </c>
      <c r="CD489" s="364"/>
      <c r="CE489" s="396">
        <f t="shared" si="487"/>
        <v>6</v>
      </c>
      <c r="CF489" s="413"/>
      <c r="CG489" s="413"/>
      <c r="CH489" s="413"/>
      <c r="CI489" s="413"/>
      <c r="CJ489" s="413"/>
      <c r="CK489" s="426"/>
      <c r="CL489" s="426"/>
    </row>
    <row r="490" spans="1:90" s="427" customFormat="1" ht="26.4" customHeight="1">
      <c r="A490" s="410"/>
      <c r="B490" s="411">
        <f t="shared" si="485"/>
        <v>1395</v>
      </c>
      <c r="C490" s="216" t="str">
        <f t="shared" ca="1" si="480"/>
        <v/>
      </c>
      <c r="D490" s="216" t="s">
        <v>364</v>
      </c>
      <c r="E490" s="363">
        <f t="shared" si="481"/>
        <v>44713</v>
      </c>
      <c r="F490" s="412">
        <v>44713</v>
      </c>
      <c r="G490" s="413"/>
      <c r="H490" s="414"/>
      <c r="I490" s="413"/>
      <c r="J490" s="413"/>
      <c r="K490" s="413">
        <v>7126</v>
      </c>
      <c r="L490" s="414"/>
      <c r="M490" s="413"/>
      <c r="N490" s="413"/>
      <c r="O490" s="483" t="s">
        <v>253</v>
      </c>
      <c r="P490" s="415" t="s">
        <v>254</v>
      </c>
      <c r="Q490" s="416" t="s">
        <v>254</v>
      </c>
      <c r="R490" s="417" t="s">
        <v>68</v>
      </c>
      <c r="S490" s="418" t="s">
        <v>27</v>
      </c>
      <c r="T490" s="413"/>
      <c r="U490" s="413" t="s">
        <v>380</v>
      </c>
      <c r="V490" s="419" t="s">
        <v>318</v>
      </c>
      <c r="W490" s="419" t="s">
        <v>329</v>
      </c>
      <c r="X490" s="413" t="s">
        <v>323</v>
      </c>
      <c r="Y490" s="413">
        <v>3</v>
      </c>
      <c r="Z490" s="413" t="s">
        <v>21</v>
      </c>
      <c r="AA490" s="413" t="s">
        <v>164</v>
      </c>
      <c r="AB490" s="413" t="s">
        <v>406</v>
      </c>
      <c r="AC490" s="413"/>
      <c r="AD490" s="413"/>
      <c r="AE490" s="413">
        <v>240</v>
      </c>
      <c r="AF490" s="486">
        <v>44713</v>
      </c>
      <c r="AG490" s="486"/>
      <c r="AH490" s="486"/>
      <c r="AI490" s="486"/>
      <c r="AJ490" s="486"/>
      <c r="AK490" s="486"/>
      <c r="AL490" s="486"/>
      <c r="AM490" s="486"/>
      <c r="AN490" s="486"/>
      <c r="AO490" s="486"/>
      <c r="AP490" s="486"/>
      <c r="AQ490" s="486"/>
      <c r="AR490" s="486"/>
      <c r="AS490" s="486"/>
      <c r="AT490" s="486"/>
      <c r="AU490" s="486"/>
      <c r="AV490" s="486">
        <f t="shared" si="488"/>
        <v>44723</v>
      </c>
      <c r="AW490" s="486"/>
      <c r="AX490" s="486"/>
      <c r="AY490" s="486"/>
      <c r="AZ490" s="486"/>
      <c r="BA490" s="486"/>
      <c r="BB490" s="486"/>
      <c r="BC490" s="486"/>
      <c r="BD490" s="486"/>
      <c r="BE490" s="486"/>
      <c r="BF490" s="421">
        <f t="shared" si="482"/>
        <v>2</v>
      </c>
      <c r="BG490" s="422"/>
      <c r="BH490" s="423"/>
      <c r="BI490" s="423"/>
      <c r="BJ490" s="423"/>
      <c r="BK490" s="423"/>
      <c r="BL490" s="423"/>
      <c r="BM490" s="423"/>
      <c r="BN490" s="423"/>
      <c r="BO490" s="423"/>
      <c r="BP490" s="423"/>
      <c r="BQ490" s="424"/>
      <c r="BR490" s="424"/>
      <c r="BS490" s="424"/>
      <c r="BT490" s="424"/>
      <c r="BU490" s="424"/>
      <c r="BV490" s="424"/>
      <c r="BW490" s="424"/>
      <c r="BX490" s="424"/>
      <c r="BY490" s="424"/>
      <c r="BZ490" s="424"/>
      <c r="CA490" s="424"/>
      <c r="CB490" s="425">
        <f t="shared" si="483"/>
        <v>0</v>
      </c>
      <c r="CC490" s="397">
        <f t="shared" si="484"/>
        <v>2</v>
      </c>
      <c r="CD490" s="364"/>
      <c r="CE490" s="396">
        <f t="shared" si="487"/>
        <v>6</v>
      </c>
      <c r="CF490" s="413"/>
      <c r="CG490" s="413"/>
      <c r="CH490" s="413"/>
      <c r="CI490" s="413"/>
      <c r="CJ490" s="413"/>
      <c r="CK490" s="426"/>
      <c r="CL490" s="426"/>
    </row>
    <row r="491" spans="1:90" s="427" customFormat="1" ht="26.4" customHeight="1">
      <c r="A491" s="410"/>
      <c r="B491" s="411">
        <f t="shared" si="485"/>
        <v>1396</v>
      </c>
      <c r="C491" s="216" t="str">
        <f t="shared" ca="1" si="480"/>
        <v/>
      </c>
      <c r="D491" s="216" t="s">
        <v>364</v>
      </c>
      <c r="E491" s="363">
        <f t="shared" si="481"/>
        <v>44682</v>
      </c>
      <c r="F491" s="412">
        <v>44682</v>
      </c>
      <c r="G491" s="413"/>
      <c r="H491" s="414"/>
      <c r="I491" s="413"/>
      <c r="J491" s="413"/>
      <c r="K491" s="413">
        <v>7126</v>
      </c>
      <c r="L491" s="414"/>
      <c r="M491" s="413"/>
      <c r="N491" s="413"/>
      <c r="O491" s="483" t="s">
        <v>253</v>
      </c>
      <c r="P491" s="415" t="s">
        <v>254</v>
      </c>
      <c r="Q491" s="416" t="s">
        <v>254</v>
      </c>
      <c r="R491" s="417" t="s">
        <v>68</v>
      </c>
      <c r="S491" s="418" t="s">
        <v>27</v>
      </c>
      <c r="T491" s="413"/>
      <c r="U491" s="413" t="s">
        <v>382</v>
      </c>
      <c r="V491" s="419" t="s">
        <v>382</v>
      </c>
      <c r="W491" s="380" t="s">
        <v>331</v>
      </c>
      <c r="X491" s="413" t="s">
        <v>379</v>
      </c>
      <c r="Y491" s="413">
        <v>3</v>
      </c>
      <c r="Z491" s="413" t="s">
        <v>31</v>
      </c>
      <c r="AA491" s="413" t="s">
        <v>164</v>
      </c>
      <c r="AB491" s="413" t="s">
        <v>406</v>
      </c>
      <c r="AC491" s="413"/>
      <c r="AD491" s="413"/>
      <c r="AE491" s="413">
        <v>240</v>
      </c>
      <c r="AF491" s="486">
        <v>44682</v>
      </c>
      <c r="AG491" s="486"/>
      <c r="AH491" s="486"/>
      <c r="AI491" s="486"/>
      <c r="AJ491" s="486"/>
      <c r="AK491" s="486"/>
      <c r="AL491" s="486"/>
      <c r="AM491" s="486"/>
      <c r="AN491" s="486"/>
      <c r="AO491" s="486"/>
      <c r="AP491" s="486"/>
      <c r="AQ491" s="486"/>
      <c r="AR491" s="486"/>
      <c r="AS491" s="486"/>
      <c r="AT491" s="486"/>
      <c r="AU491" s="486"/>
      <c r="AV491" s="486">
        <f t="shared" si="488"/>
        <v>44692</v>
      </c>
      <c r="AW491" s="486"/>
      <c r="AX491" s="486"/>
      <c r="AY491" s="486"/>
      <c r="AZ491" s="486"/>
      <c r="BA491" s="486"/>
      <c r="BB491" s="486"/>
      <c r="BC491" s="486"/>
      <c r="BD491" s="486"/>
      <c r="BE491" s="486"/>
      <c r="BF491" s="421">
        <f t="shared" si="482"/>
        <v>2</v>
      </c>
      <c r="BG491" s="422"/>
      <c r="BH491" s="423"/>
      <c r="BI491" s="423"/>
      <c r="BJ491" s="423"/>
      <c r="BK491" s="423"/>
      <c r="BL491" s="423"/>
      <c r="BM491" s="423"/>
      <c r="BN491" s="423"/>
      <c r="BO491" s="423"/>
      <c r="BP491" s="423"/>
      <c r="BQ491" s="424"/>
      <c r="BR491" s="424"/>
      <c r="BS491" s="424"/>
      <c r="BT491" s="424"/>
      <c r="BU491" s="424"/>
      <c r="BV491" s="424"/>
      <c r="BW491" s="424"/>
      <c r="BX491" s="424"/>
      <c r="BY491" s="424"/>
      <c r="BZ491" s="424"/>
      <c r="CA491" s="424"/>
      <c r="CB491" s="425">
        <f t="shared" si="483"/>
        <v>0</v>
      </c>
      <c r="CC491" s="397">
        <f t="shared" si="484"/>
        <v>2</v>
      </c>
      <c r="CD491" s="364"/>
      <c r="CE491" s="396">
        <f t="shared" si="487"/>
        <v>6</v>
      </c>
      <c r="CF491" s="413"/>
      <c r="CG491" s="413"/>
      <c r="CH491" s="413"/>
      <c r="CI491" s="413"/>
      <c r="CJ491" s="413"/>
      <c r="CK491" s="426"/>
      <c r="CL491" s="426"/>
    </row>
    <row r="492" spans="1:90" s="427" customFormat="1" ht="26.4" customHeight="1">
      <c r="A492" s="410"/>
      <c r="B492" s="411">
        <f t="shared" si="485"/>
        <v>1397</v>
      </c>
      <c r="C492" s="216" t="str">
        <f t="shared" ca="1" si="480"/>
        <v/>
      </c>
      <c r="D492" s="216" t="s">
        <v>364</v>
      </c>
      <c r="E492" s="363">
        <f t="shared" si="481"/>
        <v>44713</v>
      </c>
      <c r="F492" s="412">
        <v>44713</v>
      </c>
      <c r="G492" s="413"/>
      <c r="H492" s="414"/>
      <c r="I492" s="413"/>
      <c r="J492" s="413"/>
      <c r="K492" s="413">
        <v>3008</v>
      </c>
      <c r="L492" s="414"/>
      <c r="M492" s="413"/>
      <c r="N492" s="413"/>
      <c r="O492" s="483" t="s">
        <v>253</v>
      </c>
      <c r="P492" s="415" t="s">
        <v>254</v>
      </c>
      <c r="Q492" s="416" t="s">
        <v>254</v>
      </c>
      <c r="R492" s="417" t="s">
        <v>68</v>
      </c>
      <c r="S492" s="418" t="s">
        <v>27</v>
      </c>
      <c r="T492" s="413"/>
      <c r="U492" s="14" t="s">
        <v>350</v>
      </c>
      <c r="V492" s="419" t="s">
        <v>377</v>
      </c>
      <c r="W492" s="419">
        <v>85</v>
      </c>
      <c r="X492" s="413" t="s">
        <v>323</v>
      </c>
      <c r="Y492" s="413">
        <v>3</v>
      </c>
      <c r="Z492" s="413" t="s">
        <v>19</v>
      </c>
      <c r="AA492" s="413" t="s">
        <v>169</v>
      </c>
      <c r="AB492" s="413" t="e">
        <v>#REF!</v>
      </c>
      <c r="AC492" s="413"/>
      <c r="AD492" s="413"/>
      <c r="AE492" s="413">
        <v>500</v>
      </c>
      <c r="AF492" s="486">
        <v>44713</v>
      </c>
      <c r="AG492" s="486"/>
      <c r="AH492" s="486"/>
      <c r="AI492" s="486"/>
      <c r="AJ492" s="486"/>
      <c r="AK492" s="486"/>
      <c r="AL492" s="486"/>
      <c r="AM492" s="486"/>
      <c r="AN492" s="486"/>
      <c r="AO492" s="486"/>
      <c r="AP492" s="486"/>
      <c r="AQ492" s="486"/>
      <c r="AR492" s="486"/>
      <c r="AS492" s="486"/>
      <c r="AT492" s="486"/>
      <c r="AU492" s="486"/>
      <c r="AV492" s="486"/>
      <c r="AW492" s="486"/>
      <c r="AX492" s="486"/>
      <c r="AY492" s="486">
        <f t="shared" ref="AY492:AY501" si="489">$AF492+AY$3</f>
        <v>44733.833333333336</v>
      </c>
      <c r="AZ492" s="486"/>
      <c r="BA492" s="486"/>
      <c r="BB492" s="486"/>
      <c r="BC492" s="486"/>
      <c r="BD492" s="486"/>
      <c r="BE492" s="486"/>
      <c r="BF492" s="421">
        <f t="shared" si="482"/>
        <v>2</v>
      </c>
      <c r="BG492" s="422"/>
      <c r="BH492" s="423"/>
      <c r="BI492" s="423"/>
      <c r="BJ492" s="423"/>
      <c r="BK492" s="423"/>
      <c r="BL492" s="423"/>
      <c r="BM492" s="423"/>
      <c r="BN492" s="423"/>
      <c r="BO492" s="423"/>
      <c r="BP492" s="423"/>
      <c r="BQ492" s="424"/>
      <c r="BR492" s="424"/>
      <c r="BS492" s="424"/>
      <c r="BT492" s="424"/>
      <c r="BU492" s="424"/>
      <c r="BV492" s="424"/>
      <c r="BW492" s="424"/>
      <c r="BX492" s="424"/>
      <c r="BY492" s="424"/>
      <c r="BZ492" s="424"/>
      <c r="CA492" s="424"/>
      <c r="CB492" s="425">
        <f t="shared" si="483"/>
        <v>0</v>
      </c>
      <c r="CC492" s="397">
        <f t="shared" si="484"/>
        <v>2</v>
      </c>
      <c r="CD492" s="364"/>
      <c r="CE492" s="396">
        <f t="shared" si="487"/>
        <v>6</v>
      </c>
      <c r="CF492" s="413"/>
      <c r="CG492" s="413"/>
      <c r="CH492" s="413"/>
      <c r="CI492" s="413"/>
      <c r="CJ492" s="413"/>
      <c r="CK492" s="426"/>
      <c r="CL492" s="426"/>
    </row>
    <row r="493" spans="1:90" s="427" customFormat="1" ht="26.4" customHeight="1">
      <c r="A493" s="410"/>
      <c r="B493" s="411">
        <f t="shared" si="485"/>
        <v>1398</v>
      </c>
      <c r="C493" s="216" t="str">
        <f t="shared" ca="1" si="480"/>
        <v/>
      </c>
      <c r="D493" s="216" t="s">
        <v>364</v>
      </c>
      <c r="E493" s="363">
        <f t="shared" si="481"/>
        <v>44713</v>
      </c>
      <c r="F493" s="412">
        <v>44713</v>
      </c>
      <c r="G493" s="413"/>
      <c r="H493" s="414"/>
      <c r="I493" s="413"/>
      <c r="J493" s="413"/>
      <c r="K493" s="413">
        <v>3008</v>
      </c>
      <c r="L493" s="414"/>
      <c r="M493" s="413"/>
      <c r="N493" s="413"/>
      <c r="O493" s="483" t="s">
        <v>253</v>
      </c>
      <c r="P493" s="415" t="s">
        <v>254</v>
      </c>
      <c r="Q493" s="416" t="s">
        <v>254</v>
      </c>
      <c r="R493" s="417" t="s">
        <v>68</v>
      </c>
      <c r="S493" s="418" t="s">
        <v>27</v>
      </c>
      <c r="T493" s="413"/>
      <c r="U493" s="413" t="s">
        <v>378</v>
      </c>
      <c r="V493" s="419" t="s">
        <v>378</v>
      </c>
      <c r="W493" s="419">
        <v>-30</v>
      </c>
      <c r="X493" s="413" t="s">
        <v>323</v>
      </c>
      <c r="Y493" s="413">
        <v>3</v>
      </c>
      <c r="Z493" s="413" t="s">
        <v>57</v>
      </c>
      <c r="AA493" s="413" t="s">
        <v>169</v>
      </c>
      <c r="AB493" s="413" t="e">
        <v>#REF!</v>
      </c>
      <c r="AC493" s="413"/>
      <c r="AD493" s="413"/>
      <c r="AE493" s="413">
        <v>500</v>
      </c>
      <c r="AF493" s="486">
        <v>44713</v>
      </c>
      <c r="AG493" s="486"/>
      <c r="AH493" s="486"/>
      <c r="AI493" s="486"/>
      <c r="AJ493" s="486"/>
      <c r="AK493" s="486"/>
      <c r="AL493" s="486"/>
      <c r="AM493" s="486"/>
      <c r="AN493" s="486"/>
      <c r="AO493" s="486"/>
      <c r="AP493" s="486"/>
      <c r="AQ493" s="486"/>
      <c r="AR493" s="486"/>
      <c r="AS493" s="486"/>
      <c r="AT493" s="486"/>
      <c r="AU493" s="486"/>
      <c r="AV493" s="486"/>
      <c r="AW493" s="486"/>
      <c r="AX493" s="486"/>
      <c r="AY493" s="486">
        <f t="shared" si="489"/>
        <v>44733.833333333336</v>
      </c>
      <c r="AZ493" s="486"/>
      <c r="BA493" s="486"/>
      <c r="BB493" s="486"/>
      <c r="BC493" s="486"/>
      <c r="BD493" s="486"/>
      <c r="BE493" s="486"/>
      <c r="BF493" s="421">
        <f t="shared" si="482"/>
        <v>2</v>
      </c>
      <c r="BG493" s="422"/>
      <c r="BH493" s="423"/>
      <c r="BI493" s="423"/>
      <c r="BJ493" s="423"/>
      <c r="BK493" s="423"/>
      <c r="BL493" s="423"/>
      <c r="BM493" s="423"/>
      <c r="BN493" s="423"/>
      <c r="BO493" s="423"/>
      <c r="BP493" s="423"/>
      <c r="BQ493" s="424"/>
      <c r="BR493" s="424"/>
      <c r="BS493" s="424"/>
      <c r="BT493" s="424"/>
      <c r="BU493" s="424"/>
      <c r="BV493" s="424"/>
      <c r="BW493" s="424"/>
      <c r="BX493" s="424"/>
      <c r="BY493" s="424"/>
      <c r="BZ493" s="424"/>
      <c r="CA493" s="424"/>
      <c r="CB493" s="425">
        <f t="shared" si="483"/>
        <v>0</v>
      </c>
      <c r="CC493" s="397">
        <f t="shared" si="484"/>
        <v>2</v>
      </c>
      <c r="CD493" s="364"/>
      <c r="CE493" s="396">
        <f t="shared" si="487"/>
        <v>6</v>
      </c>
      <c r="CF493" s="413"/>
      <c r="CG493" s="413"/>
      <c r="CH493" s="413"/>
      <c r="CI493" s="413"/>
      <c r="CJ493" s="413"/>
      <c r="CK493" s="426"/>
      <c r="CL493" s="426"/>
    </row>
    <row r="494" spans="1:90" s="427" customFormat="1" ht="26.4" customHeight="1">
      <c r="A494" s="410"/>
      <c r="B494" s="411">
        <f t="shared" si="485"/>
        <v>1399</v>
      </c>
      <c r="C494" s="216" t="str">
        <f t="shared" ref="C494:C524" ca="1" si="490">IF(CD494="","",(IF(CF494&lt;&gt;"","Closed",(IF(CD494=TODAY()+1,"Near Due",(IF(CD494=TODAY(),"Today is due date",(IF(CD494&gt;TODAY(),"On Due",(IF(E1697&lt;TODAY()-7,"Too Over Due",(IF(CD494&lt;TODAY(),"Over due")))))))))))))</f>
        <v/>
      </c>
      <c r="D494" s="216" t="s">
        <v>364</v>
      </c>
      <c r="E494" s="363">
        <f t="shared" si="481"/>
        <v>44713</v>
      </c>
      <c r="F494" s="412">
        <v>44713</v>
      </c>
      <c r="G494" s="413"/>
      <c r="H494" s="414"/>
      <c r="I494" s="413"/>
      <c r="J494" s="413"/>
      <c r="K494" s="413">
        <v>3008</v>
      </c>
      <c r="L494" s="414"/>
      <c r="M494" s="413"/>
      <c r="N494" s="413"/>
      <c r="O494" s="483" t="s">
        <v>253</v>
      </c>
      <c r="P494" s="415" t="s">
        <v>254</v>
      </c>
      <c r="Q494" s="416" t="s">
        <v>254</v>
      </c>
      <c r="R494" s="417" t="s">
        <v>68</v>
      </c>
      <c r="S494" s="418" t="s">
        <v>27</v>
      </c>
      <c r="T494" s="413"/>
      <c r="U494" s="14" t="s">
        <v>350</v>
      </c>
      <c r="V494" s="419" t="s">
        <v>377</v>
      </c>
      <c r="W494" s="419">
        <v>90</v>
      </c>
      <c r="X494" s="413" t="s">
        <v>379</v>
      </c>
      <c r="Y494" s="413">
        <v>3</v>
      </c>
      <c r="Z494" s="413" t="s">
        <v>19</v>
      </c>
      <c r="AA494" s="413" t="s">
        <v>169</v>
      </c>
      <c r="AB494" s="413" t="e">
        <v>#REF!</v>
      </c>
      <c r="AC494" s="413"/>
      <c r="AD494" s="413"/>
      <c r="AE494" s="413">
        <v>500</v>
      </c>
      <c r="AF494" s="486">
        <v>44713</v>
      </c>
      <c r="AG494" s="486"/>
      <c r="AH494" s="486"/>
      <c r="AI494" s="486"/>
      <c r="AJ494" s="486"/>
      <c r="AK494" s="486"/>
      <c r="AL494" s="486"/>
      <c r="AM494" s="486"/>
      <c r="AN494" s="486"/>
      <c r="AO494" s="486"/>
      <c r="AP494" s="486"/>
      <c r="AQ494" s="486"/>
      <c r="AR494" s="486"/>
      <c r="AS494" s="486"/>
      <c r="AT494" s="486"/>
      <c r="AU494" s="486"/>
      <c r="AV494" s="486"/>
      <c r="AW494" s="486"/>
      <c r="AX494" s="486"/>
      <c r="AY494" s="486">
        <f t="shared" si="489"/>
        <v>44733.833333333336</v>
      </c>
      <c r="AZ494" s="486"/>
      <c r="BA494" s="486"/>
      <c r="BB494" s="486"/>
      <c r="BC494" s="486"/>
      <c r="BD494" s="486"/>
      <c r="BE494" s="486"/>
      <c r="BF494" s="421">
        <f t="shared" si="482"/>
        <v>2</v>
      </c>
      <c r="BG494" s="422"/>
      <c r="BH494" s="423"/>
      <c r="BI494" s="423"/>
      <c r="BJ494" s="423"/>
      <c r="BK494" s="423"/>
      <c r="BL494" s="423"/>
      <c r="BM494" s="423"/>
      <c r="BN494" s="423"/>
      <c r="BO494" s="423"/>
      <c r="BP494" s="423"/>
      <c r="BQ494" s="424"/>
      <c r="BR494" s="424"/>
      <c r="BS494" s="424"/>
      <c r="BT494" s="424"/>
      <c r="BU494" s="424"/>
      <c r="BV494" s="424"/>
      <c r="BW494" s="424"/>
      <c r="BX494" s="424"/>
      <c r="BY494" s="424"/>
      <c r="BZ494" s="424"/>
      <c r="CA494" s="424"/>
      <c r="CB494" s="425">
        <f t="shared" si="483"/>
        <v>0</v>
      </c>
      <c r="CC494" s="397">
        <f t="shared" si="484"/>
        <v>2</v>
      </c>
      <c r="CD494" s="364"/>
      <c r="CE494" s="396">
        <f t="shared" si="487"/>
        <v>6</v>
      </c>
      <c r="CF494" s="413"/>
      <c r="CG494" s="413"/>
      <c r="CH494" s="413"/>
      <c r="CI494" s="413"/>
      <c r="CJ494" s="413"/>
      <c r="CK494" s="426"/>
      <c r="CL494" s="426"/>
    </row>
    <row r="495" spans="1:90" s="427" customFormat="1" ht="26.4" customHeight="1">
      <c r="A495" s="410"/>
      <c r="B495" s="411">
        <f t="shared" si="485"/>
        <v>1400</v>
      </c>
      <c r="C495" s="216" t="str">
        <f t="shared" ca="1" si="490"/>
        <v/>
      </c>
      <c r="D495" s="216" t="s">
        <v>364</v>
      </c>
      <c r="E495" s="363">
        <f t="shared" si="481"/>
        <v>44713</v>
      </c>
      <c r="F495" s="412">
        <v>44713</v>
      </c>
      <c r="G495" s="413"/>
      <c r="H495" s="414"/>
      <c r="I495" s="413"/>
      <c r="J495" s="413"/>
      <c r="K495" s="413">
        <v>3008</v>
      </c>
      <c r="L495" s="414"/>
      <c r="M495" s="413"/>
      <c r="N495" s="413"/>
      <c r="O495" s="483" t="s">
        <v>253</v>
      </c>
      <c r="P495" s="415" t="s">
        <v>254</v>
      </c>
      <c r="Q495" s="416" t="s">
        <v>254</v>
      </c>
      <c r="R495" s="417" t="s">
        <v>68</v>
      </c>
      <c r="S495" s="418" t="s">
        <v>27</v>
      </c>
      <c r="T495" s="413"/>
      <c r="U495" s="413" t="s">
        <v>378</v>
      </c>
      <c r="V495" s="419" t="s">
        <v>378</v>
      </c>
      <c r="W495" s="419">
        <v>-40</v>
      </c>
      <c r="X495" s="413" t="s">
        <v>379</v>
      </c>
      <c r="Y495" s="413">
        <v>3</v>
      </c>
      <c r="Z495" s="413" t="s">
        <v>57</v>
      </c>
      <c r="AA495" s="413" t="s">
        <v>169</v>
      </c>
      <c r="AB495" s="413" t="e">
        <v>#REF!</v>
      </c>
      <c r="AC495" s="413"/>
      <c r="AD495" s="413"/>
      <c r="AE495" s="413">
        <v>500</v>
      </c>
      <c r="AF495" s="486">
        <v>44713</v>
      </c>
      <c r="AG495" s="486"/>
      <c r="AH495" s="486"/>
      <c r="AI495" s="486"/>
      <c r="AJ495" s="486"/>
      <c r="AK495" s="486"/>
      <c r="AL495" s="486"/>
      <c r="AM495" s="486"/>
      <c r="AN495" s="486"/>
      <c r="AO495" s="486"/>
      <c r="AP495" s="486"/>
      <c r="AQ495" s="486"/>
      <c r="AR495" s="486"/>
      <c r="AS495" s="486"/>
      <c r="AT495" s="486"/>
      <c r="AU495" s="486"/>
      <c r="AV495" s="486"/>
      <c r="AW495" s="486"/>
      <c r="AX495" s="486"/>
      <c r="AY495" s="486">
        <f t="shared" si="489"/>
        <v>44733.833333333336</v>
      </c>
      <c r="AZ495" s="486"/>
      <c r="BA495" s="486"/>
      <c r="BB495" s="486"/>
      <c r="BC495" s="486"/>
      <c r="BD495" s="486"/>
      <c r="BE495" s="486"/>
      <c r="BF495" s="421">
        <f t="shared" si="482"/>
        <v>2</v>
      </c>
      <c r="BG495" s="422"/>
      <c r="BH495" s="423"/>
      <c r="BI495" s="423"/>
      <c r="BJ495" s="423"/>
      <c r="BK495" s="423"/>
      <c r="BL495" s="423"/>
      <c r="BM495" s="423"/>
      <c r="BN495" s="423"/>
      <c r="BO495" s="423"/>
      <c r="BP495" s="423"/>
      <c r="BQ495" s="424"/>
      <c r="BR495" s="424"/>
      <c r="BS495" s="424"/>
      <c r="BT495" s="424"/>
      <c r="BU495" s="424"/>
      <c r="BV495" s="424"/>
      <c r="BW495" s="424"/>
      <c r="BX495" s="424"/>
      <c r="BY495" s="424"/>
      <c r="BZ495" s="424"/>
      <c r="CA495" s="424"/>
      <c r="CB495" s="425">
        <f t="shared" si="483"/>
        <v>0</v>
      </c>
      <c r="CC495" s="397">
        <f t="shared" si="484"/>
        <v>2</v>
      </c>
      <c r="CD495" s="364"/>
      <c r="CE495" s="396">
        <f t="shared" si="487"/>
        <v>6</v>
      </c>
      <c r="CF495" s="413"/>
      <c r="CG495" s="413"/>
      <c r="CH495" s="413"/>
      <c r="CI495" s="413"/>
      <c r="CJ495" s="413"/>
      <c r="CK495" s="426"/>
      <c r="CL495" s="426"/>
    </row>
    <row r="496" spans="1:90" s="427" customFormat="1" ht="26.4" customHeight="1">
      <c r="A496" s="410"/>
      <c r="B496" s="411">
        <f t="shared" si="485"/>
        <v>1401</v>
      </c>
      <c r="C496" s="216" t="str">
        <f t="shared" ca="1" si="490"/>
        <v/>
      </c>
      <c r="D496" s="216" t="s">
        <v>364</v>
      </c>
      <c r="E496" s="363">
        <f t="shared" si="481"/>
        <v>44713</v>
      </c>
      <c r="F496" s="412">
        <v>44713</v>
      </c>
      <c r="G496" s="413"/>
      <c r="H496" s="414"/>
      <c r="I496" s="413"/>
      <c r="J496" s="413"/>
      <c r="K496" s="413">
        <v>3008</v>
      </c>
      <c r="L496" s="414"/>
      <c r="M496" s="413"/>
      <c r="N496" s="413"/>
      <c r="O496" s="483" t="s">
        <v>253</v>
      </c>
      <c r="P496" s="415" t="s">
        <v>254</v>
      </c>
      <c r="Q496" s="416" t="s">
        <v>254</v>
      </c>
      <c r="R496" s="417" t="s">
        <v>68</v>
      </c>
      <c r="S496" s="418" t="s">
        <v>27</v>
      </c>
      <c r="T496" s="413"/>
      <c r="U496" s="413" t="s">
        <v>380</v>
      </c>
      <c r="V496" s="419" t="s">
        <v>318</v>
      </c>
      <c r="W496" s="419" t="s">
        <v>329</v>
      </c>
      <c r="X496" s="413" t="s">
        <v>323</v>
      </c>
      <c r="Y496" s="413">
        <v>3</v>
      </c>
      <c r="Z496" s="413" t="s">
        <v>21</v>
      </c>
      <c r="AA496" s="413" t="s">
        <v>169</v>
      </c>
      <c r="AB496" s="413" t="e">
        <v>#REF!</v>
      </c>
      <c r="AC496" s="413"/>
      <c r="AD496" s="413"/>
      <c r="AE496" s="413">
        <v>500</v>
      </c>
      <c r="AF496" s="486">
        <v>44713</v>
      </c>
      <c r="AG496" s="486"/>
      <c r="AH496" s="486"/>
      <c r="AI496" s="486"/>
      <c r="AJ496" s="486"/>
      <c r="AK496" s="486"/>
      <c r="AL496" s="486"/>
      <c r="AM496" s="486"/>
      <c r="AN496" s="486"/>
      <c r="AO496" s="486"/>
      <c r="AP496" s="486"/>
      <c r="AQ496" s="486"/>
      <c r="AR496" s="486"/>
      <c r="AS496" s="486"/>
      <c r="AT496" s="486"/>
      <c r="AU496" s="486"/>
      <c r="AV496" s="486"/>
      <c r="AW496" s="486"/>
      <c r="AX496" s="486"/>
      <c r="AY496" s="486">
        <f t="shared" si="489"/>
        <v>44733.833333333336</v>
      </c>
      <c r="AZ496" s="486"/>
      <c r="BA496" s="486"/>
      <c r="BB496" s="486"/>
      <c r="BC496" s="486"/>
      <c r="BD496" s="486"/>
      <c r="BE496" s="486"/>
      <c r="BF496" s="421">
        <f t="shared" si="482"/>
        <v>2</v>
      </c>
      <c r="BG496" s="422"/>
      <c r="BH496" s="423"/>
      <c r="BI496" s="423"/>
      <c r="BJ496" s="423"/>
      <c r="BK496" s="423"/>
      <c r="BL496" s="423"/>
      <c r="BM496" s="423"/>
      <c r="BN496" s="423"/>
      <c r="BO496" s="423"/>
      <c r="BP496" s="423"/>
      <c r="BQ496" s="424"/>
      <c r="BR496" s="424"/>
      <c r="BS496" s="424"/>
      <c r="BT496" s="424"/>
      <c r="BU496" s="424"/>
      <c r="BV496" s="424"/>
      <c r="BW496" s="424"/>
      <c r="BX496" s="424"/>
      <c r="BY496" s="424"/>
      <c r="BZ496" s="424"/>
      <c r="CA496" s="424"/>
      <c r="CB496" s="425">
        <f t="shared" si="483"/>
        <v>0</v>
      </c>
      <c r="CC496" s="397">
        <f t="shared" si="484"/>
        <v>2</v>
      </c>
      <c r="CD496" s="364"/>
      <c r="CE496" s="396">
        <f t="shared" si="487"/>
        <v>6</v>
      </c>
      <c r="CF496" s="413"/>
      <c r="CG496" s="413"/>
      <c r="CH496" s="413"/>
      <c r="CI496" s="413"/>
      <c r="CJ496" s="413"/>
      <c r="CK496" s="426"/>
      <c r="CL496" s="426"/>
    </row>
    <row r="497" spans="1:90" s="427" customFormat="1" ht="26.4" customHeight="1">
      <c r="A497" s="410"/>
      <c r="B497" s="411">
        <f t="shared" si="485"/>
        <v>1402</v>
      </c>
      <c r="C497" s="216" t="str">
        <f t="shared" ca="1" si="490"/>
        <v/>
      </c>
      <c r="D497" s="216" t="s">
        <v>364</v>
      </c>
      <c r="E497" s="363">
        <f t="shared" si="481"/>
        <v>44713</v>
      </c>
      <c r="F497" s="412">
        <v>44713</v>
      </c>
      <c r="G497" s="413"/>
      <c r="H497" s="414"/>
      <c r="I497" s="413"/>
      <c r="J497" s="413"/>
      <c r="K497" s="413">
        <v>3009</v>
      </c>
      <c r="L497" s="414"/>
      <c r="M497" s="413"/>
      <c r="N497" s="413"/>
      <c r="O497" s="483" t="s">
        <v>253</v>
      </c>
      <c r="P497" s="415" t="s">
        <v>254</v>
      </c>
      <c r="Q497" s="416" t="s">
        <v>254</v>
      </c>
      <c r="R497" s="417" t="s">
        <v>68</v>
      </c>
      <c r="S497" s="418" t="s">
        <v>27</v>
      </c>
      <c r="T497" s="413"/>
      <c r="U497" s="14" t="s">
        <v>350</v>
      </c>
      <c r="V497" s="419" t="s">
        <v>377</v>
      </c>
      <c r="W497" s="419">
        <v>85</v>
      </c>
      <c r="X497" s="413" t="s">
        <v>323</v>
      </c>
      <c r="Y497" s="413">
        <v>3</v>
      </c>
      <c r="Z497" s="413" t="s">
        <v>19</v>
      </c>
      <c r="AA497" s="413" t="s">
        <v>169</v>
      </c>
      <c r="AB497" s="413" t="e">
        <v>#REF!</v>
      </c>
      <c r="AC497" s="413"/>
      <c r="AD497" s="413"/>
      <c r="AE497" s="413">
        <v>500</v>
      </c>
      <c r="AF497" s="486">
        <v>44713</v>
      </c>
      <c r="AG497" s="486"/>
      <c r="AH497" s="486"/>
      <c r="AI497" s="486"/>
      <c r="AJ497" s="486"/>
      <c r="AK497" s="486"/>
      <c r="AL497" s="486"/>
      <c r="AM497" s="486"/>
      <c r="AN497" s="486"/>
      <c r="AO497" s="486"/>
      <c r="AP497" s="486"/>
      <c r="AQ497" s="486"/>
      <c r="AR497" s="486"/>
      <c r="AS497" s="486"/>
      <c r="AT497" s="486"/>
      <c r="AU497" s="486"/>
      <c r="AV497" s="486"/>
      <c r="AW497" s="486"/>
      <c r="AX497" s="486"/>
      <c r="AY497" s="486">
        <f t="shared" si="489"/>
        <v>44733.833333333336</v>
      </c>
      <c r="AZ497" s="486"/>
      <c r="BA497" s="486"/>
      <c r="BB497" s="486"/>
      <c r="BC497" s="486"/>
      <c r="BD497" s="486"/>
      <c r="BE497" s="486"/>
      <c r="BF497" s="421">
        <f t="shared" si="482"/>
        <v>2</v>
      </c>
      <c r="BG497" s="422"/>
      <c r="BH497" s="423"/>
      <c r="BI497" s="423"/>
      <c r="BJ497" s="423"/>
      <c r="BK497" s="423"/>
      <c r="BL497" s="423"/>
      <c r="BM497" s="423"/>
      <c r="BN497" s="423"/>
      <c r="BO497" s="423"/>
      <c r="BP497" s="423"/>
      <c r="BQ497" s="424"/>
      <c r="BR497" s="424"/>
      <c r="BS497" s="424"/>
      <c r="BT497" s="424"/>
      <c r="BU497" s="424"/>
      <c r="BV497" s="424"/>
      <c r="BW497" s="424"/>
      <c r="BX497" s="424"/>
      <c r="BY497" s="424"/>
      <c r="BZ497" s="424"/>
      <c r="CA497" s="424"/>
      <c r="CB497" s="425">
        <f t="shared" si="483"/>
        <v>0</v>
      </c>
      <c r="CC497" s="397">
        <f t="shared" si="484"/>
        <v>2</v>
      </c>
      <c r="CD497" s="364"/>
      <c r="CE497" s="396">
        <f t="shared" si="487"/>
        <v>6</v>
      </c>
      <c r="CF497" s="413"/>
      <c r="CG497" s="413"/>
      <c r="CH497" s="413"/>
      <c r="CI497" s="413"/>
      <c r="CJ497" s="413"/>
      <c r="CK497" s="426"/>
      <c r="CL497" s="426"/>
    </row>
    <row r="498" spans="1:90" s="427" customFormat="1" ht="26.4" customHeight="1">
      <c r="A498" s="410"/>
      <c r="B498" s="411">
        <f t="shared" si="485"/>
        <v>1403</v>
      </c>
      <c r="C498" s="216" t="str">
        <f t="shared" ca="1" si="490"/>
        <v/>
      </c>
      <c r="D498" s="216" t="s">
        <v>364</v>
      </c>
      <c r="E498" s="363">
        <f t="shared" si="481"/>
        <v>44713</v>
      </c>
      <c r="F498" s="412">
        <v>44713</v>
      </c>
      <c r="G498" s="413"/>
      <c r="H498" s="414"/>
      <c r="I498" s="413"/>
      <c r="J498" s="413"/>
      <c r="K498" s="413">
        <v>3009</v>
      </c>
      <c r="L498" s="414"/>
      <c r="M498" s="413"/>
      <c r="N498" s="413"/>
      <c r="O498" s="483" t="s">
        <v>253</v>
      </c>
      <c r="P498" s="415" t="s">
        <v>254</v>
      </c>
      <c r="Q498" s="416" t="s">
        <v>254</v>
      </c>
      <c r="R498" s="417" t="s">
        <v>68</v>
      </c>
      <c r="S498" s="418" t="s">
        <v>27</v>
      </c>
      <c r="T498" s="413"/>
      <c r="U498" s="413" t="s">
        <v>378</v>
      </c>
      <c r="V498" s="419" t="s">
        <v>378</v>
      </c>
      <c r="W498" s="419">
        <v>-30</v>
      </c>
      <c r="X498" s="413" t="s">
        <v>323</v>
      </c>
      <c r="Y498" s="413">
        <v>3</v>
      </c>
      <c r="Z498" s="413" t="s">
        <v>57</v>
      </c>
      <c r="AA498" s="413" t="s">
        <v>169</v>
      </c>
      <c r="AB498" s="413" t="e">
        <v>#REF!</v>
      </c>
      <c r="AC498" s="413"/>
      <c r="AD498" s="413"/>
      <c r="AE498" s="413">
        <v>500</v>
      </c>
      <c r="AF498" s="486">
        <v>44713</v>
      </c>
      <c r="AG498" s="486"/>
      <c r="AH498" s="486"/>
      <c r="AI498" s="486"/>
      <c r="AJ498" s="486"/>
      <c r="AK498" s="486"/>
      <c r="AL498" s="486"/>
      <c r="AM498" s="486"/>
      <c r="AN498" s="486"/>
      <c r="AO498" s="486"/>
      <c r="AP498" s="486"/>
      <c r="AQ498" s="486"/>
      <c r="AR498" s="486"/>
      <c r="AS498" s="486"/>
      <c r="AT498" s="486"/>
      <c r="AU498" s="486"/>
      <c r="AV498" s="486"/>
      <c r="AW498" s="486"/>
      <c r="AX498" s="486"/>
      <c r="AY498" s="486">
        <f t="shared" si="489"/>
        <v>44733.833333333336</v>
      </c>
      <c r="AZ498" s="486"/>
      <c r="BA498" s="486"/>
      <c r="BB498" s="486"/>
      <c r="BC498" s="486"/>
      <c r="BD498" s="486"/>
      <c r="BE498" s="486"/>
      <c r="BF498" s="421">
        <f t="shared" si="482"/>
        <v>2</v>
      </c>
      <c r="BG498" s="422"/>
      <c r="BH498" s="423"/>
      <c r="BI498" s="423"/>
      <c r="BJ498" s="423"/>
      <c r="BK498" s="423"/>
      <c r="BL498" s="423"/>
      <c r="BM498" s="423"/>
      <c r="BN498" s="423"/>
      <c r="BO498" s="423"/>
      <c r="BP498" s="423"/>
      <c r="BQ498" s="424"/>
      <c r="BR498" s="424"/>
      <c r="BS498" s="424"/>
      <c r="BT498" s="424"/>
      <c r="BU498" s="424"/>
      <c r="BV498" s="424"/>
      <c r="BW498" s="424"/>
      <c r="BX498" s="424"/>
      <c r="BY498" s="424"/>
      <c r="BZ498" s="424"/>
      <c r="CA498" s="424"/>
      <c r="CB498" s="425">
        <f t="shared" si="483"/>
        <v>0</v>
      </c>
      <c r="CC498" s="397">
        <f t="shared" si="484"/>
        <v>2</v>
      </c>
      <c r="CD498" s="364"/>
      <c r="CE498" s="396">
        <f t="shared" si="487"/>
        <v>6</v>
      </c>
      <c r="CF498" s="413"/>
      <c r="CG498" s="413"/>
      <c r="CH498" s="413"/>
      <c r="CI498" s="413"/>
      <c r="CJ498" s="413"/>
      <c r="CK498" s="426"/>
      <c r="CL498" s="426"/>
    </row>
    <row r="499" spans="1:90" s="427" customFormat="1" ht="26.4" customHeight="1">
      <c r="A499" s="410"/>
      <c r="B499" s="411">
        <f t="shared" si="485"/>
        <v>1404</v>
      </c>
      <c r="C499" s="216" t="str">
        <f t="shared" ca="1" si="490"/>
        <v/>
      </c>
      <c r="D499" s="216" t="s">
        <v>364</v>
      </c>
      <c r="E499" s="363">
        <f t="shared" si="481"/>
        <v>44713</v>
      </c>
      <c r="F499" s="412">
        <v>44713</v>
      </c>
      <c r="G499" s="413"/>
      <c r="H499" s="414"/>
      <c r="I499" s="413"/>
      <c r="J499" s="413"/>
      <c r="K499" s="413">
        <v>3009</v>
      </c>
      <c r="L499" s="414"/>
      <c r="M499" s="413"/>
      <c r="N499" s="413"/>
      <c r="O499" s="483" t="s">
        <v>253</v>
      </c>
      <c r="P499" s="415" t="s">
        <v>254</v>
      </c>
      <c r="Q499" s="416" t="s">
        <v>254</v>
      </c>
      <c r="R499" s="417" t="s">
        <v>68</v>
      </c>
      <c r="S499" s="418" t="s">
        <v>27</v>
      </c>
      <c r="T499" s="413"/>
      <c r="U499" s="14" t="s">
        <v>350</v>
      </c>
      <c r="V499" s="419" t="s">
        <v>377</v>
      </c>
      <c r="W499" s="419">
        <v>90</v>
      </c>
      <c r="X499" s="413" t="s">
        <v>379</v>
      </c>
      <c r="Y499" s="413">
        <v>3</v>
      </c>
      <c r="Z499" s="413" t="s">
        <v>19</v>
      </c>
      <c r="AA499" s="413" t="s">
        <v>169</v>
      </c>
      <c r="AB499" s="413" t="e">
        <v>#REF!</v>
      </c>
      <c r="AC499" s="413"/>
      <c r="AD499" s="413"/>
      <c r="AE499" s="413">
        <v>500</v>
      </c>
      <c r="AF499" s="486">
        <v>44713</v>
      </c>
      <c r="AG499" s="486"/>
      <c r="AH499" s="486"/>
      <c r="AI499" s="486"/>
      <c r="AJ499" s="486"/>
      <c r="AK499" s="486"/>
      <c r="AL499" s="486"/>
      <c r="AM499" s="486"/>
      <c r="AN499" s="486"/>
      <c r="AO499" s="486"/>
      <c r="AP499" s="486"/>
      <c r="AQ499" s="486"/>
      <c r="AR499" s="486"/>
      <c r="AS499" s="486"/>
      <c r="AT499" s="486"/>
      <c r="AU499" s="486"/>
      <c r="AV499" s="486"/>
      <c r="AW499" s="486"/>
      <c r="AX499" s="486"/>
      <c r="AY499" s="486">
        <f t="shared" si="489"/>
        <v>44733.833333333336</v>
      </c>
      <c r="AZ499" s="486"/>
      <c r="BA499" s="486"/>
      <c r="BB499" s="486"/>
      <c r="BC499" s="486"/>
      <c r="BD499" s="486"/>
      <c r="BE499" s="486"/>
      <c r="BF499" s="421">
        <f t="shared" si="482"/>
        <v>2</v>
      </c>
      <c r="BG499" s="422"/>
      <c r="BH499" s="423"/>
      <c r="BI499" s="423"/>
      <c r="BJ499" s="423"/>
      <c r="BK499" s="423"/>
      <c r="BL499" s="423"/>
      <c r="BM499" s="423"/>
      <c r="BN499" s="423"/>
      <c r="BO499" s="423"/>
      <c r="BP499" s="423"/>
      <c r="BQ499" s="424"/>
      <c r="BR499" s="424"/>
      <c r="BS499" s="424"/>
      <c r="BT499" s="424"/>
      <c r="BU499" s="424"/>
      <c r="BV499" s="424"/>
      <c r="BW499" s="424"/>
      <c r="BX499" s="424"/>
      <c r="BY499" s="424"/>
      <c r="BZ499" s="424"/>
      <c r="CA499" s="424"/>
      <c r="CB499" s="425">
        <f t="shared" si="483"/>
        <v>0</v>
      </c>
      <c r="CC499" s="397">
        <f t="shared" si="484"/>
        <v>2</v>
      </c>
      <c r="CD499" s="364"/>
      <c r="CE499" s="396">
        <f t="shared" si="487"/>
        <v>6</v>
      </c>
      <c r="CF499" s="413"/>
      <c r="CG499" s="413"/>
      <c r="CH499" s="413"/>
      <c r="CI499" s="413"/>
      <c r="CJ499" s="413"/>
      <c r="CK499" s="426"/>
      <c r="CL499" s="426"/>
    </row>
    <row r="500" spans="1:90" s="427" customFormat="1" ht="26.4" customHeight="1">
      <c r="A500" s="410"/>
      <c r="B500" s="411">
        <f t="shared" si="485"/>
        <v>1405</v>
      </c>
      <c r="C500" s="216" t="str">
        <f t="shared" ca="1" si="490"/>
        <v/>
      </c>
      <c r="D500" s="216" t="s">
        <v>364</v>
      </c>
      <c r="E500" s="363">
        <f t="shared" si="481"/>
        <v>44713</v>
      </c>
      <c r="F500" s="412">
        <v>44713</v>
      </c>
      <c r="G500" s="413"/>
      <c r="H500" s="414"/>
      <c r="I500" s="413"/>
      <c r="J500" s="413"/>
      <c r="K500" s="413">
        <v>3009</v>
      </c>
      <c r="L500" s="414"/>
      <c r="M500" s="413"/>
      <c r="N500" s="413"/>
      <c r="O500" s="483" t="s">
        <v>253</v>
      </c>
      <c r="P500" s="415" t="s">
        <v>254</v>
      </c>
      <c r="Q500" s="416" t="s">
        <v>254</v>
      </c>
      <c r="R500" s="417" t="s">
        <v>68</v>
      </c>
      <c r="S500" s="418" t="s">
        <v>27</v>
      </c>
      <c r="T500" s="413"/>
      <c r="U500" s="413" t="s">
        <v>378</v>
      </c>
      <c r="V500" s="419" t="s">
        <v>378</v>
      </c>
      <c r="W500" s="419">
        <v>-40</v>
      </c>
      <c r="X500" s="413" t="s">
        <v>379</v>
      </c>
      <c r="Y500" s="413">
        <v>3</v>
      </c>
      <c r="Z500" s="413" t="s">
        <v>57</v>
      </c>
      <c r="AA500" s="413" t="s">
        <v>169</v>
      </c>
      <c r="AB500" s="413" t="e">
        <v>#REF!</v>
      </c>
      <c r="AC500" s="413"/>
      <c r="AD500" s="413"/>
      <c r="AE500" s="413">
        <v>500</v>
      </c>
      <c r="AF500" s="486">
        <v>44713</v>
      </c>
      <c r="AG500" s="486"/>
      <c r="AH500" s="486"/>
      <c r="AI500" s="486"/>
      <c r="AJ500" s="486"/>
      <c r="AK500" s="486"/>
      <c r="AL500" s="486"/>
      <c r="AM500" s="486"/>
      <c r="AN500" s="486"/>
      <c r="AO500" s="486"/>
      <c r="AP500" s="486"/>
      <c r="AQ500" s="486"/>
      <c r="AR500" s="486"/>
      <c r="AS500" s="486"/>
      <c r="AT500" s="486"/>
      <c r="AU500" s="486"/>
      <c r="AV500" s="486"/>
      <c r="AW500" s="486"/>
      <c r="AX500" s="486"/>
      <c r="AY500" s="486">
        <f t="shared" si="489"/>
        <v>44733.833333333336</v>
      </c>
      <c r="AZ500" s="486"/>
      <c r="BA500" s="486"/>
      <c r="BB500" s="486"/>
      <c r="BC500" s="486"/>
      <c r="BD500" s="486"/>
      <c r="BE500" s="486"/>
      <c r="BF500" s="421">
        <f t="shared" si="482"/>
        <v>2</v>
      </c>
      <c r="BG500" s="422"/>
      <c r="BH500" s="423"/>
      <c r="BI500" s="423"/>
      <c r="BJ500" s="423"/>
      <c r="BK500" s="423"/>
      <c r="BL500" s="423"/>
      <c r="BM500" s="423"/>
      <c r="BN500" s="423"/>
      <c r="BO500" s="423"/>
      <c r="BP500" s="423"/>
      <c r="BQ500" s="424"/>
      <c r="BR500" s="424"/>
      <c r="BS500" s="424"/>
      <c r="BT500" s="424"/>
      <c r="BU500" s="424"/>
      <c r="BV500" s="424"/>
      <c r="BW500" s="424"/>
      <c r="BX500" s="424"/>
      <c r="BY500" s="424"/>
      <c r="BZ500" s="424"/>
      <c r="CA500" s="424"/>
      <c r="CB500" s="425">
        <f t="shared" si="483"/>
        <v>0</v>
      </c>
      <c r="CC500" s="397">
        <f t="shared" si="484"/>
        <v>2</v>
      </c>
      <c r="CD500" s="364"/>
      <c r="CE500" s="396">
        <f t="shared" si="487"/>
        <v>6</v>
      </c>
      <c r="CF500" s="413"/>
      <c r="CG500" s="413"/>
      <c r="CH500" s="413"/>
      <c r="CI500" s="413"/>
      <c r="CJ500" s="413"/>
      <c r="CK500" s="426"/>
      <c r="CL500" s="426"/>
    </row>
    <row r="501" spans="1:90" s="427" customFormat="1" ht="26.4" customHeight="1">
      <c r="A501" s="410"/>
      <c r="B501" s="411">
        <f t="shared" si="485"/>
        <v>1406</v>
      </c>
      <c r="C501" s="216" t="str">
        <f t="shared" ca="1" si="490"/>
        <v/>
      </c>
      <c r="D501" s="216" t="s">
        <v>364</v>
      </c>
      <c r="E501" s="363">
        <f t="shared" si="481"/>
        <v>44713</v>
      </c>
      <c r="F501" s="412">
        <v>44713</v>
      </c>
      <c r="G501" s="413"/>
      <c r="H501" s="414"/>
      <c r="I501" s="413"/>
      <c r="J501" s="413"/>
      <c r="K501" s="413">
        <v>3009</v>
      </c>
      <c r="L501" s="414"/>
      <c r="M501" s="413"/>
      <c r="N501" s="413"/>
      <c r="O501" s="483" t="s">
        <v>253</v>
      </c>
      <c r="P501" s="415" t="s">
        <v>254</v>
      </c>
      <c r="Q501" s="416" t="s">
        <v>254</v>
      </c>
      <c r="R501" s="417" t="s">
        <v>68</v>
      </c>
      <c r="S501" s="418" t="s">
        <v>27</v>
      </c>
      <c r="T501" s="413"/>
      <c r="U501" s="413" t="s">
        <v>380</v>
      </c>
      <c r="V501" s="419" t="s">
        <v>318</v>
      </c>
      <c r="W501" s="419" t="s">
        <v>329</v>
      </c>
      <c r="X501" s="413" t="s">
        <v>323</v>
      </c>
      <c r="Y501" s="413">
        <v>3</v>
      </c>
      <c r="Z501" s="413" t="s">
        <v>21</v>
      </c>
      <c r="AA501" s="413" t="s">
        <v>169</v>
      </c>
      <c r="AB501" s="413" t="e">
        <v>#REF!</v>
      </c>
      <c r="AC501" s="413"/>
      <c r="AD501" s="413"/>
      <c r="AE501" s="413">
        <v>500</v>
      </c>
      <c r="AF501" s="486">
        <v>44713</v>
      </c>
      <c r="AG501" s="486"/>
      <c r="AH501" s="486"/>
      <c r="AI501" s="486"/>
      <c r="AJ501" s="486"/>
      <c r="AK501" s="486"/>
      <c r="AL501" s="486"/>
      <c r="AM501" s="486"/>
      <c r="AN501" s="486"/>
      <c r="AO501" s="486"/>
      <c r="AP501" s="486"/>
      <c r="AQ501" s="486"/>
      <c r="AR501" s="486"/>
      <c r="AS501" s="486"/>
      <c r="AT501" s="486"/>
      <c r="AU501" s="486"/>
      <c r="AV501" s="486"/>
      <c r="AW501" s="486"/>
      <c r="AX501" s="486"/>
      <c r="AY501" s="486">
        <f t="shared" si="489"/>
        <v>44733.833333333336</v>
      </c>
      <c r="AZ501" s="486"/>
      <c r="BA501" s="486"/>
      <c r="BB501" s="486"/>
      <c r="BC501" s="486"/>
      <c r="BD501" s="486"/>
      <c r="BE501" s="486"/>
      <c r="BF501" s="421">
        <f t="shared" si="482"/>
        <v>2</v>
      </c>
      <c r="BG501" s="422"/>
      <c r="BH501" s="423"/>
      <c r="BI501" s="423"/>
      <c r="BJ501" s="423"/>
      <c r="BK501" s="423"/>
      <c r="BL501" s="423"/>
      <c r="BM501" s="423"/>
      <c r="BN501" s="423"/>
      <c r="BO501" s="423"/>
      <c r="BP501" s="423"/>
      <c r="BQ501" s="424"/>
      <c r="BR501" s="424"/>
      <c r="BS501" s="424"/>
      <c r="BT501" s="424"/>
      <c r="BU501" s="424"/>
      <c r="BV501" s="424"/>
      <c r="BW501" s="424"/>
      <c r="BX501" s="424"/>
      <c r="BY501" s="424"/>
      <c r="BZ501" s="424"/>
      <c r="CA501" s="424"/>
      <c r="CB501" s="425">
        <f t="shared" si="483"/>
        <v>0</v>
      </c>
      <c r="CC501" s="397">
        <f t="shared" si="484"/>
        <v>2</v>
      </c>
      <c r="CD501" s="364"/>
      <c r="CE501" s="396">
        <f t="shared" si="487"/>
        <v>6</v>
      </c>
      <c r="CF501" s="413"/>
      <c r="CG501" s="413"/>
      <c r="CH501" s="413"/>
      <c r="CI501" s="413"/>
      <c r="CJ501" s="413"/>
      <c r="CK501" s="426"/>
      <c r="CL501" s="426"/>
    </row>
    <row r="502" spans="1:90" s="427" customFormat="1" ht="26.4" customHeight="1">
      <c r="A502" s="410"/>
      <c r="B502" s="411">
        <f t="shared" si="485"/>
        <v>1407</v>
      </c>
      <c r="C502" s="216" t="str">
        <f t="shared" ca="1" si="490"/>
        <v/>
      </c>
      <c r="D502" s="216" t="s">
        <v>364</v>
      </c>
      <c r="E502" s="363">
        <f t="shared" si="481"/>
        <v>44713</v>
      </c>
      <c r="F502" s="412">
        <v>44713</v>
      </c>
      <c r="G502" s="413"/>
      <c r="H502" s="414"/>
      <c r="I502" s="413"/>
      <c r="J502" s="413"/>
      <c r="K502" s="413">
        <v>3075</v>
      </c>
      <c r="L502" s="414"/>
      <c r="M502" s="413"/>
      <c r="N502" s="413"/>
      <c r="O502" s="483" t="s">
        <v>253</v>
      </c>
      <c r="P502" s="415" t="s">
        <v>254</v>
      </c>
      <c r="Q502" s="416" t="s">
        <v>254</v>
      </c>
      <c r="R502" s="417" t="s">
        <v>68</v>
      </c>
      <c r="S502" s="418" t="s">
        <v>27</v>
      </c>
      <c r="T502" s="413"/>
      <c r="U502" s="14" t="s">
        <v>350</v>
      </c>
      <c r="V502" s="419" t="s">
        <v>377</v>
      </c>
      <c r="W502" s="419">
        <v>105</v>
      </c>
      <c r="X502" s="413" t="s">
        <v>323</v>
      </c>
      <c r="Y502" s="413">
        <v>3</v>
      </c>
      <c r="Z502" s="428" t="s">
        <v>353</v>
      </c>
      <c r="AA502" s="413" t="s">
        <v>164</v>
      </c>
      <c r="AB502" s="413" t="s">
        <v>406</v>
      </c>
      <c r="AC502" s="413"/>
      <c r="AD502" s="413"/>
      <c r="AE502" s="413">
        <v>1000</v>
      </c>
      <c r="AF502" s="486">
        <v>44713</v>
      </c>
      <c r="AG502" s="486"/>
      <c r="AH502" s="486"/>
      <c r="AI502" s="486"/>
      <c r="AJ502" s="486"/>
      <c r="AK502" s="486"/>
      <c r="AL502" s="486"/>
      <c r="AM502" s="486"/>
      <c r="AN502" s="486"/>
      <c r="AO502" s="486"/>
      <c r="AP502" s="486"/>
      <c r="AQ502" s="486"/>
      <c r="AR502" s="486"/>
      <c r="AS502" s="486"/>
      <c r="AT502" s="486"/>
      <c r="AU502" s="486"/>
      <c r="AV502" s="486"/>
      <c r="AW502" s="486"/>
      <c r="AX502" s="486"/>
      <c r="AY502" s="486"/>
      <c r="AZ502" s="486"/>
      <c r="BA502" s="486"/>
      <c r="BB502" s="486">
        <f t="shared" ref="BB502:BB508" si="491">$AF502+BB$3</f>
        <v>44754.666666666664</v>
      </c>
      <c r="BC502" s="486"/>
      <c r="BD502" s="486"/>
      <c r="BE502" s="486"/>
      <c r="BF502" s="421">
        <f t="shared" si="482"/>
        <v>2</v>
      </c>
      <c r="BG502" s="422"/>
      <c r="BH502" s="423"/>
      <c r="BI502" s="423"/>
      <c r="BJ502" s="423"/>
      <c r="BK502" s="423"/>
      <c r="BL502" s="423"/>
      <c r="BM502" s="423"/>
      <c r="BN502" s="423"/>
      <c r="BO502" s="423"/>
      <c r="BP502" s="423"/>
      <c r="BQ502" s="424"/>
      <c r="BR502" s="424"/>
      <c r="BS502" s="424"/>
      <c r="BT502" s="424"/>
      <c r="BU502" s="424"/>
      <c r="BV502" s="424"/>
      <c r="BW502" s="424"/>
      <c r="BX502" s="424"/>
      <c r="BY502" s="424"/>
      <c r="BZ502" s="424"/>
      <c r="CA502" s="424"/>
      <c r="CB502" s="425">
        <f t="shared" si="483"/>
        <v>0</v>
      </c>
      <c r="CC502" s="397">
        <f t="shared" si="484"/>
        <v>2</v>
      </c>
      <c r="CD502" s="364"/>
      <c r="CE502" s="396">
        <f t="shared" si="487"/>
        <v>6</v>
      </c>
      <c r="CF502" s="413"/>
      <c r="CG502" s="413"/>
      <c r="CH502" s="413"/>
      <c r="CI502" s="413"/>
      <c r="CJ502" s="413"/>
      <c r="CK502" s="426"/>
      <c r="CL502" s="426"/>
    </row>
    <row r="503" spans="1:90" s="427" customFormat="1" ht="26.4" customHeight="1">
      <c r="A503" s="410"/>
      <c r="B503" s="411">
        <f t="shared" si="485"/>
        <v>1408</v>
      </c>
      <c r="C503" s="216" t="str">
        <f t="shared" ca="1" si="490"/>
        <v/>
      </c>
      <c r="D503" s="216" t="s">
        <v>364</v>
      </c>
      <c r="E503" s="363">
        <f t="shared" si="481"/>
        <v>44713</v>
      </c>
      <c r="F503" s="412">
        <v>44713</v>
      </c>
      <c r="G503" s="413"/>
      <c r="H503" s="414"/>
      <c r="I503" s="413"/>
      <c r="J503" s="413"/>
      <c r="K503" s="413">
        <v>3075</v>
      </c>
      <c r="L503" s="414"/>
      <c r="M503" s="413"/>
      <c r="N503" s="413"/>
      <c r="O503" s="483" t="s">
        <v>253</v>
      </c>
      <c r="P503" s="415" t="s">
        <v>254</v>
      </c>
      <c r="Q503" s="416" t="s">
        <v>254</v>
      </c>
      <c r="R503" s="417" t="s">
        <v>68</v>
      </c>
      <c r="S503" s="418" t="s">
        <v>27</v>
      </c>
      <c r="T503" s="413"/>
      <c r="U503" s="413" t="s">
        <v>378</v>
      </c>
      <c r="V503" s="419" t="s">
        <v>378</v>
      </c>
      <c r="W503" s="419">
        <v>-40</v>
      </c>
      <c r="X503" s="413" t="s">
        <v>323</v>
      </c>
      <c r="Y503" s="413">
        <v>3</v>
      </c>
      <c r="Z503" s="413" t="s">
        <v>57</v>
      </c>
      <c r="AA503" s="413" t="s">
        <v>164</v>
      </c>
      <c r="AB503" s="413" t="s">
        <v>406</v>
      </c>
      <c r="AC503" s="413"/>
      <c r="AD503" s="413"/>
      <c r="AE503" s="413">
        <v>1000</v>
      </c>
      <c r="AF503" s="486">
        <v>44713</v>
      </c>
      <c r="AG503" s="486"/>
      <c r="AH503" s="486"/>
      <c r="AI503" s="486"/>
      <c r="AJ503" s="486"/>
      <c r="AK503" s="486"/>
      <c r="AL503" s="486"/>
      <c r="AM503" s="486"/>
      <c r="AN503" s="486"/>
      <c r="AO503" s="486"/>
      <c r="AP503" s="486"/>
      <c r="AQ503" s="486"/>
      <c r="AR503" s="486"/>
      <c r="AS503" s="486"/>
      <c r="AT503" s="486"/>
      <c r="AU503" s="486"/>
      <c r="AV503" s="486"/>
      <c r="AW503" s="486"/>
      <c r="AX503" s="486"/>
      <c r="AY503" s="486"/>
      <c r="AZ503" s="486"/>
      <c r="BA503" s="486"/>
      <c r="BB503" s="486">
        <f t="shared" si="491"/>
        <v>44754.666666666664</v>
      </c>
      <c r="BC503" s="486"/>
      <c r="BD503" s="486"/>
      <c r="BE503" s="486"/>
      <c r="BF503" s="421">
        <f t="shared" si="482"/>
        <v>2</v>
      </c>
      <c r="BG503" s="422"/>
      <c r="BH503" s="423"/>
      <c r="BI503" s="423"/>
      <c r="BJ503" s="423"/>
      <c r="BK503" s="423"/>
      <c r="BL503" s="423"/>
      <c r="BM503" s="423"/>
      <c r="BN503" s="423"/>
      <c r="BO503" s="423"/>
      <c r="BP503" s="423"/>
      <c r="BQ503" s="424"/>
      <c r="BR503" s="424"/>
      <c r="BS503" s="424"/>
      <c r="BT503" s="424"/>
      <c r="BU503" s="424"/>
      <c r="BV503" s="424"/>
      <c r="BW503" s="424"/>
      <c r="BX503" s="424"/>
      <c r="BY503" s="424"/>
      <c r="BZ503" s="424"/>
      <c r="CA503" s="424"/>
      <c r="CB503" s="425">
        <f t="shared" si="483"/>
        <v>0</v>
      </c>
      <c r="CC503" s="397">
        <f t="shared" si="484"/>
        <v>2</v>
      </c>
      <c r="CD503" s="364"/>
      <c r="CE503" s="396">
        <f t="shared" si="487"/>
        <v>6</v>
      </c>
      <c r="CF503" s="413"/>
      <c r="CG503" s="413"/>
      <c r="CH503" s="413"/>
      <c r="CI503" s="413"/>
      <c r="CJ503" s="413"/>
      <c r="CK503" s="426"/>
      <c r="CL503" s="426"/>
    </row>
    <row r="504" spans="1:90" s="427" customFormat="1" ht="26.4" customHeight="1">
      <c r="A504" s="410"/>
      <c r="B504" s="411">
        <f t="shared" si="485"/>
        <v>1409</v>
      </c>
      <c r="C504" s="216" t="str">
        <f t="shared" ca="1" si="490"/>
        <v/>
      </c>
      <c r="D504" s="216" t="s">
        <v>364</v>
      </c>
      <c r="E504" s="363">
        <f t="shared" si="481"/>
        <v>44713</v>
      </c>
      <c r="F504" s="412">
        <v>44713</v>
      </c>
      <c r="G504" s="413"/>
      <c r="H504" s="414"/>
      <c r="I504" s="413"/>
      <c r="J504" s="413"/>
      <c r="K504" s="413">
        <v>3075</v>
      </c>
      <c r="L504" s="414"/>
      <c r="M504" s="413"/>
      <c r="N504" s="413"/>
      <c r="O504" s="483" t="s">
        <v>253</v>
      </c>
      <c r="P504" s="415" t="s">
        <v>254</v>
      </c>
      <c r="Q504" s="416" t="s">
        <v>254</v>
      </c>
      <c r="R504" s="417" t="s">
        <v>68</v>
      </c>
      <c r="S504" s="418" t="s">
        <v>27</v>
      </c>
      <c r="T504" s="413"/>
      <c r="U504" s="14" t="s">
        <v>350</v>
      </c>
      <c r="V504" s="419" t="s">
        <v>377</v>
      </c>
      <c r="W504" s="419">
        <v>105</v>
      </c>
      <c r="X504" s="413" t="s">
        <v>379</v>
      </c>
      <c r="Y504" s="413">
        <v>3</v>
      </c>
      <c r="Z504" s="428" t="s">
        <v>353</v>
      </c>
      <c r="AA504" s="413" t="s">
        <v>164</v>
      </c>
      <c r="AB504" s="413" t="s">
        <v>406</v>
      </c>
      <c r="AC504" s="413"/>
      <c r="AD504" s="413"/>
      <c r="AE504" s="413">
        <v>1000</v>
      </c>
      <c r="AF504" s="486">
        <v>44713</v>
      </c>
      <c r="AG504" s="486"/>
      <c r="AH504" s="486"/>
      <c r="AI504" s="486"/>
      <c r="AJ504" s="486"/>
      <c r="AK504" s="486"/>
      <c r="AL504" s="486"/>
      <c r="AM504" s="486"/>
      <c r="AN504" s="486"/>
      <c r="AO504" s="486"/>
      <c r="AP504" s="486"/>
      <c r="AQ504" s="486"/>
      <c r="AR504" s="486"/>
      <c r="AS504" s="486"/>
      <c r="AT504" s="486"/>
      <c r="AU504" s="486"/>
      <c r="AV504" s="486"/>
      <c r="AW504" s="486"/>
      <c r="AX504" s="486"/>
      <c r="AY504" s="486"/>
      <c r="AZ504" s="486"/>
      <c r="BA504" s="486"/>
      <c r="BB504" s="486">
        <f t="shared" si="491"/>
        <v>44754.666666666664</v>
      </c>
      <c r="BC504" s="486"/>
      <c r="BD504" s="486"/>
      <c r="BE504" s="486"/>
      <c r="BF504" s="421">
        <f t="shared" si="482"/>
        <v>2</v>
      </c>
      <c r="BG504" s="422"/>
      <c r="BH504" s="423"/>
      <c r="BI504" s="423"/>
      <c r="BJ504" s="423"/>
      <c r="BK504" s="423"/>
      <c r="BL504" s="423"/>
      <c r="BM504" s="423"/>
      <c r="BN504" s="423"/>
      <c r="BO504" s="423"/>
      <c r="BP504" s="423"/>
      <c r="BQ504" s="424"/>
      <c r="BR504" s="424"/>
      <c r="BS504" s="424"/>
      <c r="BT504" s="424"/>
      <c r="BU504" s="424"/>
      <c r="BV504" s="424"/>
      <c r="BW504" s="424"/>
      <c r="BX504" s="424"/>
      <c r="BY504" s="424"/>
      <c r="BZ504" s="424"/>
      <c r="CA504" s="424"/>
      <c r="CB504" s="425">
        <f t="shared" si="483"/>
        <v>0</v>
      </c>
      <c r="CC504" s="397">
        <f t="shared" si="484"/>
        <v>2</v>
      </c>
      <c r="CD504" s="364"/>
      <c r="CE504" s="396">
        <f t="shared" si="487"/>
        <v>6</v>
      </c>
      <c r="CF504" s="413"/>
      <c r="CG504" s="413"/>
      <c r="CH504" s="413"/>
      <c r="CI504" s="413"/>
      <c r="CJ504" s="413"/>
      <c r="CK504" s="426"/>
      <c r="CL504" s="426"/>
    </row>
    <row r="505" spans="1:90" s="427" customFormat="1" ht="26.4" customHeight="1">
      <c r="A505" s="410"/>
      <c r="B505" s="411">
        <f t="shared" si="485"/>
        <v>1410</v>
      </c>
      <c r="C505" s="216" t="str">
        <f t="shared" ca="1" si="490"/>
        <v/>
      </c>
      <c r="D505" s="216" t="s">
        <v>364</v>
      </c>
      <c r="E505" s="363">
        <f t="shared" si="481"/>
        <v>44713</v>
      </c>
      <c r="F505" s="412">
        <v>44713</v>
      </c>
      <c r="G505" s="413"/>
      <c r="H505" s="414"/>
      <c r="I505" s="413"/>
      <c r="J505" s="413"/>
      <c r="K505" s="413">
        <v>3075</v>
      </c>
      <c r="L505" s="414"/>
      <c r="M505" s="413"/>
      <c r="N505" s="413"/>
      <c r="O505" s="483" t="s">
        <v>253</v>
      </c>
      <c r="P505" s="415" t="s">
        <v>254</v>
      </c>
      <c r="Q505" s="416" t="s">
        <v>254</v>
      </c>
      <c r="R505" s="417" t="s">
        <v>68</v>
      </c>
      <c r="S505" s="418" t="s">
        <v>27</v>
      </c>
      <c r="T505" s="413"/>
      <c r="U505" s="413" t="s">
        <v>378</v>
      </c>
      <c r="V505" s="419" t="s">
        <v>378</v>
      </c>
      <c r="W505" s="419">
        <v>-40</v>
      </c>
      <c r="X505" s="413" t="s">
        <v>379</v>
      </c>
      <c r="Y505" s="413">
        <v>3</v>
      </c>
      <c r="Z505" s="413" t="s">
        <v>57</v>
      </c>
      <c r="AA505" s="413" t="s">
        <v>164</v>
      </c>
      <c r="AB505" s="413" t="s">
        <v>406</v>
      </c>
      <c r="AC505" s="413"/>
      <c r="AD505" s="413"/>
      <c r="AE505" s="413">
        <v>1000</v>
      </c>
      <c r="AF505" s="486">
        <v>44713</v>
      </c>
      <c r="AG505" s="486"/>
      <c r="AH505" s="486"/>
      <c r="AI505" s="486"/>
      <c r="AJ505" s="486"/>
      <c r="AK505" s="486"/>
      <c r="AL505" s="486"/>
      <c r="AM505" s="486"/>
      <c r="AN505" s="486"/>
      <c r="AO505" s="486"/>
      <c r="AP505" s="486"/>
      <c r="AQ505" s="486"/>
      <c r="AR505" s="486"/>
      <c r="AS505" s="486"/>
      <c r="AT505" s="486"/>
      <c r="AU505" s="486"/>
      <c r="AV505" s="486"/>
      <c r="AW505" s="486"/>
      <c r="AX505" s="486"/>
      <c r="AY505" s="486"/>
      <c r="AZ505" s="486"/>
      <c r="BA505" s="486"/>
      <c r="BB505" s="486">
        <f t="shared" si="491"/>
        <v>44754.666666666664</v>
      </c>
      <c r="BC505" s="486"/>
      <c r="BD505" s="486"/>
      <c r="BE505" s="486"/>
      <c r="BF505" s="421">
        <f t="shared" si="482"/>
        <v>2</v>
      </c>
      <c r="BG505" s="422"/>
      <c r="BH505" s="423"/>
      <c r="BI505" s="423"/>
      <c r="BJ505" s="423"/>
      <c r="BK505" s="423"/>
      <c r="BL505" s="423"/>
      <c r="BM505" s="423"/>
      <c r="BN505" s="423"/>
      <c r="BO505" s="423"/>
      <c r="BP505" s="423"/>
      <c r="BQ505" s="424"/>
      <c r="BR505" s="424"/>
      <c r="BS505" s="424"/>
      <c r="BT505" s="424"/>
      <c r="BU505" s="424"/>
      <c r="BV505" s="424"/>
      <c r="BW505" s="424"/>
      <c r="BX505" s="424"/>
      <c r="BY505" s="424"/>
      <c r="BZ505" s="424"/>
      <c r="CA505" s="424"/>
      <c r="CB505" s="425">
        <f t="shared" si="483"/>
        <v>0</v>
      </c>
      <c r="CC505" s="397">
        <f t="shared" si="484"/>
        <v>2</v>
      </c>
      <c r="CD505" s="364"/>
      <c r="CE505" s="396">
        <f t="shared" si="487"/>
        <v>6</v>
      </c>
      <c r="CF505" s="413"/>
      <c r="CG505" s="413"/>
      <c r="CH505" s="413"/>
      <c r="CI505" s="413"/>
      <c r="CJ505" s="413"/>
      <c r="CK505" s="426"/>
      <c r="CL505" s="426"/>
    </row>
    <row r="506" spans="1:90" s="427" customFormat="1" ht="26.4" customHeight="1">
      <c r="A506" s="410"/>
      <c r="B506" s="411">
        <f t="shared" si="485"/>
        <v>1411</v>
      </c>
      <c r="C506" s="216" t="str">
        <f t="shared" ca="1" si="490"/>
        <v/>
      </c>
      <c r="D506" s="216" t="s">
        <v>364</v>
      </c>
      <c r="E506" s="363">
        <f t="shared" si="481"/>
        <v>44713</v>
      </c>
      <c r="F506" s="412">
        <v>44713</v>
      </c>
      <c r="G506" s="413"/>
      <c r="H506" s="414"/>
      <c r="I506" s="413"/>
      <c r="J506" s="413"/>
      <c r="K506" s="413">
        <v>3075</v>
      </c>
      <c r="L506" s="414"/>
      <c r="M506" s="413"/>
      <c r="N506" s="413"/>
      <c r="O506" s="483" t="s">
        <v>253</v>
      </c>
      <c r="P506" s="415" t="s">
        <v>254</v>
      </c>
      <c r="Q506" s="416" t="s">
        <v>254</v>
      </c>
      <c r="R506" s="417" t="s">
        <v>68</v>
      </c>
      <c r="S506" s="418" t="s">
        <v>27</v>
      </c>
      <c r="T506" s="413"/>
      <c r="U506" s="413" t="s">
        <v>380</v>
      </c>
      <c r="V506" s="419" t="s">
        <v>318</v>
      </c>
      <c r="W506" s="419" t="s">
        <v>384</v>
      </c>
      <c r="X506" s="413" t="s">
        <v>323</v>
      </c>
      <c r="Y506" s="413">
        <v>3</v>
      </c>
      <c r="Z506" s="413" t="s">
        <v>21</v>
      </c>
      <c r="AA506" s="413" t="s">
        <v>164</v>
      </c>
      <c r="AB506" s="413" t="s">
        <v>406</v>
      </c>
      <c r="AC506" s="413"/>
      <c r="AD506" s="413"/>
      <c r="AE506" s="413">
        <v>1000</v>
      </c>
      <c r="AF506" s="486">
        <v>44713</v>
      </c>
      <c r="AG506" s="486"/>
      <c r="AH506" s="486"/>
      <c r="AI506" s="486"/>
      <c r="AJ506" s="486"/>
      <c r="AK506" s="486"/>
      <c r="AL506" s="486"/>
      <c r="AM506" s="486"/>
      <c r="AN506" s="486"/>
      <c r="AO506" s="486"/>
      <c r="AP506" s="486"/>
      <c r="AQ506" s="486"/>
      <c r="AR506" s="486"/>
      <c r="AS506" s="486"/>
      <c r="AT506" s="486"/>
      <c r="AU506" s="486"/>
      <c r="AV506" s="486"/>
      <c r="AW506" s="486"/>
      <c r="AX506" s="486"/>
      <c r="AY506" s="486"/>
      <c r="AZ506" s="486"/>
      <c r="BA506" s="486"/>
      <c r="BB506" s="486">
        <f t="shared" si="491"/>
        <v>44754.666666666664</v>
      </c>
      <c r="BC506" s="486"/>
      <c r="BD506" s="486"/>
      <c r="BE506" s="486"/>
      <c r="BF506" s="421">
        <f t="shared" si="482"/>
        <v>2</v>
      </c>
      <c r="BG506" s="422"/>
      <c r="BH506" s="423"/>
      <c r="BI506" s="423"/>
      <c r="BJ506" s="423"/>
      <c r="BK506" s="423"/>
      <c r="BL506" s="423"/>
      <c r="BM506" s="423"/>
      <c r="BN506" s="423"/>
      <c r="BO506" s="423"/>
      <c r="BP506" s="423"/>
      <c r="BQ506" s="424"/>
      <c r="BR506" s="424"/>
      <c r="BS506" s="424"/>
      <c r="BT506" s="424"/>
      <c r="BU506" s="424"/>
      <c r="BV506" s="424"/>
      <c r="BW506" s="424"/>
      <c r="BX506" s="424"/>
      <c r="BY506" s="424"/>
      <c r="BZ506" s="424"/>
      <c r="CA506" s="424"/>
      <c r="CB506" s="425">
        <f t="shared" si="483"/>
        <v>0</v>
      </c>
      <c r="CC506" s="397">
        <f t="shared" si="484"/>
        <v>2</v>
      </c>
      <c r="CD506" s="364"/>
      <c r="CE506" s="396">
        <f t="shared" si="487"/>
        <v>6</v>
      </c>
      <c r="CF506" s="413"/>
      <c r="CG506" s="413"/>
      <c r="CH506" s="413"/>
      <c r="CI506" s="413"/>
      <c r="CJ506" s="413"/>
      <c r="CK506" s="426"/>
      <c r="CL506" s="426"/>
    </row>
    <row r="507" spans="1:90" s="427" customFormat="1" ht="26.4" customHeight="1">
      <c r="A507" s="410"/>
      <c r="B507" s="411">
        <f t="shared" si="485"/>
        <v>1412</v>
      </c>
      <c r="C507" s="216" t="str">
        <f t="shared" ca="1" si="490"/>
        <v/>
      </c>
      <c r="D507" s="216" t="s">
        <v>364</v>
      </c>
      <c r="E507" s="363">
        <f t="shared" si="481"/>
        <v>44713</v>
      </c>
      <c r="F507" s="412">
        <v>44713</v>
      </c>
      <c r="G507" s="413"/>
      <c r="H507" s="414"/>
      <c r="I507" s="413"/>
      <c r="J507" s="413"/>
      <c r="K507" s="413">
        <v>3075</v>
      </c>
      <c r="L507" s="414"/>
      <c r="M507" s="413"/>
      <c r="N507" s="413"/>
      <c r="O507" s="483" t="s">
        <v>253</v>
      </c>
      <c r="P507" s="415" t="s">
        <v>254</v>
      </c>
      <c r="Q507" s="416" t="s">
        <v>254</v>
      </c>
      <c r="R507" s="417" t="s">
        <v>68</v>
      </c>
      <c r="S507" s="418" t="s">
        <v>27</v>
      </c>
      <c r="T507" s="413"/>
      <c r="U507" s="413" t="s">
        <v>380</v>
      </c>
      <c r="V507" s="419" t="s">
        <v>318</v>
      </c>
      <c r="W507" s="419" t="s">
        <v>334</v>
      </c>
      <c r="X507" s="413" t="s">
        <v>379</v>
      </c>
      <c r="Y507" s="413">
        <v>3</v>
      </c>
      <c r="Z507" s="413" t="s">
        <v>21</v>
      </c>
      <c r="AA507" s="413" t="s">
        <v>164</v>
      </c>
      <c r="AB507" s="413" t="s">
        <v>406</v>
      </c>
      <c r="AC507" s="413"/>
      <c r="AD507" s="413"/>
      <c r="AE507" s="413">
        <v>1000</v>
      </c>
      <c r="AF507" s="486">
        <v>44713</v>
      </c>
      <c r="AG507" s="486"/>
      <c r="AH507" s="486"/>
      <c r="AI507" s="486"/>
      <c r="AJ507" s="486"/>
      <c r="AK507" s="486"/>
      <c r="AL507" s="486"/>
      <c r="AM507" s="486"/>
      <c r="AN507" s="486"/>
      <c r="AO507" s="486"/>
      <c r="AP507" s="486"/>
      <c r="AQ507" s="486"/>
      <c r="AR507" s="486"/>
      <c r="AS507" s="486"/>
      <c r="AT507" s="486"/>
      <c r="AU507" s="486"/>
      <c r="AV507" s="486"/>
      <c r="AW507" s="486"/>
      <c r="AX507" s="486"/>
      <c r="AY507" s="486"/>
      <c r="AZ507" s="486"/>
      <c r="BA507" s="486"/>
      <c r="BB507" s="486">
        <f t="shared" si="491"/>
        <v>44754.666666666664</v>
      </c>
      <c r="BC507" s="486"/>
      <c r="BD507" s="486"/>
      <c r="BE507" s="486"/>
      <c r="BF507" s="421">
        <f t="shared" si="482"/>
        <v>2</v>
      </c>
      <c r="BG507" s="422"/>
      <c r="BH507" s="423"/>
      <c r="BI507" s="423"/>
      <c r="BJ507" s="423"/>
      <c r="BK507" s="423"/>
      <c r="BL507" s="423"/>
      <c r="BM507" s="423"/>
      <c r="BN507" s="423"/>
      <c r="BO507" s="423"/>
      <c r="BP507" s="423"/>
      <c r="BQ507" s="424"/>
      <c r="BR507" s="424"/>
      <c r="BS507" s="424"/>
      <c r="BT507" s="424"/>
      <c r="BU507" s="424"/>
      <c r="BV507" s="424"/>
      <c r="BW507" s="424"/>
      <c r="BX507" s="424"/>
      <c r="BY507" s="424"/>
      <c r="BZ507" s="424"/>
      <c r="CA507" s="424"/>
      <c r="CB507" s="425">
        <f t="shared" si="483"/>
        <v>0</v>
      </c>
      <c r="CC507" s="397">
        <f t="shared" si="484"/>
        <v>2</v>
      </c>
      <c r="CD507" s="364"/>
      <c r="CE507" s="396">
        <f t="shared" si="487"/>
        <v>6</v>
      </c>
      <c r="CF507" s="413"/>
      <c r="CG507" s="413"/>
      <c r="CH507" s="413"/>
      <c r="CI507" s="413"/>
      <c r="CJ507" s="413"/>
      <c r="CK507" s="426"/>
      <c r="CL507" s="426"/>
    </row>
    <row r="508" spans="1:90" s="427" customFormat="1" ht="26.4" customHeight="1">
      <c r="A508" s="410"/>
      <c r="B508" s="411">
        <f t="shared" si="485"/>
        <v>1413</v>
      </c>
      <c r="C508" s="216" t="str">
        <f t="shared" ca="1" si="490"/>
        <v/>
      </c>
      <c r="D508" s="216" t="s">
        <v>364</v>
      </c>
      <c r="E508" s="363">
        <f t="shared" si="481"/>
        <v>44713</v>
      </c>
      <c r="F508" s="412">
        <v>44713</v>
      </c>
      <c r="G508" s="413"/>
      <c r="H508" s="414"/>
      <c r="I508" s="413"/>
      <c r="J508" s="413"/>
      <c r="K508" s="413">
        <v>3075</v>
      </c>
      <c r="L508" s="414"/>
      <c r="M508" s="413"/>
      <c r="N508" s="413"/>
      <c r="O508" s="483" t="s">
        <v>253</v>
      </c>
      <c r="P508" s="415" t="s">
        <v>254</v>
      </c>
      <c r="Q508" s="416" t="s">
        <v>254</v>
      </c>
      <c r="R508" s="417" t="s">
        <v>68</v>
      </c>
      <c r="S508" s="418" t="s">
        <v>27</v>
      </c>
      <c r="T508" s="413"/>
      <c r="U508" s="413" t="s">
        <v>382</v>
      </c>
      <c r="V508" s="419" t="s">
        <v>382</v>
      </c>
      <c r="W508" s="380" t="s">
        <v>385</v>
      </c>
      <c r="X508" s="413" t="s">
        <v>379</v>
      </c>
      <c r="Y508" s="413">
        <v>3</v>
      </c>
      <c r="Z508" s="413" t="s">
        <v>31</v>
      </c>
      <c r="AA508" s="413" t="s">
        <v>164</v>
      </c>
      <c r="AB508" s="413" t="s">
        <v>406</v>
      </c>
      <c r="AC508" s="413"/>
      <c r="AD508" s="413"/>
      <c r="AE508" s="413">
        <v>1000</v>
      </c>
      <c r="AF508" s="486">
        <v>44713</v>
      </c>
      <c r="AG508" s="486"/>
      <c r="AH508" s="486"/>
      <c r="AI508" s="486"/>
      <c r="AJ508" s="486"/>
      <c r="AK508" s="486"/>
      <c r="AL508" s="486"/>
      <c r="AM508" s="486"/>
      <c r="AN508" s="486"/>
      <c r="AO508" s="486"/>
      <c r="AP508" s="486"/>
      <c r="AQ508" s="486"/>
      <c r="AR508" s="486"/>
      <c r="AS508" s="486"/>
      <c r="AT508" s="486"/>
      <c r="AU508" s="486"/>
      <c r="AV508" s="486"/>
      <c r="AW508" s="486"/>
      <c r="AX508" s="486"/>
      <c r="AY508" s="486"/>
      <c r="AZ508" s="486"/>
      <c r="BA508" s="486"/>
      <c r="BB508" s="486">
        <f t="shared" si="491"/>
        <v>44754.666666666664</v>
      </c>
      <c r="BC508" s="486"/>
      <c r="BD508" s="486"/>
      <c r="BE508" s="486"/>
      <c r="BF508" s="421">
        <f t="shared" si="482"/>
        <v>2</v>
      </c>
      <c r="BG508" s="422"/>
      <c r="BH508" s="423"/>
      <c r="BI508" s="423"/>
      <c r="BJ508" s="423"/>
      <c r="BK508" s="423"/>
      <c r="BL508" s="423"/>
      <c r="BM508" s="423"/>
      <c r="BN508" s="423"/>
      <c r="BO508" s="423"/>
      <c r="BP508" s="423"/>
      <c r="BQ508" s="424"/>
      <c r="BR508" s="424"/>
      <c r="BS508" s="424"/>
      <c r="BT508" s="424"/>
      <c r="BU508" s="424"/>
      <c r="BV508" s="424"/>
      <c r="BW508" s="424"/>
      <c r="BX508" s="424"/>
      <c r="BY508" s="424"/>
      <c r="BZ508" s="424"/>
      <c r="CA508" s="424"/>
      <c r="CB508" s="425">
        <f t="shared" si="483"/>
        <v>0</v>
      </c>
      <c r="CC508" s="397">
        <f t="shared" si="484"/>
        <v>2</v>
      </c>
      <c r="CD508" s="364"/>
      <c r="CE508" s="396">
        <f t="shared" si="487"/>
        <v>6</v>
      </c>
      <c r="CF508" s="413"/>
      <c r="CG508" s="413"/>
      <c r="CH508" s="413"/>
      <c r="CI508" s="413"/>
      <c r="CJ508" s="413"/>
      <c r="CK508" s="426"/>
      <c r="CL508" s="426"/>
    </row>
    <row r="509" spans="1:90" s="427" customFormat="1" ht="26.4" customHeight="1">
      <c r="A509" s="410"/>
      <c r="B509" s="411">
        <f t="shared" si="485"/>
        <v>1414</v>
      </c>
      <c r="C509" s="216" t="str">
        <f t="shared" ca="1" si="490"/>
        <v/>
      </c>
      <c r="D509" s="216" t="s">
        <v>364</v>
      </c>
      <c r="E509" s="363">
        <f t="shared" si="481"/>
        <v>44713</v>
      </c>
      <c r="F509" s="412">
        <v>44713</v>
      </c>
      <c r="G509" s="413"/>
      <c r="H509" s="414"/>
      <c r="I509" s="413"/>
      <c r="J509" s="413"/>
      <c r="K509" s="413">
        <v>7124</v>
      </c>
      <c r="L509" s="414"/>
      <c r="M509" s="413"/>
      <c r="N509" s="413"/>
      <c r="O509" s="483" t="s">
        <v>253</v>
      </c>
      <c r="P509" s="415" t="s">
        <v>254</v>
      </c>
      <c r="Q509" s="416" t="s">
        <v>254</v>
      </c>
      <c r="R509" s="417" t="s">
        <v>68</v>
      </c>
      <c r="S509" s="418" t="s">
        <v>27</v>
      </c>
      <c r="T509" s="413"/>
      <c r="U509" s="14" t="s">
        <v>350</v>
      </c>
      <c r="V509" s="419" t="s">
        <v>377</v>
      </c>
      <c r="W509" s="419">
        <v>85</v>
      </c>
      <c r="X509" s="413" t="s">
        <v>323</v>
      </c>
      <c r="Y509" s="413">
        <v>3</v>
      </c>
      <c r="Z509" s="428" t="s">
        <v>353</v>
      </c>
      <c r="AA509" s="413" t="s">
        <v>169</v>
      </c>
      <c r="AB509" s="413" t="e">
        <v>#REF!</v>
      </c>
      <c r="AC509" s="413"/>
      <c r="AD509" s="413"/>
      <c r="AE509" s="413">
        <v>500</v>
      </c>
      <c r="AF509" s="486">
        <v>44713</v>
      </c>
      <c r="AG509" s="486"/>
      <c r="AH509" s="486"/>
      <c r="AI509" s="486"/>
      <c r="AJ509" s="486"/>
      <c r="AK509" s="486"/>
      <c r="AL509" s="486"/>
      <c r="AM509" s="486"/>
      <c r="AN509" s="486"/>
      <c r="AO509" s="486"/>
      <c r="AP509" s="486"/>
      <c r="AQ509" s="486"/>
      <c r="AR509" s="486"/>
      <c r="AS509" s="486"/>
      <c r="AT509" s="486"/>
      <c r="AU509" s="486"/>
      <c r="AV509" s="486"/>
      <c r="AW509" s="486"/>
      <c r="AX509" s="486"/>
      <c r="AY509" s="486">
        <f t="shared" ref="AY509:AY520" si="492">$AF509+AY$3</f>
        <v>44733.833333333336</v>
      </c>
      <c r="AZ509" s="486"/>
      <c r="BA509" s="486"/>
      <c r="BB509" s="486"/>
      <c r="BC509" s="486"/>
      <c r="BD509" s="486"/>
      <c r="BE509" s="486"/>
      <c r="BF509" s="421">
        <f t="shared" si="482"/>
        <v>2</v>
      </c>
      <c r="BG509" s="422"/>
      <c r="BH509" s="423"/>
      <c r="BI509" s="423"/>
      <c r="BJ509" s="423"/>
      <c r="BK509" s="423"/>
      <c r="BL509" s="423"/>
      <c r="BM509" s="423"/>
      <c r="BN509" s="423"/>
      <c r="BO509" s="423"/>
      <c r="BP509" s="423"/>
      <c r="BQ509" s="424"/>
      <c r="BR509" s="424"/>
      <c r="BS509" s="424"/>
      <c r="BT509" s="424"/>
      <c r="BU509" s="424"/>
      <c r="BV509" s="424"/>
      <c r="BW509" s="424"/>
      <c r="BX509" s="424"/>
      <c r="BY509" s="424"/>
      <c r="BZ509" s="424"/>
      <c r="CA509" s="424"/>
      <c r="CB509" s="425">
        <f t="shared" si="483"/>
        <v>0</v>
      </c>
      <c r="CC509" s="397">
        <f t="shared" si="484"/>
        <v>2</v>
      </c>
      <c r="CD509" s="364"/>
      <c r="CE509" s="396">
        <f t="shared" si="487"/>
        <v>6</v>
      </c>
      <c r="CF509" s="413"/>
      <c r="CG509" s="413"/>
      <c r="CH509" s="413"/>
      <c r="CI509" s="413"/>
      <c r="CJ509" s="413"/>
      <c r="CK509" s="426"/>
      <c r="CL509" s="426"/>
    </row>
    <row r="510" spans="1:90" s="427" customFormat="1" ht="26.4" customHeight="1">
      <c r="A510" s="410"/>
      <c r="B510" s="411">
        <f t="shared" si="485"/>
        <v>1415</v>
      </c>
      <c r="C510" s="216" t="str">
        <f t="shared" ca="1" si="490"/>
        <v/>
      </c>
      <c r="D510" s="216" t="s">
        <v>364</v>
      </c>
      <c r="E510" s="363">
        <f t="shared" si="481"/>
        <v>44713</v>
      </c>
      <c r="F510" s="412">
        <v>44713</v>
      </c>
      <c r="G510" s="413"/>
      <c r="H510" s="414"/>
      <c r="I510" s="413"/>
      <c r="J510" s="413"/>
      <c r="K510" s="413">
        <v>7124</v>
      </c>
      <c r="L510" s="414"/>
      <c r="M510" s="413"/>
      <c r="N510" s="413"/>
      <c r="O510" s="483" t="s">
        <v>253</v>
      </c>
      <c r="P510" s="415" t="s">
        <v>254</v>
      </c>
      <c r="Q510" s="416" t="s">
        <v>254</v>
      </c>
      <c r="R510" s="417" t="s">
        <v>68</v>
      </c>
      <c r="S510" s="418" t="s">
        <v>27</v>
      </c>
      <c r="T510" s="413"/>
      <c r="U510" s="413" t="s">
        <v>378</v>
      </c>
      <c r="V510" s="419" t="s">
        <v>378</v>
      </c>
      <c r="W510" s="419">
        <v>-30</v>
      </c>
      <c r="X510" s="413" t="s">
        <v>323</v>
      </c>
      <c r="Y510" s="413">
        <v>3</v>
      </c>
      <c r="Z510" s="413" t="s">
        <v>57</v>
      </c>
      <c r="AA510" s="413" t="s">
        <v>169</v>
      </c>
      <c r="AB510" s="413" t="e">
        <v>#REF!</v>
      </c>
      <c r="AC510" s="413"/>
      <c r="AD510" s="413"/>
      <c r="AE510" s="413">
        <v>500</v>
      </c>
      <c r="AF510" s="486">
        <v>44713</v>
      </c>
      <c r="AG510" s="486"/>
      <c r="AH510" s="486"/>
      <c r="AI510" s="486"/>
      <c r="AJ510" s="486"/>
      <c r="AK510" s="486"/>
      <c r="AL510" s="486"/>
      <c r="AM510" s="486"/>
      <c r="AN510" s="486"/>
      <c r="AO510" s="486"/>
      <c r="AP510" s="486"/>
      <c r="AQ510" s="486"/>
      <c r="AR510" s="486"/>
      <c r="AS510" s="486"/>
      <c r="AT510" s="486"/>
      <c r="AU510" s="486"/>
      <c r="AV510" s="486"/>
      <c r="AW510" s="486"/>
      <c r="AX510" s="486"/>
      <c r="AY510" s="486">
        <f t="shared" si="492"/>
        <v>44733.833333333336</v>
      </c>
      <c r="AZ510" s="486"/>
      <c r="BA510" s="486"/>
      <c r="BB510" s="486"/>
      <c r="BC510" s="486"/>
      <c r="BD510" s="486"/>
      <c r="BE510" s="486"/>
      <c r="BF510" s="421">
        <f t="shared" si="482"/>
        <v>2</v>
      </c>
      <c r="BG510" s="422"/>
      <c r="BH510" s="423"/>
      <c r="BI510" s="423"/>
      <c r="BJ510" s="423"/>
      <c r="BK510" s="423"/>
      <c r="BL510" s="423"/>
      <c r="BM510" s="423"/>
      <c r="BN510" s="423"/>
      <c r="BO510" s="423"/>
      <c r="BP510" s="423"/>
      <c r="BQ510" s="424"/>
      <c r="BR510" s="424"/>
      <c r="BS510" s="424"/>
      <c r="BT510" s="424"/>
      <c r="BU510" s="424"/>
      <c r="BV510" s="424"/>
      <c r="BW510" s="424"/>
      <c r="BX510" s="424"/>
      <c r="BY510" s="424"/>
      <c r="BZ510" s="424"/>
      <c r="CA510" s="424"/>
      <c r="CB510" s="425">
        <f t="shared" si="483"/>
        <v>0</v>
      </c>
      <c r="CC510" s="397">
        <f t="shared" si="484"/>
        <v>2</v>
      </c>
      <c r="CD510" s="364"/>
      <c r="CE510" s="396">
        <f t="shared" si="487"/>
        <v>6</v>
      </c>
      <c r="CF510" s="413"/>
      <c r="CG510" s="413"/>
      <c r="CH510" s="413"/>
      <c r="CI510" s="413"/>
      <c r="CJ510" s="413"/>
      <c r="CK510" s="426"/>
      <c r="CL510" s="426"/>
    </row>
    <row r="511" spans="1:90" s="427" customFormat="1" ht="26.4" customHeight="1">
      <c r="A511" s="410"/>
      <c r="B511" s="411">
        <f t="shared" si="485"/>
        <v>1416</v>
      </c>
      <c r="C511" s="216" t="str">
        <f t="shared" ca="1" si="490"/>
        <v/>
      </c>
      <c r="D511" s="216" t="s">
        <v>364</v>
      </c>
      <c r="E511" s="363">
        <f t="shared" si="481"/>
        <v>44713</v>
      </c>
      <c r="F511" s="412">
        <v>44713</v>
      </c>
      <c r="G511" s="413"/>
      <c r="H511" s="414"/>
      <c r="I511" s="413"/>
      <c r="J511" s="413"/>
      <c r="K511" s="413">
        <v>7124</v>
      </c>
      <c r="L511" s="414"/>
      <c r="M511" s="413"/>
      <c r="N511" s="413"/>
      <c r="O511" s="483" t="s">
        <v>253</v>
      </c>
      <c r="P511" s="415" t="s">
        <v>254</v>
      </c>
      <c r="Q511" s="416" t="s">
        <v>254</v>
      </c>
      <c r="R511" s="417" t="s">
        <v>68</v>
      </c>
      <c r="S511" s="418" t="s">
        <v>27</v>
      </c>
      <c r="T511" s="413"/>
      <c r="U511" s="14" t="s">
        <v>350</v>
      </c>
      <c r="V511" s="419" t="s">
        <v>377</v>
      </c>
      <c r="W511" s="419">
        <v>95</v>
      </c>
      <c r="X511" s="413" t="s">
        <v>379</v>
      </c>
      <c r="Y511" s="413">
        <v>3</v>
      </c>
      <c r="Z511" s="428" t="s">
        <v>353</v>
      </c>
      <c r="AA511" s="413" t="s">
        <v>169</v>
      </c>
      <c r="AB511" s="413" t="e">
        <v>#REF!</v>
      </c>
      <c r="AC511" s="413"/>
      <c r="AD511" s="413"/>
      <c r="AE511" s="413">
        <v>500</v>
      </c>
      <c r="AF511" s="486">
        <v>44713</v>
      </c>
      <c r="AG511" s="486"/>
      <c r="AH511" s="486"/>
      <c r="AI511" s="486"/>
      <c r="AJ511" s="486"/>
      <c r="AK511" s="486"/>
      <c r="AL511" s="486"/>
      <c r="AM511" s="486"/>
      <c r="AN511" s="486"/>
      <c r="AO511" s="486"/>
      <c r="AP511" s="486"/>
      <c r="AQ511" s="486"/>
      <c r="AR511" s="486"/>
      <c r="AS511" s="486"/>
      <c r="AT511" s="486"/>
      <c r="AU511" s="486"/>
      <c r="AV511" s="486"/>
      <c r="AW511" s="486"/>
      <c r="AX511" s="486"/>
      <c r="AY511" s="486">
        <f t="shared" si="492"/>
        <v>44733.833333333336</v>
      </c>
      <c r="AZ511" s="486"/>
      <c r="BA511" s="486"/>
      <c r="BB511" s="486"/>
      <c r="BC511" s="486"/>
      <c r="BD511" s="486"/>
      <c r="BE511" s="486"/>
      <c r="BF511" s="421">
        <f t="shared" si="482"/>
        <v>2</v>
      </c>
      <c r="BG511" s="422"/>
      <c r="BH511" s="423"/>
      <c r="BI511" s="423"/>
      <c r="BJ511" s="423"/>
      <c r="BK511" s="423"/>
      <c r="BL511" s="423"/>
      <c r="BM511" s="423"/>
      <c r="BN511" s="423"/>
      <c r="BO511" s="423"/>
      <c r="BP511" s="423"/>
      <c r="BQ511" s="424"/>
      <c r="BR511" s="424"/>
      <c r="BS511" s="424"/>
      <c r="BT511" s="424"/>
      <c r="BU511" s="424"/>
      <c r="BV511" s="424"/>
      <c r="BW511" s="424"/>
      <c r="BX511" s="424"/>
      <c r="BY511" s="424"/>
      <c r="BZ511" s="424"/>
      <c r="CA511" s="424"/>
      <c r="CB511" s="425">
        <f t="shared" si="483"/>
        <v>0</v>
      </c>
      <c r="CC511" s="397">
        <f t="shared" si="484"/>
        <v>2</v>
      </c>
      <c r="CD511" s="364"/>
      <c r="CE511" s="396">
        <f t="shared" si="487"/>
        <v>6</v>
      </c>
      <c r="CF511" s="413"/>
      <c r="CG511" s="413"/>
      <c r="CH511" s="413"/>
      <c r="CI511" s="413"/>
      <c r="CJ511" s="413"/>
      <c r="CK511" s="426"/>
      <c r="CL511" s="426"/>
    </row>
    <row r="512" spans="1:90" s="427" customFormat="1" ht="26.4" customHeight="1">
      <c r="A512" s="410"/>
      <c r="B512" s="411">
        <f t="shared" si="485"/>
        <v>1417</v>
      </c>
      <c r="C512" s="216" t="str">
        <f t="shared" ca="1" si="490"/>
        <v/>
      </c>
      <c r="D512" s="216" t="s">
        <v>364</v>
      </c>
      <c r="E512" s="363">
        <f t="shared" si="481"/>
        <v>44713</v>
      </c>
      <c r="F512" s="412">
        <v>44713</v>
      </c>
      <c r="G512" s="413"/>
      <c r="H512" s="414"/>
      <c r="I512" s="413"/>
      <c r="J512" s="413"/>
      <c r="K512" s="413">
        <v>7124</v>
      </c>
      <c r="L512" s="414"/>
      <c r="M512" s="413"/>
      <c r="N512" s="413"/>
      <c r="O512" s="483" t="s">
        <v>253</v>
      </c>
      <c r="P512" s="415" t="s">
        <v>254</v>
      </c>
      <c r="Q512" s="416" t="s">
        <v>254</v>
      </c>
      <c r="R512" s="417" t="s">
        <v>68</v>
      </c>
      <c r="S512" s="418" t="s">
        <v>27</v>
      </c>
      <c r="T512" s="413"/>
      <c r="U512" s="413" t="s">
        <v>378</v>
      </c>
      <c r="V512" s="419" t="s">
        <v>378</v>
      </c>
      <c r="W512" s="419">
        <v>-40</v>
      </c>
      <c r="X512" s="413" t="s">
        <v>379</v>
      </c>
      <c r="Y512" s="413">
        <v>3</v>
      </c>
      <c r="Z512" s="413" t="s">
        <v>57</v>
      </c>
      <c r="AA512" s="413" t="s">
        <v>169</v>
      </c>
      <c r="AB512" s="413" t="e">
        <v>#REF!</v>
      </c>
      <c r="AC512" s="413"/>
      <c r="AD512" s="413"/>
      <c r="AE512" s="413">
        <v>500</v>
      </c>
      <c r="AF512" s="486">
        <v>44713</v>
      </c>
      <c r="AG512" s="486"/>
      <c r="AH512" s="486"/>
      <c r="AI512" s="486"/>
      <c r="AJ512" s="486"/>
      <c r="AK512" s="486"/>
      <c r="AL512" s="486"/>
      <c r="AM512" s="486"/>
      <c r="AN512" s="486"/>
      <c r="AO512" s="486"/>
      <c r="AP512" s="486"/>
      <c r="AQ512" s="486"/>
      <c r="AR512" s="486"/>
      <c r="AS512" s="486"/>
      <c r="AT512" s="486"/>
      <c r="AU512" s="486"/>
      <c r="AV512" s="486"/>
      <c r="AW512" s="486"/>
      <c r="AX512" s="486"/>
      <c r="AY512" s="486">
        <f t="shared" si="492"/>
        <v>44733.833333333336</v>
      </c>
      <c r="AZ512" s="486"/>
      <c r="BA512" s="486"/>
      <c r="BB512" s="486"/>
      <c r="BC512" s="486"/>
      <c r="BD512" s="486"/>
      <c r="BE512" s="486"/>
      <c r="BF512" s="421">
        <f t="shared" si="482"/>
        <v>2</v>
      </c>
      <c r="BG512" s="422"/>
      <c r="BH512" s="423"/>
      <c r="BI512" s="423"/>
      <c r="BJ512" s="423"/>
      <c r="BK512" s="423"/>
      <c r="BL512" s="423"/>
      <c r="BM512" s="423"/>
      <c r="BN512" s="423"/>
      <c r="BO512" s="423"/>
      <c r="BP512" s="423"/>
      <c r="BQ512" s="424"/>
      <c r="BR512" s="424"/>
      <c r="BS512" s="424"/>
      <c r="BT512" s="424"/>
      <c r="BU512" s="424"/>
      <c r="BV512" s="424"/>
      <c r="BW512" s="424"/>
      <c r="BX512" s="424"/>
      <c r="BY512" s="424"/>
      <c r="BZ512" s="424"/>
      <c r="CA512" s="424"/>
      <c r="CB512" s="425">
        <f t="shared" si="483"/>
        <v>0</v>
      </c>
      <c r="CC512" s="397">
        <f t="shared" si="484"/>
        <v>2</v>
      </c>
      <c r="CD512" s="364"/>
      <c r="CE512" s="396">
        <f t="shared" si="487"/>
        <v>6</v>
      </c>
      <c r="CF512" s="413"/>
      <c r="CG512" s="413"/>
      <c r="CH512" s="413"/>
      <c r="CI512" s="413"/>
      <c r="CJ512" s="413"/>
      <c r="CK512" s="426"/>
      <c r="CL512" s="426"/>
    </row>
    <row r="513" spans="1:90" s="427" customFormat="1" ht="26.4" customHeight="1">
      <c r="A513" s="410"/>
      <c r="B513" s="411">
        <f t="shared" si="485"/>
        <v>1418</v>
      </c>
      <c r="C513" s="216" t="str">
        <f t="shared" ca="1" si="490"/>
        <v/>
      </c>
      <c r="D513" s="216" t="s">
        <v>364</v>
      </c>
      <c r="E513" s="363">
        <f t="shared" si="481"/>
        <v>44713</v>
      </c>
      <c r="F513" s="412">
        <v>44713</v>
      </c>
      <c r="G513" s="413"/>
      <c r="H513" s="414"/>
      <c r="I513" s="413"/>
      <c r="J513" s="413"/>
      <c r="K513" s="413">
        <v>7124</v>
      </c>
      <c r="L513" s="414"/>
      <c r="M513" s="413"/>
      <c r="N513" s="413"/>
      <c r="O513" s="483" t="s">
        <v>253</v>
      </c>
      <c r="P513" s="415" t="s">
        <v>254</v>
      </c>
      <c r="Q513" s="416" t="s">
        <v>254</v>
      </c>
      <c r="R513" s="417" t="s">
        <v>68</v>
      </c>
      <c r="S513" s="418" t="s">
        <v>27</v>
      </c>
      <c r="T513" s="413"/>
      <c r="U513" s="413" t="s">
        <v>380</v>
      </c>
      <c r="V513" s="419" t="s">
        <v>318</v>
      </c>
      <c r="W513" s="419" t="s">
        <v>329</v>
      </c>
      <c r="X513" s="413" t="s">
        <v>323</v>
      </c>
      <c r="Y513" s="413">
        <v>3</v>
      </c>
      <c r="Z513" s="413" t="s">
        <v>21</v>
      </c>
      <c r="AA513" s="413" t="s">
        <v>169</v>
      </c>
      <c r="AB513" s="413" t="e">
        <v>#REF!</v>
      </c>
      <c r="AC513" s="413"/>
      <c r="AD513" s="413"/>
      <c r="AE513" s="413">
        <v>500</v>
      </c>
      <c r="AF513" s="486">
        <v>44713</v>
      </c>
      <c r="AG513" s="486"/>
      <c r="AH513" s="486"/>
      <c r="AI513" s="486"/>
      <c r="AJ513" s="486"/>
      <c r="AK513" s="486"/>
      <c r="AL513" s="486"/>
      <c r="AM513" s="486"/>
      <c r="AN513" s="486"/>
      <c r="AO513" s="486"/>
      <c r="AP513" s="486"/>
      <c r="AQ513" s="486"/>
      <c r="AR513" s="486"/>
      <c r="AS513" s="486"/>
      <c r="AT513" s="486"/>
      <c r="AU513" s="486"/>
      <c r="AV513" s="486"/>
      <c r="AW513" s="486"/>
      <c r="AX513" s="486"/>
      <c r="AY513" s="486">
        <f t="shared" si="492"/>
        <v>44733.833333333336</v>
      </c>
      <c r="AZ513" s="486"/>
      <c r="BA513" s="486"/>
      <c r="BB513" s="486"/>
      <c r="BC513" s="486"/>
      <c r="BD513" s="486"/>
      <c r="BE513" s="486"/>
      <c r="BF513" s="421">
        <f t="shared" si="482"/>
        <v>2</v>
      </c>
      <c r="BG513" s="422"/>
      <c r="BH513" s="423"/>
      <c r="BI513" s="423"/>
      <c r="BJ513" s="423"/>
      <c r="BK513" s="423"/>
      <c r="BL513" s="423"/>
      <c r="BM513" s="423"/>
      <c r="BN513" s="423"/>
      <c r="BO513" s="423"/>
      <c r="BP513" s="423"/>
      <c r="BQ513" s="424"/>
      <c r="BR513" s="424"/>
      <c r="BS513" s="424"/>
      <c r="BT513" s="424"/>
      <c r="BU513" s="424"/>
      <c r="BV513" s="424"/>
      <c r="BW513" s="424"/>
      <c r="BX513" s="424"/>
      <c r="BY513" s="424"/>
      <c r="BZ513" s="424"/>
      <c r="CA513" s="424"/>
      <c r="CB513" s="425">
        <f t="shared" si="483"/>
        <v>0</v>
      </c>
      <c r="CC513" s="397">
        <f t="shared" si="484"/>
        <v>2</v>
      </c>
      <c r="CD513" s="364"/>
      <c r="CE513" s="396">
        <f t="shared" si="487"/>
        <v>6</v>
      </c>
      <c r="CF513" s="413"/>
      <c r="CG513" s="413"/>
      <c r="CH513" s="413"/>
      <c r="CI513" s="413"/>
      <c r="CJ513" s="413"/>
      <c r="CK513" s="426"/>
      <c r="CL513" s="426"/>
    </row>
    <row r="514" spans="1:90" s="427" customFormat="1" ht="26.4" customHeight="1">
      <c r="A514" s="410"/>
      <c r="B514" s="411">
        <f t="shared" si="485"/>
        <v>1419</v>
      </c>
      <c r="C514" s="216" t="str">
        <f t="shared" ca="1" si="490"/>
        <v/>
      </c>
      <c r="D514" s="216" t="s">
        <v>364</v>
      </c>
      <c r="E514" s="363">
        <f t="shared" si="481"/>
        <v>44713</v>
      </c>
      <c r="F514" s="412">
        <v>44713</v>
      </c>
      <c r="G514" s="413"/>
      <c r="H514" s="414"/>
      <c r="I514" s="413"/>
      <c r="J514" s="413"/>
      <c r="K514" s="413">
        <v>7127</v>
      </c>
      <c r="L514" s="414"/>
      <c r="M514" s="413"/>
      <c r="N514" s="413"/>
      <c r="O514" s="483" t="s">
        <v>253</v>
      </c>
      <c r="P514" s="415" t="s">
        <v>254</v>
      </c>
      <c r="Q514" s="416" t="s">
        <v>254</v>
      </c>
      <c r="R514" s="417" t="s">
        <v>68</v>
      </c>
      <c r="S514" s="418" t="s">
        <v>27</v>
      </c>
      <c r="T514" s="413"/>
      <c r="U514" s="14" t="s">
        <v>350</v>
      </c>
      <c r="V514" s="419" t="s">
        <v>377</v>
      </c>
      <c r="W514" s="419">
        <v>85</v>
      </c>
      <c r="X514" s="413" t="s">
        <v>323</v>
      </c>
      <c r="Y514" s="413">
        <v>3</v>
      </c>
      <c r="Z514" s="428" t="s">
        <v>353</v>
      </c>
      <c r="AA514" s="413" t="s">
        <v>165</v>
      </c>
      <c r="AB514" s="413" t="s">
        <v>167</v>
      </c>
      <c r="AC514" s="413"/>
      <c r="AD514" s="413"/>
      <c r="AE514" s="413">
        <v>500</v>
      </c>
      <c r="AF514" s="486">
        <v>44713</v>
      </c>
      <c r="AG514" s="486"/>
      <c r="AH514" s="486"/>
      <c r="AI514" s="486"/>
      <c r="AJ514" s="486"/>
      <c r="AK514" s="486"/>
      <c r="AL514" s="486"/>
      <c r="AM514" s="486"/>
      <c r="AN514" s="486"/>
      <c r="AO514" s="486"/>
      <c r="AP514" s="486"/>
      <c r="AQ514" s="486"/>
      <c r="AR514" s="486"/>
      <c r="AS514" s="486"/>
      <c r="AT514" s="486"/>
      <c r="AU514" s="486"/>
      <c r="AV514" s="486"/>
      <c r="AW514" s="486"/>
      <c r="AX514" s="486"/>
      <c r="AY514" s="486">
        <f t="shared" si="492"/>
        <v>44733.833333333336</v>
      </c>
      <c r="AZ514" s="486"/>
      <c r="BA514" s="486"/>
      <c r="BB514" s="486"/>
      <c r="BC514" s="486"/>
      <c r="BD514" s="486"/>
      <c r="BE514" s="486"/>
      <c r="BF514" s="421">
        <f t="shared" si="482"/>
        <v>2</v>
      </c>
      <c r="BG514" s="422"/>
      <c r="BH514" s="423"/>
      <c r="BI514" s="423"/>
      <c r="BJ514" s="423"/>
      <c r="BK514" s="423"/>
      <c r="BL514" s="423"/>
      <c r="BM514" s="423"/>
      <c r="BN514" s="423"/>
      <c r="BO514" s="423"/>
      <c r="BP514" s="423"/>
      <c r="BQ514" s="424"/>
      <c r="BR514" s="424"/>
      <c r="BS514" s="424"/>
      <c r="BT514" s="424"/>
      <c r="BU514" s="424"/>
      <c r="BV514" s="424"/>
      <c r="BW514" s="424"/>
      <c r="BX514" s="424"/>
      <c r="BY514" s="424"/>
      <c r="BZ514" s="424"/>
      <c r="CA514" s="424"/>
      <c r="CB514" s="425">
        <f t="shared" si="483"/>
        <v>0</v>
      </c>
      <c r="CC514" s="397">
        <f t="shared" si="484"/>
        <v>2</v>
      </c>
      <c r="CD514" s="364"/>
      <c r="CE514" s="396">
        <f t="shared" si="487"/>
        <v>6</v>
      </c>
      <c r="CF514" s="413"/>
      <c r="CG514" s="413"/>
      <c r="CH514" s="413"/>
      <c r="CI514" s="413"/>
      <c r="CJ514" s="413"/>
      <c r="CK514" s="426"/>
      <c r="CL514" s="426"/>
    </row>
    <row r="515" spans="1:90" s="427" customFormat="1" ht="26.4" customHeight="1">
      <c r="A515" s="410"/>
      <c r="B515" s="411">
        <f t="shared" si="485"/>
        <v>1420</v>
      </c>
      <c r="C515" s="216" t="str">
        <f t="shared" ca="1" si="490"/>
        <v/>
      </c>
      <c r="D515" s="216" t="s">
        <v>364</v>
      </c>
      <c r="E515" s="363">
        <f t="shared" si="481"/>
        <v>44713</v>
      </c>
      <c r="F515" s="412">
        <v>44713</v>
      </c>
      <c r="G515" s="413"/>
      <c r="H515" s="414"/>
      <c r="I515" s="413"/>
      <c r="J515" s="413"/>
      <c r="K515" s="413">
        <v>7127</v>
      </c>
      <c r="L515" s="414"/>
      <c r="M515" s="413"/>
      <c r="N515" s="413"/>
      <c r="O515" s="483" t="s">
        <v>253</v>
      </c>
      <c r="P515" s="415" t="s">
        <v>254</v>
      </c>
      <c r="Q515" s="416" t="s">
        <v>254</v>
      </c>
      <c r="R515" s="417" t="s">
        <v>68</v>
      </c>
      <c r="S515" s="418" t="s">
        <v>27</v>
      </c>
      <c r="T515" s="413"/>
      <c r="U515" s="413" t="s">
        <v>378</v>
      </c>
      <c r="V515" s="419" t="s">
        <v>378</v>
      </c>
      <c r="W515" s="419">
        <v>-40</v>
      </c>
      <c r="X515" s="413" t="s">
        <v>323</v>
      </c>
      <c r="Y515" s="413">
        <v>3</v>
      </c>
      <c r="Z515" s="413" t="s">
        <v>57</v>
      </c>
      <c r="AA515" s="413" t="s">
        <v>165</v>
      </c>
      <c r="AB515" s="413" t="s">
        <v>167</v>
      </c>
      <c r="AC515" s="413"/>
      <c r="AD515" s="413"/>
      <c r="AE515" s="413">
        <v>500</v>
      </c>
      <c r="AF515" s="486">
        <v>44713</v>
      </c>
      <c r="AG515" s="486"/>
      <c r="AH515" s="486"/>
      <c r="AI515" s="486"/>
      <c r="AJ515" s="486"/>
      <c r="AK515" s="486"/>
      <c r="AL515" s="486"/>
      <c r="AM515" s="486"/>
      <c r="AN515" s="486"/>
      <c r="AO515" s="486"/>
      <c r="AP515" s="486"/>
      <c r="AQ515" s="486"/>
      <c r="AR515" s="486"/>
      <c r="AS515" s="486"/>
      <c r="AT515" s="486"/>
      <c r="AU515" s="486"/>
      <c r="AV515" s="486"/>
      <c r="AW515" s="486"/>
      <c r="AX515" s="486"/>
      <c r="AY515" s="486">
        <f t="shared" si="492"/>
        <v>44733.833333333336</v>
      </c>
      <c r="AZ515" s="486"/>
      <c r="BA515" s="486"/>
      <c r="BB515" s="486"/>
      <c r="BC515" s="486"/>
      <c r="BD515" s="486"/>
      <c r="BE515" s="486"/>
      <c r="BF515" s="421">
        <f t="shared" si="482"/>
        <v>2</v>
      </c>
      <c r="BG515" s="422"/>
      <c r="BH515" s="423"/>
      <c r="BI515" s="423"/>
      <c r="BJ515" s="423"/>
      <c r="BK515" s="423"/>
      <c r="BL515" s="423"/>
      <c r="BM515" s="423"/>
      <c r="BN515" s="423"/>
      <c r="BO515" s="423"/>
      <c r="BP515" s="423"/>
      <c r="BQ515" s="424"/>
      <c r="BR515" s="424"/>
      <c r="BS515" s="424"/>
      <c r="BT515" s="424"/>
      <c r="BU515" s="424"/>
      <c r="BV515" s="424"/>
      <c r="BW515" s="424"/>
      <c r="BX515" s="424"/>
      <c r="BY515" s="424"/>
      <c r="BZ515" s="424"/>
      <c r="CA515" s="424"/>
      <c r="CB515" s="425">
        <f t="shared" si="483"/>
        <v>0</v>
      </c>
      <c r="CC515" s="397">
        <f t="shared" si="484"/>
        <v>2</v>
      </c>
      <c r="CD515" s="364"/>
      <c r="CE515" s="396">
        <f t="shared" si="487"/>
        <v>6</v>
      </c>
      <c r="CF515" s="413"/>
      <c r="CG515" s="413"/>
      <c r="CH515" s="413"/>
      <c r="CI515" s="413"/>
      <c r="CJ515" s="413"/>
      <c r="CK515" s="426"/>
      <c r="CL515" s="426"/>
    </row>
    <row r="516" spans="1:90" s="427" customFormat="1" ht="26.4" customHeight="1">
      <c r="A516" s="410"/>
      <c r="B516" s="411">
        <f t="shared" si="485"/>
        <v>1421</v>
      </c>
      <c r="C516" s="216" t="str">
        <f t="shared" ca="1" si="490"/>
        <v/>
      </c>
      <c r="D516" s="216" t="s">
        <v>364</v>
      </c>
      <c r="E516" s="363">
        <f t="shared" si="481"/>
        <v>44713</v>
      </c>
      <c r="F516" s="412">
        <v>44713</v>
      </c>
      <c r="G516" s="413"/>
      <c r="H516" s="414"/>
      <c r="I516" s="413"/>
      <c r="J516" s="413"/>
      <c r="K516" s="413">
        <v>7127</v>
      </c>
      <c r="L516" s="414"/>
      <c r="M516" s="413"/>
      <c r="N516" s="413"/>
      <c r="O516" s="483" t="s">
        <v>253</v>
      </c>
      <c r="P516" s="415" t="s">
        <v>254</v>
      </c>
      <c r="Q516" s="416" t="s">
        <v>254</v>
      </c>
      <c r="R516" s="417" t="s">
        <v>68</v>
      </c>
      <c r="S516" s="418" t="s">
        <v>27</v>
      </c>
      <c r="T516" s="413"/>
      <c r="U516" s="14" t="s">
        <v>350</v>
      </c>
      <c r="V516" s="419" t="s">
        <v>377</v>
      </c>
      <c r="W516" s="419">
        <v>85</v>
      </c>
      <c r="X516" s="413" t="s">
        <v>379</v>
      </c>
      <c r="Y516" s="413">
        <v>3</v>
      </c>
      <c r="Z516" s="428" t="s">
        <v>353</v>
      </c>
      <c r="AA516" s="413" t="s">
        <v>165</v>
      </c>
      <c r="AB516" s="413" t="s">
        <v>167</v>
      </c>
      <c r="AC516" s="413"/>
      <c r="AD516" s="413"/>
      <c r="AE516" s="413">
        <v>500</v>
      </c>
      <c r="AF516" s="486">
        <v>44713</v>
      </c>
      <c r="AG516" s="486"/>
      <c r="AH516" s="486"/>
      <c r="AI516" s="486"/>
      <c r="AJ516" s="486"/>
      <c r="AK516" s="486"/>
      <c r="AL516" s="486"/>
      <c r="AM516" s="486"/>
      <c r="AN516" s="486"/>
      <c r="AO516" s="486"/>
      <c r="AP516" s="486"/>
      <c r="AQ516" s="486"/>
      <c r="AR516" s="486"/>
      <c r="AS516" s="486"/>
      <c r="AT516" s="486"/>
      <c r="AU516" s="486"/>
      <c r="AV516" s="486"/>
      <c r="AW516" s="486"/>
      <c r="AX516" s="486"/>
      <c r="AY516" s="486">
        <f t="shared" si="492"/>
        <v>44733.833333333336</v>
      </c>
      <c r="AZ516" s="486"/>
      <c r="BA516" s="486"/>
      <c r="BB516" s="486"/>
      <c r="BC516" s="486"/>
      <c r="BD516" s="486"/>
      <c r="BE516" s="486"/>
      <c r="BF516" s="421">
        <f t="shared" si="482"/>
        <v>2</v>
      </c>
      <c r="BG516" s="422"/>
      <c r="BH516" s="423"/>
      <c r="BI516" s="423"/>
      <c r="BJ516" s="423"/>
      <c r="BK516" s="423"/>
      <c r="BL516" s="423"/>
      <c r="BM516" s="423"/>
      <c r="BN516" s="423"/>
      <c r="BO516" s="423"/>
      <c r="BP516" s="423"/>
      <c r="BQ516" s="424"/>
      <c r="BR516" s="424"/>
      <c r="BS516" s="424"/>
      <c r="BT516" s="424"/>
      <c r="BU516" s="424"/>
      <c r="BV516" s="424"/>
      <c r="BW516" s="424"/>
      <c r="BX516" s="424"/>
      <c r="BY516" s="424"/>
      <c r="BZ516" s="424"/>
      <c r="CA516" s="424"/>
      <c r="CB516" s="425">
        <f t="shared" si="483"/>
        <v>0</v>
      </c>
      <c r="CC516" s="397">
        <f t="shared" si="484"/>
        <v>2</v>
      </c>
      <c r="CD516" s="364"/>
      <c r="CE516" s="396">
        <f t="shared" si="487"/>
        <v>6</v>
      </c>
      <c r="CF516" s="413"/>
      <c r="CG516" s="413"/>
      <c r="CH516" s="413"/>
      <c r="CI516" s="413"/>
      <c r="CJ516" s="413"/>
      <c r="CK516" s="426"/>
      <c r="CL516" s="426"/>
    </row>
    <row r="517" spans="1:90" s="427" customFormat="1" ht="26.4" customHeight="1">
      <c r="A517" s="410"/>
      <c r="B517" s="411">
        <f t="shared" si="485"/>
        <v>1422</v>
      </c>
      <c r="C517" s="216" t="str">
        <f t="shared" ca="1" si="490"/>
        <v/>
      </c>
      <c r="D517" s="216" t="s">
        <v>364</v>
      </c>
      <c r="E517" s="363">
        <f t="shared" si="481"/>
        <v>44713</v>
      </c>
      <c r="F517" s="412">
        <v>44713</v>
      </c>
      <c r="G517" s="413"/>
      <c r="H517" s="414"/>
      <c r="I517" s="413"/>
      <c r="J517" s="413"/>
      <c r="K517" s="413">
        <v>7127</v>
      </c>
      <c r="L517" s="414"/>
      <c r="M517" s="413"/>
      <c r="N517" s="413"/>
      <c r="O517" s="483" t="s">
        <v>253</v>
      </c>
      <c r="P517" s="415" t="s">
        <v>254</v>
      </c>
      <c r="Q517" s="416" t="s">
        <v>254</v>
      </c>
      <c r="R517" s="417" t="s">
        <v>68</v>
      </c>
      <c r="S517" s="418" t="s">
        <v>27</v>
      </c>
      <c r="T517" s="413"/>
      <c r="U517" s="413" t="s">
        <v>378</v>
      </c>
      <c r="V517" s="419" t="s">
        <v>378</v>
      </c>
      <c r="W517" s="419">
        <v>-40</v>
      </c>
      <c r="X517" s="413" t="s">
        <v>379</v>
      </c>
      <c r="Y517" s="413">
        <v>3</v>
      </c>
      <c r="Z517" s="413" t="s">
        <v>57</v>
      </c>
      <c r="AA517" s="413" t="s">
        <v>165</v>
      </c>
      <c r="AB517" s="413" t="s">
        <v>167</v>
      </c>
      <c r="AC517" s="413"/>
      <c r="AD517" s="413"/>
      <c r="AE517" s="413">
        <v>500</v>
      </c>
      <c r="AF517" s="486">
        <v>44713</v>
      </c>
      <c r="AG517" s="486"/>
      <c r="AH517" s="486"/>
      <c r="AI517" s="486"/>
      <c r="AJ517" s="486"/>
      <c r="AK517" s="486"/>
      <c r="AL517" s="486"/>
      <c r="AM517" s="486"/>
      <c r="AN517" s="486"/>
      <c r="AO517" s="486"/>
      <c r="AP517" s="486"/>
      <c r="AQ517" s="486"/>
      <c r="AR517" s="486"/>
      <c r="AS517" s="486"/>
      <c r="AT517" s="486"/>
      <c r="AU517" s="486"/>
      <c r="AV517" s="486"/>
      <c r="AW517" s="486"/>
      <c r="AX517" s="486"/>
      <c r="AY517" s="486">
        <f t="shared" si="492"/>
        <v>44733.833333333336</v>
      </c>
      <c r="AZ517" s="486"/>
      <c r="BA517" s="486"/>
      <c r="BB517" s="486"/>
      <c r="BC517" s="486"/>
      <c r="BD517" s="486"/>
      <c r="BE517" s="486"/>
      <c r="BF517" s="421">
        <f t="shared" si="482"/>
        <v>2</v>
      </c>
      <c r="BG517" s="422"/>
      <c r="BH517" s="423"/>
      <c r="BI517" s="423"/>
      <c r="BJ517" s="423"/>
      <c r="BK517" s="423"/>
      <c r="BL517" s="423"/>
      <c r="BM517" s="423"/>
      <c r="BN517" s="423"/>
      <c r="BO517" s="423"/>
      <c r="BP517" s="423"/>
      <c r="BQ517" s="424"/>
      <c r="BR517" s="424"/>
      <c r="BS517" s="424"/>
      <c r="BT517" s="424"/>
      <c r="BU517" s="424"/>
      <c r="BV517" s="424"/>
      <c r="BW517" s="424"/>
      <c r="BX517" s="424"/>
      <c r="BY517" s="424"/>
      <c r="BZ517" s="424"/>
      <c r="CA517" s="424"/>
      <c r="CB517" s="425">
        <f t="shared" si="483"/>
        <v>0</v>
      </c>
      <c r="CC517" s="397">
        <f t="shared" si="484"/>
        <v>2</v>
      </c>
      <c r="CD517" s="364"/>
      <c r="CE517" s="396">
        <f t="shared" si="487"/>
        <v>6</v>
      </c>
      <c r="CF517" s="413"/>
      <c r="CG517" s="413"/>
      <c r="CH517" s="413"/>
      <c r="CI517" s="413"/>
      <c r="CJ517" s="413"/>
      <c r="CK517" s="426"/>
      <c r="CL517" s="426"/>
    </row>
    <row r="518" spans="1:90" s="427" customFormat="1" ht="26.4" customHeight="1">
      <c r="A518" s="410"/>
      <c r="B518" s="411">
        <f t="shared" si="485"/>
        <v>1423</v>
      </c>
      <c r="C518" s="216" t="str">
        <f t="shared" ca="1" si="490"/>
        <v/>
      </c>
      <c r="D518" s="216" t="s">
        <v>364</v>
      </c>
      <c r="E518" s="363">
        <f t="shared" si="481"/>
        <v>44713</v>
      </c>
      <c r="F518" s="412">
        <v>44713</v>
      </c>
      <c r="G518" s="413"/>
      <c r="H518" s="414"/>
      <c r="I518" s="413"/>
      <c r="J518" s="413"/>
      <c r="K518" s="413">
        <v>7127</v>
      </c>
      <c r="L518" s="414"/>
      <c r="M518" s="413"/>
      <c r="N518" s="413"/>
      <c r="O518" s="483" t="s">
        <v>253</v>
      </c>
      <c r="P518" s="415" t="s">
        <v>254</v>
      </c>
      <c r="Q518" s="416" t="s">
        <v>254</v>
      </c>
      <c r="R518" s="417" t="s">
        <v>68</v>
      </c>
      <c r="S518" s="418" t="s">
        <v>27</v>
      </c>
      <c r="T518" s="413"/>
      <c r="U518" s="413" t="s">
        <v>380</v>
      </c>
      <c r="V518" s="419" t="s">
        <v>318</v>
      </c>
      <c r="W518" s="419" t="s">
        <v>329</v>
      </c>
      <c r="X518" s="413" t="s">
        <v>323</v>
      </c>
      <c r="Y518" s="413">
        <v>3</v>
      </c>
      <c r="Z518" s="413" t="s">
        <v>21</v>
      </c>
      <c r="AA518" s="413" t="s">
        <v>165</v>
      </c>
      <c r="AB518" s="413" t="s">
        <v>167</v>
      </c>
      <c r="AC518" s="413"/>
      <c r="AD518" s="413"/>
      <c r="AE518" s="413">
        <v>500</v>
      </c>
      <c r="AF518" s="486">
        <v>44713</v>
      </c>
      <c r="AG518" s="486"/>
      <c r="AH518" s="486"/>
      <c r="AI518" s="486"/>
      <c r="AJ518" s="486"/>
      <c r="AK518" s="486"/>
      <c r="AL518" s="486"/>
      <c r="AM518" s="486"/>
      <c r="AN518" s="486"/>
      <c r="AO518" s="486"/>
      <c r="AP518" s="486"/>
      <c r="AQ518" s="486"/>
      <c r="AR518" s="486"/>
      <c r="AS518" s="486"/>
      <c r="AT518" s="486"/>
      <c r="AU518" s="486"/>
      <c r="AV518" s="486"/>
      <c r="AW518" s="486"/>
      <c r="AX518" s="486"/>
      <c r="AY518" s="486">
        <f t="shared" si="492"/>
        <v>44733.833333333336</v>
      </c>
      <c r="AZ518" s="486"/>
      <c r="BA518" s="486"/>
      <c r="BB518" s="486"/>
      <c r="BC518" s="486"/>
      <c r="BD518" s="486"/>
      <c r="BE518" s="486"/>
      <c r="BF518" s="421">
        <f t="shared" si="482"/>
        <v>2</v>
      </c>
      <c r="BG518" s="422"/>
      <c r="BH518" s="423"/>
      <c r="BI518" s="423"/>
      <c r="BJ518" s="423"/>
      <c r="BK518" s="423"/>
      <c r="BL518" s="423"/>
      <c r="BM518" s="423"/>
      <c r="BN518" s="423"/>
      <c r="BO518" s="423"/>
      <c r="BP518" s="423"/>
      <c r="BQ518" s="424"/>
      <c r="BR518" s="424"/>
      <c r="BS518" s="424"/>
      <c r="BT518" s="424"/>
      <c r="BU518" s="424"/>
      <c r="BV518" s="424"/>
      <c r="BW518" s="424"/>
      <c r="BX518" s="424"/>
      <c r="BY518" s="424"/>
      <c r="BZ518" s="424"/>
      <c r="CA518" s="424"/>
      <c r="CB518" s="425">
        <f t="shared" si="483"/>
        <v>0</v>
      </c>
      <c r="CC518" s="397">
        <f t="shared" si="484"/>
        <v>2</v>
      </c>
      <c r="CD518" s="364"/>
      <c r="CE518" s="396">
        <f t="shared" si="487"/>
        <v>6</v>
      </c>
      <c r="CF518" s="413"/>
      <c r="CG518" s="413"/>
      <c r="CH518" s="413"/>
      <c r="CI518" s="413"/>
      <c r="CJ518" s="413"/>
      <c r="CK518" s="426"/>
      <c r="CL518" s="426"/>
    </row>
    <row r="519" spans="1:90" s="427" customFormat="1" ht="26.4" customHeight="1">
      <c r="A519" s="410"/>
      <c r="B519" s="411">
        <f t="shared" si="485"/>
        <v>1424</v>
      </c>
      <c r="C519" s="216" t="str">
        <f t="shared" ca="1" si="490"/>
        <v/>
      </c>
      <c r="D519" s="216" t="s">
        <v>364</v>
      </c>
      <c r="E519" s="363">
        <f t="shared" si="481"/>
        <v>44713</v>
      </c>
      <c r="F519" s="412">
        <v>44713</v>
      </c>
      <c r="G519" s="413"/>
      <c r="H519" s="414"/>
      <c r="I519" s="413"/>
      <c r="J519" s="413"/>
      <c r="K519" s="413">
        <v>7127</v>
      </c>
      <c r="L519" s="414"/>
      <c r="M519" s="413"/>
      <c r="N519" s="413"/>
      <c r="O519" s="483" t="s">
        <v>253</v>
      </c>
      <c r="P519" s="415" t="s">
        <v>254</v>
      </c>
      <c r="Q519" s="416" t="s">
        <v>254</v>
      </c>
      <c r="R519" s="417" t="s">
        <v>68</v>
      </c>
      <c r="S519" s="418" t="s">
        <v>27</v>
      </c>
      <c r="T519" s="413"/>
      <c r="U519" s="413" t="s">
        <v>380</v>
      </c>
      <c r="V519" s="419" t="s">
        <v>318</v>
      </c>
      <c r="W519" s="419" t="s">
        <v>329</v>
      </c>
      <c r="X519" s="413" t="s">
        <v>379</v>
      </c>
      <c r="Y519" s="413">
        <v>3</v>
      </c>
      <c r="Z519" s="413" t="s">
        <v>21</v>
      </c>
      <c r="AA519" s="413" t="s">
        <v>165</v>
      </c>
      <c r="AB519" s="413" t="s">
        <v>167</v>
      </c>
      <c r="AC519" s="413"/>
      <c r="AD519" s="413"/>
      <c r="AE519" s="413">
        <v>500</v>
      </c>
      <c r="AF519" s="486">
        <v>44713</v>
      </c>
      <c r="AG519" s="486"/>
      <c r="AH519" s="486"/>
      <c r="AI519" s="486"/>
      <c r="AJ519" s="486"/>
      <c r="AK519" s="486"/>
      <c r="AL519" s="486"/>
      <c r="AM519" s="486"/>
      <c r="AN519" s="486"/>
      <c r="AO519" s="486"/>
      <c r="AP519" s="486"/>
      <c r="AQ519" s="486"/>
      <c r="AR519" s="486"/>
      <c r="AS519" s="486"/>
      <c r="AT519" s="486"/>
      <c r="AU519" s="486"/>
      <c r="AV519" s="486"/>
      <c r="AW519" s="486"/>
      <c r="AX519" s="486"/>
      <c r="AY519" s="486">
        <f t="shared" si="492"/>
        <v>44733.833333333336</v>
      </c>
      <c r="AZ519" s="486"/>
      <c r="BA519" s="486"/>
      <c r="BB519" s="486"/>
      <c r="BC519" s="486"/>
      <c r="BD519" s="486"/>
      <c r="BE519" s="486"/>
      <c r="BF519" s="421">
        <f t="shared" si="482"/>
        <v>2</v>
      </c>
      <c r="BG519" s="422"/>
      <c r="BH519" s="423"/>
      <c r="BI519" s="423"/>
      <c r="BJ519" s="423"/>
      <c r="BK519" s="423"/>
      <c r="BL519" s="423"/>
      <c r="BM519" s="423"/>
      <c r="BN519" s="423"/>
      <c r="BO519" s="423"/>
      <c r="BP519" s="423"/>
      <c r="BQ519" s="424"/>
      <c r="BR519" s="424"/>
      <c r="BS519" s="424"/>
      <c r="BT519" s="424"/>
      <c r="BU519" s="424"/>
      <c r="BV519" s="424"/>
      <c r="BW519" s="424"/>
      <c r="BX519" s="424"/>
      <c r="BY519" s="424"/>
      <c r="BZ519" s="424"/>
      <c r="CA519" s="424"/>
      <c r="CB519" s="425">
        <f t="shared" si="483"/>
        <v>0</v>
      </c>
      <c r="CC519" s="397">
        <f t="shared" si="484"/>
        <v>2</v>
      </c>
      <c r="CD519" s="364"/>
      <c r="CE519" s="396">
        <f t="shared" si="487"/>
        <v>6</v>
      </c>
      <c r="CF519" s="413"/>
      <c r="CG519" s="413"/>
      <c r="CH519" s="413"/>
      <c r="CI519" s="413"/>
      <c r="CJ519" s="413"/>
      <c r="CK519" s="426"/>
      <c r="CL519" s="426"/>
    </row>
    <row r="520" spans="1:90" s="427" customFormat="1" ht="26.4" customHeight="1">
      <c r="A520" s="410"/>
      <c r="B520" s="411">
        <f t="shared" si="485"/>
        <v>1425</v>
      </c>
      <c r="C520" s="216" t="str">
        <f t="shared" ca="1" si="490"/>
        <v/>
      </c>
      <c r="D520" s="216" t="s">
        <v>364</v>
      </c>
      <c r="E520" s="363">
        <f t="shared" si="481"/>
        <v>44713</v>
      </c>
      <c r="F520" s="412">
        <v>44713</v>
      </c>
      <c r="G520" s="413"/>
      <c r="H520" s="414"/>
      <c r="I520" s="413"/>
      <c r="J520" s="413"/>
      <c r="K520" s="413">
        <v>7127</v>
      </c>
      <c r="L520" s="414"/>
      <c r="M520" s="413"/>
      <c r="N520" s="413"/>
      <c r="O520" s="483" t="s">
        <v>253</v>
      </c>
      <c r="P520" s="415" t="s">
        <v>254</v>
      </c>
      <c r="Q520" s="416" t="s">
        <v>254</v>
      </c>
      <c r="R520" s="417" t="s">
        <v>68</v>
      </c>
      <c r="S520" s="418" t="s">
        <v>27</v>
      </c>
      <c r="T520" s="413"/>
      <c r="U520" s="413" t="s">
        <v>382</v>
      </c>
      <c r="V520" s="419" t="s">
        <v>382</v>
      </c>
      <c r="W520" s="419" t="s">
        <v>383</v>
      </c>
      <c r="X520" s="413" t="s">
        <v>379</v>
      </c>
      <c r="Y520" s="413">
        <v>3</v>
      </c>
      <c r="Z520" s="413" t="s">
        <v>31</v>
      </c>
      <c r="AA520" s="413" t="s">
        <v>165</v>
      </c>
      <c r="AB520" s="413" t="s">
        <v>167</v>
      </c>
      <c r="AC520" s="413"/>
      <c r="AD520" s="413"/>
      <c r="AE520" s="413">
        <v>500</v>
      </c>
      <c r="AF520" s="486">
        <v>44713</v>
      </c>
      <c r="AG520" s="486"/>
      <c r="AH520" s="486"/>
      <c r="AI520" s="486"/>
      <c r="AJ520" s="486"/>
      <c r="AK520" s="486"/>
      <c r="AL520" s="486"/>
      <c r="AM520" s="486"/>
      <c r="AN520" s="486"/>
      <c r="AO520" s="486"/>
      <c r="AP520" s="486"/>
      <c r="AQ520" s="486"/>
      <c r="AR520" s="486"/>
      <c r="AS520" s="486"/>
      <c r="AT520" s="486"/>
      <c r="AU520" s="486"/>
      <c r="AV520" s="486"/>
      <c r="AW520" s="486"/>
      <c r="AX520" s="486"/>
      <c r="AY520" s="486">
        <f t="shared" si="492"/>
        <v>44733.833333333336</v>
      </c>
      <c r="AZ520" s="486"/>
      <c r="BA520" s="486"/>
      <c r="BB520" s="486"/>
      <c r="BC520" s="486"/>
      <c r="BD520" s="486"/>
      <c r="BE520" s="486"/>
      <c r="BF520" s="421">
        <f t="shared" si="482"/>
        <v>2</v>
      </c>
      <c r="BG520" s="422"/>
      <c r="BH520" s="423"/>
      <c r="BI520" s="423"/>
      <c r="BJ520" s="423"/>
      <c r="BK520" s="423"/>
      <c r="BL520" s="423"/>
      <c r="BM520" s="423"/>
      <c r="BN520" s="423"/>
      <c r="BO520" s="423"/>
      <c r="BP520" s="423"/>
      <c r="BQ520" s="424"/>
      <c r="BR520" s="424"/>
      <c r="BS520" s="424"/>
      <c r="BT520" s="424"/>
      <c r="BU520" s="424"/>
      <c r="BV520" s="424"/>
      <c r="BW520" s="424"/>
      <c r="BX520" s="424"/>
      <c r="BY520" s="424"/>
      <c r="BZ520" s="424"/>
      <c r="CA520" s="424"/>
      <c r="CB520" s="425">
        <f t="shared" si="483"/>
        <v>0</v>
      </c>
      <c r="CC520" s="397">
        <f t="shared" si="484"/>
        <v>2</v>
      </c>
      <c r="CD520" s="364"/>
      <c r="CE520" s="396">
        <f t="shared" si="487"/>
        <v>6</v>
      </c>
      <c r="CF520" s="413"/>
      <c r="CG520" s="413"/>
      <c r="CH520" s="413"/>
      <c r="CI520" s="413"/>
      <c r="CJ520" s="413"/>
      <c r="CK520" s="426"/>
      <c r="CL520" s="426"/>
    </row>
    <row r="521" spans="1:90" s="427" customFormat="1" ht="26.4" customHeight="1">
      <c r="A521" s="410"/>
      <c r="B521" s="411">
        <f t="shared" si="485"/>
        <v>1426</v>
      </c>
      <c r="C521" s="216" t="str">
        <f t="shared" ca="1" si="490"/>
        <v/>
      </c>
      <c r="D521" s="216" t="s">
        <v>364</v>
      </c>
      <c r="E521" s="363">
        <f t="shared" si="481"/>
        <v>44743</v>
      </c>
      <c r="F521" s="412">
        <v>44743</v>
      </c>
      <c r="G521" s="413"/>
      <c r="H521" s="414"/>
      <c r="I521" s="413"/>
      <c r="J521" s="413"/>
      <c r="K521" s="413">
        <v>3011</v>
      </c>
      <c r="L521" s="414"/>
      <c r="M521" s="413"/>
      <c r="N521" s="413"/>
      <c r="O521" s="483" t="s">
        <v>253</v>
      </c>
      <c r="P521" s="415" t="s">
        <v>254</v>
      </c>
      <c r="Q521" s="416" t="s">
        <v>254</v>
      </c>
      <c r="R521" s="417" t="s">
        <v>68</v>
      </c>
      <c r="S521" s="418" t="s">
        <v>27</v>
      </c>
      <c r="T521" s="413"/>
      <c r="U521" s="14" t="s">
        <v>350</v>
      </c>
      <c r="V521" s="419" t="s">
        <v>377</v>
      </c>
      <c r="W521" s="419">
        <v>85</v>
      </c>
      <c r="X521" s="413" t="s">
        <v>323</v>
      </c>
      <c r="Y521" s="413">
        <v>3</v>
      </c>
      <c r="Z521" s="428" t="s">
        <v>353</v>
      </c>
      <c r="AA521" s="413" t="s">
        <v>169</v>
      </c>
      <c r="AB521" s="413" t="e">
        <v>#REF!</v>
      </c>
      <c r="AC521" s="413"/>
      <c r="AD521" s="413"/>
      <c r="AE521" s="413">
        <v>240</v>
      </c>
      <c r="AF521" s="486">
        <v>44743</v>
      </c>
      <c r="AG521" s="486"/>
      <c r="AH521" s="486"/>
      <c r="AI521" s="486"/>
      <c r="AJ521" s="486"/>
      <c r="AK521" s="486"/>
      <c r="AL521" s="486"/>
      <c r="AM521" s="486"/>
      <c r="AN521" s="486"/>
      <c r="AO521" s="486"/>
      <c r="AP521" s="486"/>
      <c r="AQ521" s="486"/>
      <c r="AR521" s="486"/>
      <c r="AS521" s="486"/>
      <c r="AT521" s="486"/>
      <c r="AU521" s="486"/>
      <c r="AV521" s="486">
        <f t="shared" ref="AV521:AV526" si="493">$AF521+AV$3</f>
        <v>44753</v>
      </c>
      <c r="AW521" s="486"/>
      <c r="AX521" s="486"/>
      <c r="AY521" s="486"/>
      <c r="AZ521" s="486"/>
      <c r="BA521" s="486"/>
      <c r="BB521" s="486"/>
      <c r="BC521" s="486"/>
      <c r="BD521" s="486"/>
      <c r="BE521" s="486"/>
      <c r="BF521" s="421">
        <f t="shared" si="482"/>
        <v>2</v>
      </c>
      <c r="BG521" s="422"/>
      <c r="BH521" s="423"/>
      <c r="BI521" s="423"/>
      <c r="BJ521" s="423"/>
      <c r="BK521" s="423"/>
      <c r="BL521" s="423"/>
      <c r="BM521" s="423"/>
      <c r="BN521" s="423"/>
      <c r="BO521" s="423"/>
      <c r="BP521" s="423"/>
      <c r="BQ521" s="424"/>
      <c r="BR521" s="424"/>
      <c r="BS521" s="424"/>
      <c r="BT521" s="424"/>
      <c r="BU521" s="424"/>
      <c r="BV521" s="424"/>
      <c r="BW521" s="424"/>
      <c r="BX521" s="424"/>
      <c r="BY521" s="424"/>
      <c r="BZ521" s="424"/>
      <c r="CA521" s="424"/>
      <c r="CB521" s="425">
        <f t="shared" si="483"/>
        <v>0</v>
      </c>
      <c r="CC521" s="397">
        <f t="shared" si="484"/>
        <v>2</v>
      </c>
      <c r="CD521" s="364"/>
      <c r="CE521" s="396">
        <f t="shared" si="487"/>
        <v>6</v>
      </c>
      <c r="CF521" s="413"/>
      <c r="CG521" s="413"/>
      <c r="CH521" s="413"/>
      <c r="CI521" s="413"/>
      <c r="CJ521" s="413"/>
      <c r="CK521" s="426"/>
      <c r="CL521" s="426"/>
    </row>
    <row r="522" spans="1:90" s="427" customFormat="1" ht="26.4" customHeight="1">
      <c r="A522" s="410"/>
      <c r="B522" s="411">
        <f t="shared" si="485"/>
        <v>1427</v>
      </c>
      <c r="C522" s="216" t="str">
        <f t="shared" ca="1" si="490"/>
        <v/>
      </c>
      <c r="D522" s="216" t="s">
        <v>364</v>
      </c>
      <c r="E522" s="363">
        <f t="shared" si="481"/>
        <v>44743</v>
      </c>
      <c r="F522" s="412">
        <v>44743</v>
      </c>
      <c r="G522" s="413"/>
      <c r="H522" s="414"/>
      <c r="I522" s="413"/>
      <c r="J522" s="413"/>
      <c r="K522" s="413">
        <v>3011</v>
      </c>
      <c r="L522" s="414"/>
      <c r="M522" s="413"/>
      <c r="N522" s="413"/>
      <c r="O522" s="483" t="s">
        <v>253</v>
      </c>
      <c r="P522" s="415" t="s">
        <v>254</v>
      </c>
      <c r="Q522" s="416" t="s">
        <v>254</v>
      </c>
      <c r="R522" s="417" t="s">
        <v>68</v>
      </c>
      <c r="S522" s="418" t="s">
        <v>27</v>
      </c>
      <c r="T522" s="413"/>
      <c r="U522" s="413" t="s">
        <v>378</v>
      </c>
      <c r="V522" s="419" t="s">
        <v>378</v>
      </c>
      <c r="W522" s="419">
        <v>-30</v>
      </c>
      <c r="X522" s="413" t="s">
        <v>323</v>
      </c>
      <c r="Y522" s="413">
        <v>3</v>
      </c>
      <c r="Z522" s="413" t="s">
        <v>57</v>
      </c>
      <c r="AA522" s="413" t="s">
        <v>169</v>
      </c>
      <c r="AB522" s="413" t="e">
        <v>#REF!</v>
      </c>
      <c r="AC522" s="413"/>
      <c r="AD522" s="413"/>
      <c r="AE522" s="413">
        <v>240</v>
      </c>
      <c r="AF522" s="486">
        <v>44743</v>
      </c>
      <c r="AG522" s="486"/>
      <c r="AH522" s="486"/>
      <c r="AI522" s="486"/>
      <c r="AJ522" s="486"/>
      <c r="AK522" s="486"/>
      <c r="AL522" s="486"/>
      <c r="AM522" s="486"/>
      <c r="AN522" s="486"/>
      <c r="AO522" s="486"/>
      <c r="AP522" s="486"/>
      <c r="AQ522" s="486"/>
      <c r="AR522" s="486"/>
      <c r="AS522" s="486"/>
      <c r="AT522" s="486"/>
      <c r="AU522" s="486"/>
      <c r="AV522" s="486">
        <f t="shared" si="493"/>
        <v>44753</v>
      </c>
      <c r="AW522" s="486"/>
      <c r="AX522" s="486"/>
      <c r="AY522" s="486"/>
      <c r="AZ522" s="486"/>
      <c r="BA522" s="486"/>
      <c r="BB522" s="486"/>
      <c r="BC522" s="486"/>
      <c r="BD522" s="486"/>
      <c r="BE522" s="486"/>
      <c r="BF522" s="421">
        <f t="shared" si="482"/>
        <v>2</v>
      </c>
      <c r="BG522" s="422"/>
      <c r="BH522" s="423"/>
      <c r="BI522" s="423"/>
      <c r="BJ522" s="423"/>
      <c r="BK522" s="423"/>
      <c r="BL522" s="423"/>
      <c r="BM522" s="423"/>
      <c r="BN522" s="423"/>
      <c r="BO522" s="423"/>
      <c r="BP522" s="423"/>
      <c r="BQ522" s="424"/>
      <c r="BR522" s="424"/>
      <c r="BS522" s="424"/>
      <c r="BT522" s="424"/>
      <c r="BU522" s="424"/>
      <c r="BV522" s="424"/>
      <c r="BW522" s="424"/>
      <c r="BX522" s="424"/>
      <c r="BY522" s="424"/>
      <c r="BZ522" s="424"/>
      <c r="CA522" s="424"/>
      <c r="CB522" s="425">
        <f t="shared" si="483"/>
        <v>0</v>
      </c>
      <c r="CC522" s="397">
        <f t="shared" si="484"/>
        <v>2</v>
      </c>
      <c r="CD522" s="364"/>
      <c r="CE522" s="396">
        <f t="shared" si="487"/>
        <v>6</v>
      </c>
      <c r="CF522" s="413"/>
      <c r="CG522" s="413"/>
      <c r="CH522" s="413"/>
      <c r="CI522" s="413"/>
      <c r="CJ522" s="413"/>
      <c r="CK522" s="426"/>
      <c r="CL522" s="426"/>
    </row>
    <row r="523" spans="1:90" s="427" customFormat="1" ht="26.4" customHeight="1">
      <c r="A523" s="410"/>
      <c r="B523" s="411">
        <f t="shared" si="485"/>
        <v>1428</v>
      </c>
      <c r="C523" s="216" t="str">
        <f t="shared" ca="1" si="490"/>
        <v/>
      </c>
      <c r="D523" s="216" t="s">
        <v>364</v>
      </c>
      <c r="E523" s="363">
        <f t="shared" si="481"/>
        <v>44743</v>
      </c>
      <c r="F523" s="412">
        <v>44743</v>
      </c>
      <c r="G523" s="413"/>
      <c r="H523" s="414"/>
      <c r="I523" s="413"/>
      <c r="J523" s="413"/>
      <c r="K523" s="413">
        <v>3011</v>
      </c>
      <c r="L523" s="414"/>
      <c r="M523" s="413"/>
      <c r="N523" s="413"/>
      <c r="O523" s="483" t="s">
        <v>253</v>
      </c>
      <c r="P523" s="415" t="s">
        <v>254</v>
      </c>
      <c r="Q523" s="416" t="s">
        <v>254</v>
      </c>
      <c r="R523" s="417" t="s">
        <v>68</v>
      </c>
      <c r="S523" s="418" t="s">
        <v>27</v>
      </c>
      <c r="T523" s="413"/>
      <c r="U523" s="14" t="s">
        <v>350</v>
      </c>
      <c r="V523" s="419" t="s">
        <v>377</v>
      </c>
      <c r="W523" s="419">
        <v>90</v>
      </c>
      <c r="X523" s="413" t="s">
        <v>379</v>
      </c>
      <c r="Y523" s="413">
        <v>3</v>
      </c>
      <c r="Z523" s="428" t="s">
        <v>353</v>
      </c>
      <c r="AA523" s="413" t="s">
        <v>169</v>
      </c>
      <c r="AB523" s="413" t="e">
        <v>#REF!</v>
      </c>
      <c r="AC523" s="413"/>
      <c r="AD523" s="413"/>
      <c r="AE523" s="413">
        <v>240</v>
      </c>
      <c r="AF523" s="486">
        <v>44743</v>
      </c>
      <c r="AG523" s="486"/>
      <c r="AH523" s="486"/>
      <c r="AI523" s="486"/>
      <c r="AJ523" s="486"/>
      <c r="AK523" s="486"/>
      <c r="AL523" s="486"/>
      <c r="AM523" s="486"/>
      <c r="AN523" s="486"/>
      <c r="AO523" s="486"/>
      <c r="AP523" s="486"/>
      <c r="AQ523" s="486"/>
      <c r="AR523" s="486"/>
      <c r="AS523" s="486"/>
      <c r="AT523" s="486"/>
      <c r="AU523" s="486"/>
      <c r="AV523" s="486">
        <f t="shared" si="493"/>
        <v>44753</v>
      </c>
      <c r="AW523" s="486"/>
      <c r="AX523" s="486"/>
      <c r="AY523" s="486"/>
      <c r="AZ523" s="486"/>
      <c r="BA523" s="486"/>
      <c r="BB523" s="486"/>
      <c r="BC523" s="486"/>
      <c r="BD523" s="486"/>
      <c r="BE523" s="486"/>
      <c r="BF523" s="421">
        <f t="shared" si="482"/>
        <v>2</v>
      </c>
      <c r="BG523" s="422"/>
      <c r="BH523" s="423"/>
      <c r="BI523" s="423"/>
      <c r="BJ523" s="423"/>
      <c r="BK523" s="423"/>
      <c r="BL523" s="423"/>
      <c r="BM523" s="423"/>
      <c r="BN523" s="423"/>
      <c r="BO523" s="423"/>
      <c r="BP523" s="423"/>
      <c r="BQ523" s="424"/>
      <c r="BR523" s="424"/>
      <c r="BS523" s="424"/>
      <c r="BT523" s="424"/>
      <c r="BU523" s="424"/>
      <c r="BV523" s="424"/>
      <c r="BW523" s="424"/>
      <c r="BX523" s="424"/>
      <c r="BY523" s="424"/>
      <c r="BZ523" s="424"/>
      <c r="CA523" s="424"/>
      <c r="CB523" s="425">
        <f t="shared" si="483"/>
        <v>0</v>
      </c>
      <c r="CC523" s="397">
        <f t="shared" si="484"/>
        <v>2</v>
      </c>
      <c r="CD523" s="364"/>
      <c r="CE523" s="396">
        <f t="shared" si="487"/>
        <v>6</v>
      </c>
      <c r="CF523" s="413"/>
      <c r="CG523" s="413"/>
      <c r="CH523" s="413"/>
      <c r="CI523" s="413"/>
      <c r="CJ523" s="413"/>
      <c r="CK523" s="426"/>
      <c r="CL523" s="426"/>
    </row>
    <row r="524" spans="1:90" s="427" customFormat="1" ht="26.4" customHeight="1">
      <c r="A524" s="410"/>
      <c r="B524" s="411">
        <f t="shared" si="485"/>
        <v>1429</v>
      </c>
      <c r="C524" s="216" t="str">
        <f t="shared" ca="1" si="490"/>
        <v/>
      </c>
      <c r="D524" s="216" t="s">
        <v>364</v>
      </c>
      <c r="E524" s="363">
        <f t="shared" si="481"/>
        <v>44743</v>
      </c>
      <c r="F524" s="412">
        <v>44743</v>
      </c>
      <c r="G524" s="413"/>
      <c r="H524" s="414"/>
      <c r="I524" s="413"/>
      <c r="J524" s="413"/>
      <c r="K524" s="413">
        <v>3011</v>
      </c>
      <c r="L524" s="414"/>
      <c r="M524" s="413"/>
      <c r="N524" s="413"/>
      <c r="O524" s="483" t="s">
        <v>253</v>
      </c>
      <c r="P524" s="415" t="s">
        <v>254</v>
      </c>
      <c r="Q524" s="416" t="s">
        <v>254</v>
      </c>
      <c r="R524" s="417" t="s">
        <v>68</v>
      </c>
      <c r="S524" s="418" t="s">
        <v>27</v>
      </c>
      <c r="T524" s="413"/>
      <c r="U524" s="413" t="s">
        <v>378</v>
      </c>
      <c r="V524" s="419" t="s">
        <v>378</v>
      </c>
      <c r="W524" s="419">
        <v>-40</v>
      </c>
      <c r="X524" s="413" t="s">
        <v>379</v>
      </c>
      <c r="Y524" s="413">
        <v>3</v>
      </c>
      <c r="Z524" s="413" t="s">
        <v>57</v>
      </c>
      <c r="AA524" s="413" t="s">
        <v>169</v>
      </c>
      <c r="AB524" s="413" t="e">
        <v>#REF!</v>
      </c>
      <c r="AC524" s="413"/>
      <c r="AD524" s="413"/>
      <c r="AE524" s="413">
        <v>240</v>
      </c>
      <c r="AF524" s="486">
        <v>44743</v>
      </c>
      <c r="AG524" s="486"/>
      <c r="AH524" s="486"/>
      <c r="AI524" s="486"/>
      <c r="AJ524" s="486"/>
      <c r="AK524" s="486"/>
      <c r="AL524" s="486"/>
      <c r="AM524" s="486"/>
      <c r="AN524" s="486"/>
      <c r="AO524" s="486"/>
      <c r="AP524" s="486"/>
      <c r="AQ524" s="486"/>
      <c r="AR524" s="486"/>
      <c r="AS524" s="486"/>
      <c r="AT524" s="486"/>
      <c r="AU524" s="486"/>
      <c r="AV524" s="486">
        <f t="shared" si="493"/>
        <v>44753</v>
      </c>
      <c r="AW524" s="486"/>
      <c r="AX524" s="486"/>
      <c r="AY524" s="486"/>
      <c r="AZ524" s="486"/>
      <c r="BA524" s="486"/>
      <c r="BB524" s="486"/>
      <c r="BC524" s="486"/>
      <c r="BD524" s="486"/>
      <c r="BE524" s="486"/>
      <c r="BF524" s="421">
        <f t="shared" si="482"/>
        <v>2</v>
      </c>
      <c r="BG524" s="422"/>
      <c r="BH524" s="423"/>
      <c r="BI524" s="423"/>
      <c r="BJ524" s="423"/>
      <c r="BK524" s="423"/>
      <c r="BL524" s="423"/>
      <c r="BM524" s="423"/>
      <c r="BN524" s="423"/>
      <c r="BO524" s="423"/>
      <c r="BP524" s="423"/>
      <c r="BQ524" s="424"/>
      <c r="BR524" s="424"/>
      <c r="BS524" s="424"/>
      <c r="BT524" s="424"/>
      <c r="BU524" s="424"/>
      <c r="BV524" s="424"/>
      <c r="BW524" s="424"/>
      <c r="BX524" s="424"/>
      <c r="BY524" s="424"/>
      <c r="BZ524" s="424"/>
      <c r="CA524" s="424"/>
      <c r="CB524" s="425">
        <f t="shared" si="483"/>
        <v>0</v>
      </c>
      <c r="CC524" s="397">
        <f t="shared" si="484"/>
        <v>2</v>
      </c>
      <c r="CD524" s="364"/>
      <c r="CE524" s="396">
        <f t="shared" si="487"/>
        <v>6</v>
      </c>
      <c r="CF524" s="413"/>
      <c r="CG524" s="413"/>
      <c r="CH524" s="413"/>
      <c r="CI524" s="413"/>
      <c r="CJ524" s="413"/>
      <c r="CK524" s="426"/>
      <c r="CL524" s="426"/>
    </row>
    <row r="525" spans="1:90" s="427" customFormat="1" ht="26.4" customHeight="1">
      <c r="A525" s="410"/>
      <c r="B525" s="411">
        <f t="shared" si="485"/>
        <v>1430</v>
      </c>
      <c r="C525" s="216" t="str">
        <f t="shared" ref="C525:C560" ca="1" si="494">IF(CD525="","",(IF(CF525&lt;&gt;"","Closed",(IF(CD525=TODAY()+1,"Near Due",(IF(CD525=TODAY(),"Today is due date",(IF(CD525&gt;TODAY(),"On Due",(IF(E1573&lt;TODAY()-7,"Too Over Due",(IF(CD525&lt;TODAY(),"Over due")))))))))))))</f>
        <v/>
      </c>
      <c r="D525" s="216" t="s">
        <v>364</v>
      </c>
      <c r="E525" s="363">
        <f t="shared" si="481"/>
        <v>44743</v>
      </c>
      <c r="F525" s="412">
        <v>44743</v>
      </c>
      <c r="G525" s="413"/>
      <c r="H525" s="414"/>
      <c r="I525" s="413"/>
      <c r="J525" s="413"/>
      <c r="K525" s="413">
        <v>3011</v>
      </c>
      <c r="L525" s="414"/>
      <c r="M525" s="413"/>
      <c r="N525" s="413"/>
      <c r="O525" s="483" t="s">
        <v>253</v>
      </c>
      <c r="P525" s="415" t="s">
        <v>254</v>
      </c>
      <c r="Q525" s="416" t="s">
        <v>254</v>
      </c>
      <c r="R525" s="417" t="s">
        <v>68</v>
      </c>
      <c r="S525" s="418" t="s">
        <v>27</v>
      </c>
      <c r="T525" s="413"/>
      <c r="U525" s="413" t="s">
        <v>380</v>
      </c>
      <c r="V525" s="419" t="s">
        <v>318</v>
      </c>
      <c r="W525" s="419" t="s">
        <v>329</v>
      </c>
      <c r="X525" s="413" t="s">
        <v>323</v>
      </c>
      <c r="Y525" s="413">
        <v>3</v>
      </c>
      <c r="Z525" s="413" t="s">
        <v>21</v>
      </c>
      <c r="AA525" s="413" t="s">
        <v>169</v>
      </c>
      <c r="AB525" s="413" t="e">
        <v>#REF!</v>
      </c>
      <c r="AC525" s="413"/>
      <c r="AD525" s="413"/>
      <c r="AE525" s="413">
        <v>240</v>
      </c>
      <c r="AF525" s="486">
        <v>44743</v>
      </c>
      <c r="AG525" s="486"/>
      <c r="AH525" s="486"/>
      <c r="AI525" s="486"/>
      <c r="AJ525" s="486"/>
      <c r="AK525" s="486"/>
      <c r="AL525" s="486"/>
      <c r="AM525" s="486"/>
      <c r="AN525" s="486"/>
      <c r="AO525" s="486"/>
      <c r="AP525" s="486"/>
      <c r="AQ525" s="486"/>
      <c r="AR525" s="486"/>
      <c r="AS525" s="486"/>
      <c r="AT525" s="486"/>
      <c r="AU525" s="486"/>
      <c r="AV525" s="486">
        <f t="shared" si="493"/>
        <v>44753</v>
      </c>
      <c r="AW525" s="486"/>
      <c r="AX525" s="486"/>
      <c r="AY525" s="486"/>
      <c r="AZ525" s="486"/>
      <c r="BA525" s="486"/>
      <c r="BB525" s="486"/>
      <c r="BC525" s="486"/>
      <c r="BD525" s="486"/>
      <c r="BE525" s="486"/>
      <c r="BF525" s="421">
        <f t="shared" si="482"/>
        <v>2</v>
      </c>
      <c r="BG525" s="422"/>
      <c r="BH525" s="423"/>
      <c r="BI525" s="423"/>
      <c r="BJ525" s="423"/>
      <c r="BK525" s="423"/>
      <c r="BL525" s="423"/>
      <c r="BM525" s="423"/>
      <c r="BN525" s="423"/>
      <c r="BO525" s="423"/>
      <c r="BP525" s="423"/>
      <c r="BQ525" s="424"/>
      <c r="BR525" s="424"/>
      <c r="BS525" s="424"/>
      <c r="BT525" s="424"/>
      <c r="BU525" s="424"/>
      <c r="BV525" s="424"/>
      <c r="BW525" s="424"/>
      <c r="BX525" s="424"/>
      <c r="BY525" s="424"/>
      <c r="BZ525" s="424"/>
      <c r="CA525" s="424"/>
      <c r="CB525" s="425">
        <f t="shared" si="483"/>
        <v>0</v>
      </c>
      <c r="CC525" s="397">
        <f t="shared" si="484"/>
        <v>2</v>
      </c>
      <c r="CD525" s="364"/>
      <c r="CE525" s="396">
        <f t="shared" si="487"/>
        <v>6</v>
      </c>
      <c r="CF525" s="413"/>
      <c r="CG525" s="413"/>
      <c r="CH525" s="413"/>
      <c r="CI525" s="413"/>
      <c r="CJ525" s="413"/>
      <c r="CK525" s="426"/>
      <c r="CL525" s="426"/>
    </row>
    <row r="526" spans="1:90" s="427" customFormat="1" ht="26.4" customHeight="1">
      <c r="A526" s="410"/>
      <c r="B526" s="411">
        <f t="shared" si="485"/>
        <v>1431</v>
      </c>
      <c r="C526" s="216" t="str">
        <f t="shared" ca="1" si="494"/>
        <v/>
      </c>
      <c r="D526" s="216" t="s">
        <v>364</v>
      </c>
      <c r="E526" s="363">
        <f t="shared" ref="E526:E589" si="495">F526</f>
        <v>44743</v>
      </c>
      <c r="F526" s="412">
        <v>44743</v>
      </c>
      <c r="G526" s="413"/>
      <c r="H526" s="414"/>
      <c r="I526" s="413"/>
      <c r="J526" s="413"/>
      <c r="K526" s="413">
        <v>3011</v>
      </c>
      <c r="L526" s="414"/>
      <c r="M526" s="413"/>
      <c r="N526" s="413"/>
      <c r="O526" s="483" t="s">
        <v>253</v>
      </c>
      <c r="P526" s="415" t="s">
        <v>254</v>
      </c>
      <c r="Q526" s="416" t="s">
        <v>254</v>
      </c>
      <c r="R526" s="417" t="s">
        <v>68</v>
      </c>
      <c r="S526" s="418" t="s">
        <v>27</v>
      </c>
      <c r="T526" s="413"/>
      <c r="U526" s="413" t="s">
        <v>382</v>
      </c>
      <c r="V526" s="419" t="s">
        <v>382</v>
      </c>
      <c r="W526" s="419" t="s">
        <v>368</v>
      </c>
      <c r="X526" s="413" t="s">
        <v>379</v>
      </c>
      <c r="Y526" s="413">
        <v>3</v>
      </c>
      <c r="Z526" s="413" t="s">
        <v>31</v>
      </c>
      <c r="AA526" s="413" t="s">
        <v>169</v>
      </c>
      <c r="AB526" s="413" t="e">
        <v>#REF!</v>
      </c>
      <c r="AC526" s="413"/>
      <c r="AD526" s="413"/>
      <c r="AE526" s="413">
        <v>240</v>
      </c>
      <c r="AF526" s="486">
        <v>44743</v>
      </c>
      <c r="AG526" s="486"/>
      <c r="AH526" s="486"/>
      <c r="AI526" s="486"/>
      <c r="AJ526" s="486"/>
      <c r="AK526" s="486"/>
      <c r="AL526" s="486"/>
      <c r="AM526" s="486"/>
      <c r="AN526" s="486"/>
      <c r="AO526" s="486"/>
      <c r="AP526" s="486"/>
      <c r="AQ526" s="486"/>
      <c r="AR526" s="486"/>
      <c r="AS526" s="486"/>
      <c r="AT526" s="486"/>
      <c r="AU526" s="486"/>
      <c r="AV526" s="486">
        <f t="shared" si="493"/>
        <v>44753</v>
      </c>
      <c r="AW526" s="486"/>
      <c r="AX526" s="486"/>
      <c r="AY526" s="486"/>
      <c r="AZ526" s="486"/>
      <c r="BA526" s="486"/>
      <c r="BB526" s="486"/>
      <c r="BC526" s="486"/>
      <c r="BD526" s="486"/>
      <c r="BE526" s="486"/>
      <c r="BF526" s="421">
        <f t="shared" ref="BF526:BF680" si="496">COUNTA(AF526:BE526)</f>
        <v>2</v>
      </c>
      <c r="BG526" s="422"/>
      <c r="BH526" s="423"/>
      <c r="BI526" s="423"/>
      <c r="BJ526" s="423"/>
      <c r="BK526" s="423"/>
      <c r="BL526" s="423"/>
      <c r="BM526" s="423"/>
      <c r="BN526" s="423"/>
      <c r="BO526" s="423"/>
      <c r="BP526" s="423"/>
      <c r="BQ526" s="424"/>
      <c r="BR526" s="424"/>
      <c r="BS526" s="424"/>
      <c r="BT526" s="424"/>
      <c r="BU526" s="424"/>
      <c r="BV526" s="424"/>
      <c r="BW526" s="424"/>
      <c r="BX526" s="424"/>
      <c r="BY526" s="424"/>
      <c r="BZ526" s="424"/>
      <c r="CA526" s="424"/>
      <c r="CB526" s="425">
        <f t="shared" ref="CB526:CB680" si="497">COUNTA(BG526:CA526)</f>
        <v>0</v>
      </c>
      <c r="CC526" s="397">
        <f t="shared" ref="CC526:CC589" si="498">BF526-CB526</f>
        <v>2</v>
      </c>
      <c r="CD526" s="364"/>
      <c r="CE526" s="396">
        <f t="shared" si="487"/>
        <v>6</v>
      </c>
      <c r="CF526" s="413"/>
      <c r="CG526" s="413"/>
      <c r="CH526" s="413"/>
      <c r="CI526" s="413"/>
      <c r="CJ526" s="413"/>
      <c r="CK526" s="426"/>
      <c r="CL526" s="426"/>
    </row>
    <row r="527" spans="1:90" s="427" customFormat="1" ht="26.4" customHeight="1">
      <c r="A527" s="410"/>
      <c r="B527" s="411">
        <f t="shared" si="485"/>
        <v>1432</v>
      </c>
      <c r="C527" s="216" t="str">
        <f t="shared" ca="1" si="494"/>
        <v/>
      </c>
      <c r="D527" s="216" t="s">
        <v>364</v>
      </c>
      <c r="E527" s="363">
        <f t="shared" si="495"/>
        <v>44743</v>
      </c>
      <c r="F527" s="412">
        <v>44743</v>
      </c>
      <c r="G527" s="413"/>
      <c r="H527" s="414"/>
      <c r="I527" s="413"/>
      <c r="J527" s="413"/>
      <c r="K527" s="413">
        <v>3020</v>
      </c>
      <c r="L527" s="414"/>
      <c r="M527" s="413"/>
      <c r="N527" s="413"/>
      <c r="O527" s="483" t="s">
        <v>253</v>
      </c>
      <c r="P527" s="415" t="s">
        <v>254</v>
      </c>
      <c r="Q527" s="416" t="s">
        <v>254</v>
      </c>
      <c r="R527" s="417" t="s">
        <v>68</v>
      </c>
      <c r="S527" s="418" t="s">
        <v>27</v>
      </c>
      <c r="T527" s="413"/>
      <c r="U527" s="14" t="s">
        <v>350</v>
      </c>
      <c r="V527" s="419" t="s">
        <v>377</v>
      </c>
      <c r="W527" s="419">
        <v>75</v>
      </c>
      <c r="X527" s="413" t="s">
        <v>323</v>
      </c>
      <c r="Y527" s="413">
        <v>3</v>
      </c>
      <c r="Z527" s="428" t="s">
        <v>353</v>
      </c>
      <c r="AA527" s="413" t="s">
        <v>403</v>
      </c>
      <c r="AB527" s="413" t="e">
        <v>#REF!</v>
      </c>
      <c r="AC527" s="413"/>
      <c r="AD527" s="413"/>
      <c r="AE527" s="413">
        <v>500</v>
      </c>
      <c r="AF527" s="486">
        <v>44743</v>
      </c>
      <c r="AG527" s="486"/>
      <c r="AH527" s="486"/>
      <c r="AI527" s="486"/>
      <c r="AJ527" s="486"/>
      <c r="AK527" s="486"/>
      <c r="AL527" s="486"/>
      <c r="AM527" s="486"/>
      <c r="AN527" s="486"/>
      <c r="AO527" s="486"/>
      <c r="AP527" s="486"/>
      <c r="AQ527" s="486"/>
      <c r="AR527" s="486"/>
      <c r="AS527" s="486"/>
      <c r="AT527" s="486"/>
      <c r="AU527" s="486"/>
      <c r="AV527" s="486"/>
      <c r="AW527" s="486"/>
      <c r="AX527" s="486"/>
      <c r="AY527" s="486">
        <f t="shared" ref="AY527:AY539" si="499">$AF527+AY$3</f>
        <v>44763.833333333336</v>
      </c>
      <c r="AZ527" s="486"/>
      <c r="BA527" s="486"/>
      <c r="BB527" s="486"/>
      <c r="BC527" s="486"/>
      <c r="BD527" s="486"/>
      <c r="BE527" s="486"/>
      <c r="BF527" s="421">
        <f t="shared" si="496"/>
        <v>2</v>
      </c>
      <c r="BG527" s="422"/>
      <c r="BH527" s="423"/>
      <c r="BI527" s="423"/>
      <c r="BJ527" s="423"/>
      <c r="BK527" s="423"/>
      <c r="BL527" s="423"/>
      <c r="BM527" s="423"/>
      <c r="BN527" s="423"/>
      <c r="BO527" s="423"/>
      <c r="BP527" s="423"/>
      <c r="BQ527" s="424"/>
      <c r="BR527" s="424"/>
      <c r="BS527" s="424"/>
      <c r="BT527" s="424"/>
      <c r="BU527" s="424"/>
      <c r="BV527" s="424"/>
      <c r="BW527" s="424"/>
      <c r="BX527" s="424"/>
      <c r="BY527" s="424"/>
      <c r="BZ527" s="424"/>
      <c r="CA527" s="424"/>
      <c r="CB527" s="425">
        <f t="shared" si="497"/>
        <v>0</v>
      </c>
      <c r="CC527" s="397">
        <f t="shared" si="498"/>
        <v>2</v>
      </c>
      <c r="CD527" s="364"/>
      <c r="CE527" s="396">
        <f t="shared" si="487"/>
        <v>6</v>
      </c>
      <c r="CF527" s="413"/>
      <c r="CG527" s="413"/>
      <c r="CH527" s="413"/>
      <c r="CI527" s="413"/>
      <c r="CJ527" s="413"/>
      <c r="CK527" s="426"/>
      <c r="CL527" s="426"/>
    </row>
    <row r="528" spans="1:90" s="427" customFormat="1" ht="26.4" customHeight="1">
      <c r="A528" s="410"/>
      <c r="B528" s="411">
        <f t="shared" ref="B528:B591" si="500">B527+1</f>
        <v>1433</v>
      </c>
      <c r="C528" s="216" t="str">
        <f t="shared" ca="1" si="494"/>
        <v/>
      </c>
      <c r="D528" s="216" t="s">
        <v>364</v>
      </c>
      <c r="E528" s="363">
        <f t="shared" si="495"/>
        <v>44743</v>
      </c>
      <c r="F528" s="412">
        <v>44743</v>
      </c>
      <c r="G528" s="413"/>
      <c r="H528" s="414"/>
      <c r="I528" s="413"/>
      <c r="J528" s="413"/>
      <c r="K528" s="413">
        <v>3020</v>
      </c>
      <c r="L528" s="414"/>
      <c r="M528" s="413"/>
      <c r="N528" s="413"/>
      <c r="O528" s="483" t="s">
        <v>253</v>
      </c>
      <c r="P528" s="415" t="s">
        <v>254</v>
      </c>
      <c r="Q528" s="416" t="s">
        <v>254</v>
      </c>
      <c r="R528" s="417" t="s">
        <v>68</v>
      </c>
      <c r="S528" s="418" t="s">
        <v>27</v>
      </c>
      <c r="T528" s="413"/>
      <c r="U528" s="413" t="s">
        <v>378</v>
      </c>
      <c r="V528" s="419" t="s">
        <v>378</v>
      </c>
      <c r="W528" s="419">
        <v>-30</v>
      </c>
      <c r="X528" s="413" t="s">
        <v>323</v>
      </c>
      <c r="Y528" s="413">
        <v>3</v>
      </c>
      <c r="Z528" s="413" t="s">
        <v>57</v>
      </c>
      <c r="AA528" s="413" t="s">
        <v>403</v>
      </c>
      <c r="AB528" s="413" t="e">
        <v>#REF!</v>
      </c>
      <c r="AC528" s="413"/>
      <c r="AD528" s="413"/>
      <c r="AE528" s="413">
        <v>500</v>
      </c>
      <c r="AF528" s="486">
        <v>44743</v>
      </c>
      <c r="AG528" s="486"/>
      <c r="AH528" s="486"/>
      <c r="AI528" s="486"/>
      <c r="AJ528" s="486"/>
      <c r="AK528" s="486"/>
      <c r="AL528" s="486"/>
      <c r="AM528" s="486"/>
      <c r="AN528" s="486"/>
      <c r="AO528" s="486"/>
      <c r="AP528" s="486"/>
      <c r="AQ528" s="486"/>
      <c r="AR528" s="486"/>
      <c r="AS528" s="486"/>
      <c r="AT528" s="486"/>
      <c r="AU528" s="486"/>
      <c r="AV528" s="486"/>
      <c r="AW528" s="486"/>
      <c r="AX528" s="486"/>
      <c r="AY528" s="486">
        <f t="shared" si="499"/>
        <v>44763.833333333336</v>
      </c>
      <c r="AZ528" s="486"/>
      <c r="BA528" s="486"/>
      <c r="BB528" s="486"/>
      <c r="BC528" s="486"/>
      <c r="BD528" s="486"/>
      <c r="BE528" s="486"/>
      <c r="BF528" s="421">
        <f t="shared" si="496"/>
        <v>2</v>
      </c>
      <c r="BG528" s="422"/>
      <c r="BH528" s="423"/>
      <c r="BI528" s="423"/>
      <c r="BJ528" s="423"/>
      <c r="BK528" s="423"/>
      <c r="BL528" s="423"/>
      <c r="BM528" s="423"/>
      <c r="BN528" s="423"/>
      <c r="BO528" s="423"/>
      <c r="BP528" s="423"/>
      <c r="BQ528" s="424"/>
      <c r="BR528" s="424"/>
      <c r="BS528" s="424"/>
      <c r="BT528" s="424"/>
      <c r="BU528" s="424"/>
      <c r="BV528" s="424"/>
      <c r="BW528" s="424"/>
      <c r="BX528" s="424"/>
      <c r="BY528" s="424"/>
      <c r="BZ528" s="424"/>
      <c r="CA528" s="424"/>
      <c r="CB528" s="425">
        <f t="shared" si="497"/>
        <v>0</v>
      </c>
      <c r="CC528" s="397">
        <f t="shared" si="498"/>
        <v>2</v>
      </c>
      <c r="CD528" s="364"/>
      <c r="CE528" s="396">
        <f t="shared" si="487"/>
        <v>6</v>
      </c>
      <c r="CF528" s="413"/>
      <c r="CG528" s="413"/>
      <c r="CH528" s="413"/>
      <c r="CI528" s="413"/>
      <c r="CJ528" s="413"/>
      <c r="CK528" s="426"/>
      <c r="CL528" s="426"/>
    </row>
    <row r="529" spans="1:90" s="427" customFormat="1" ht="26.4" customHeight="1">
      <c r="A529" s="410"/>
      <c r="B529" s="411">
        <f t="shared" si="500"/>
        <v>1434</v>
      </c>
      <c r="C529" s="216" t="str">
        <f t="shared" ca="1" si="494"/>
        <v/>
      </c>
      <c r="D529" s="216" t="s">
        <v>364</v>
      </c>
      <c r="E529" s="363">
        <f t="shared" si="495"/>
        <v>44743</v>
      </c>
      <c r="F529" s="412">
        <v>44743</v>
      </c>
      <c r="G529" s="413"/>
      <c r="H529" s="414"/>
      <c r="I529" s="413"/>
      <c r="J529" s="413"/>
      <c r="K529" s="413">
        <v>3020</v>
      </c>
      <c r="L529" s="414"/>
      <c r="M529" s="413"/>
      <c r="N529" s="413"/>
      <c r="O529" s="483" t="s">
        <v>253</v>
      </c>
      <c r="P529" s="415" t="s">
        <v>254</v>
      </c>
      <c r="Q529" s="416" t="s">
        <v>254</v>
      </c>
      <c r="R529" s="417" t="s">
        <v>68</v>
      </c>
      <c r="S529" s="418" t="s">
        <v>27</v>
      </c>
      <c r="T529" s="413"/>
      <c r="U529" s="14" t="s">
        <v>350</v>
      </c>
      <c r="V529" s="419" t="s">
        <v>377</v>
      </c>
      <c r="W529" s="419">
        <v>90</v>
      </c>
      <c r="X529" s="413" t="s">
        <v>379</v>
      </c>
      <c r="Y529" s="413">
        <v>3</v>
      </c>
      <c r="Z529" s="428" t="s">
        <v>353</v>
      </c>
      <c r="AA529" s="413" t="s">
        <v>403</v>
      </c>
      <c r="AB529" s="413" t="e">
        <v>#REF!</v>
      </c>
      <c r="AC529" s="413"/>
      <c r="AD529" s="413"/>
      <c r="AE529" s="413">
        <v>500</v>
      </c>
      <c r="AF529" s="486">
        <v>44743</v>
      </c>
      <c r="AG529" s="486"/>
      <c r="AH529" s="486"/>
      <c r="AI529" s="486"/>
      <c r="AJ529" s="486"/>
      <c r="AK529" s="486"/>
      <c r="AL529" s="486"/>
      <c r="AM529" s="486"/>
      <c r="AN529" s="486"/>
      <c r="AO529" s="486"/>
      <c r="AP529" s="486"/>
      <c r="AQ529" s="486"/>
      <c r="AR529" s="486"/>
      <c r="AS529" s="486"/>
      <c r="AT529" s="486"/>
      <c r="AU529" s="486"/>
      <c r="AV529" s="486"/>
      <c r="AW529" s="486"/>
      <c r="AX529" s="486"/>
      <c r="AY529" s="486">
        <f t="shared" si="499"/>
        <v>44763.833333333336</v>
      </c>
      <c r="AZ529" s="486"/>
      <c r="BA529" s="486"/>
      <c r="BB529" s="486"/>
      <c r="BC529" s="486"/>
      <c r="BD529" s="486"/>
      <c r="BE529" s="486"/>
      <c r="BF529" s="421">
        <f t="shared" si="496"/>
        <v>2</v>
      </c>
      <c r="BG529" s="422"/>
      <c r="BH529" s="423"/>
      <c r="BI529" s="423"/>
      <c r="BJ529" s="423"/>
      <c r="BK529" s="423"/>
      <c r="BL529" s="423"/>
      <c r="BM529" s="423"/>
      <c r="BN529" s="423"/>
      <c r="BO529" s="423"/>
      <c r="BP529" s="423"/>
      <c r="BQ529" s="424"/>
      <c r="BR529" s="424"/>
      <c r="BS529" s="424"/>
      <c r="BT529" s="424"/>
      <c r="BU529" s="424"/>
      <c r="BV529" s="424"/>
      <c r="BW529" s="424"/>
      <c r="BX529" s="424"/>
      <c r="BY529" s="424"/>
      <c r="BZ529" s="424"/>
      <c r="CA529" s="424"/>
      <c r="CB529" s="425">
        <f t="shared" si="497"/>
        <v>0</v>
      </c>
      <c r="CC529" s="397">
        <f t="shared" si="498"/>
        <v>2</v>
      </c>
      <c r="CD529" s="364"/>
      <c r="CE529" s="396">
        <f t="shared" si="487"/>
        <v>6</v>
      </c>
      <c r="CF529" s="413"/>
      <c r="CG529" s="413"/>
      <c r="CH529" s="413"/>
      <c r="CI529" s="413"/>
      <c r="CJ529" s="413"/>
      <c r="CK529" s="426"/>
      <c r="CL529" s="426"/>
    </row>
    <row r="530" spans="1:90" s="427" customFormat="1" ht="26.4" customHeight="1">
      <c r="A530" s="410"/>
      <c r="B530" s="411">
        <f t="shared" si="500"/>
        <v>1435</v>
      </c>
      <c r="C530" s="216" t="str">
        <f t="shared" ca="1" si="494"/>
        <v/>
      </c>
      <c r="D530" s="216" t="s">
        <v>364</v>
      </c>
      <c r="E530" s="363">
        <f t="shared" si="495"/>
        <v>44743</v>
      </c>
      <c r="F530" s="412">
        <v>44743</v>
      </c>
      <c r="G530" s="413"/>
      <c r="H530" s="414"/>
      <c r="I530" s="413"/>
      <c r="J530" s="413"/>
      <c r="K530" s="413">
        <v>3020</v>
      </c>
      <c r="L530" s="414"/>
      <c r="M530" s="413"/>
      <c r="N530" s="413"/>
      <c r="O530" s="483" t="s">
        <v>253</v>
      </c>
      <c r="P530" s="415" t="s">
        <v>254</v>
      </c>
      <c r="Q530" s="416" t="s">
        <v>254</v>
      </c>
      <c r="R530" s="417" t="s">
        <v>68</v>
      </c>
      <c r="S530" s="418" t="s">
        <v>27</v>
      </c>
      <c r="T530" s="413"/>
      <c r="U530" s="413" t="s">
        <v>378</v>
      </c>
      <c r="V530" s="419" t="s">
        <v>378</v>
      </c>
      <c r="W530" s="419">
        <v>-40</v>
      </c>
      <c r="X530" s="413" t="s">
        <v>379</v>
      </c>
      <c r="Y530" s="413">
        <v>3</v>
      </c>
      <c r="Z530" s="413" t="s">
        <v>57</v>
      </c>
      <c r="AA530" s="413" t="s">
        <v>403</v>
      </c>
      <c r="AB530" s="413" t="e">
        <v>#REF!</v>
      </c>
      <c r="AC530" s="413"/>
      <c r="AD530" s="413"/>
      <c r="AE530" s="413">
        <v>500</v>
      </c>
      <c r="AF530" s="486">
        <v>44743</v>
      </c>
      <c r="AG530" s="486"/>
      <c r="AH530" s="486"/>
      <c r="AI530" s="486"/>
      <c r="AJ530" s="486"/>
      <c r="AK530" s="486"/>
      <c r="AL530" s="486"/>
      <c r="AM530" s="486"/>
      <c r="AN530" s="486"/>
      <c r="AO530" s="486"/>
      <c r="AP530" s="486"/>
      <c r="AQ530" s="486"/>
      <c r="AR530" s="486"/>
      <c r="AS530" s="486"/>
      <c r="AT530" s="486"/>
      <c r="AU530" s="486"/>
      <c r="AV530" s="486"/>
      <c r="AW530" s="486"/>
      <c r="AX530" s="486"/>
      <c r="AY530" s="486">
        <f t="shared" si="499"/>
        <v>44763.833333333336</v>
      </c>
      <c r="AZ530" s="486"/>
      <c r="BA530" s="486"/>
      <c r="BB530" s="486"/>
      <c r="BC530" s="486"/>
      <c r="BD530" s="486"/>
      <c r="BE530" s="486"/>
      <c r="BF530" s="421">
        <f t="shared" si="496"/>
        <v>2</v>
      </c>
      <c r="BG530" s="422"/>
      <c r="BH530" s="423"/>
      <c r="BI530" s="423"/>
      <c r="BJ530" s="423"/>
      <c r="BK530" s="423"/>
      <c r="BL530" s="423"/>
      <c r="BM530" s="423"/>
      <c r="BN530" s="423"/>
      <c r="BO530" s="423"/>
      <c r="BP530" s="423"/>
      <c r="BQ530" s="424"/>
      <c r="BR530" s="424"/>
      <c r="BS530" s="424"/>
      <c r="BT530" s="424"/>
      <c r="BU530" s="424"/>
      <c r="BV530" s="424"/>
      <c r="BW530" s="424"/>
      <c r="BX530" s="424"/>
      <c r="BY530" s="424"/>
      <c r="BZ530" s="424"/>
      <c r="CA530" s="424"/>
      <c r="CB530" s="425">
        <f t="shared" si="497"/>
        <v>0</v>
      </c>
      <c r="CC530" s="397">
        <f t="shared" si="498"/>
        <v>2</v>
      </c>
      <c r="CD530" s="364"/>
      <c r="CE530" s="396">
        <f t="shared" si="487"/>
        <v>6</v>
      </c>
      <c r="CF530" s="413"/>
      <c r="CG530" s="413"/>
      <c r="CH530" s="413"/>
      <c r="CI530" s="413"/>
      <c r="CJ530" s="413"/>
      <c r="CK530" s="426"/>
      <c r="CL530" s="426"/>
    </row>
    <row r="531" spans="1:90" s="427" customFormat="1" ht="26.4" customHeight="1">
      <c r="A531" s="410"/>
      <c r="B531" s="411">
        <f t="shared" si="500"/>
        <v>1436</v>
      </c>
      <c r="C531" s="216" t="str">
        <f t="shared" ca="1" si="494"/>
        <v/>
      </c>
      <c r="D531" s="216" t="s">
        <v>364</v>
      </c>
      <c r="E531" s="363">
        <f t="shared" si="495"/>
        <v>44743</v>
      </c>
      <c r="F531" s="412">
        <v>44743</v>
      </c>
      <c r="G531" s="413"/>
      <c r="H531" s="414"/>
      <c r="I531" s="413"/>
      <c r="J531" s="413"/>
      <c r="K531" s="413">
        <v>3020</v>
      </c>
      <c r="L531" s="414"/>
      <c r="M531" s="413"/>
      <c r="N531" s="413"/>
      <c r="O531" s="483" t="s">
        <v>253</v>
      </c>
      <c r="P531" s="415" t="s">
        <v>254</v>
      </c>
      <c r="Q531" s="416" t="s">
        <v>254</v>
      </c>
      <c r="R531" s="417" t="s">
        <v>68</v>
      </c>
      <c r="S531" s="418" t="s">
        <v>27</v>
      </c>
      <c r="T531" s="413"/>
      <c r="U531" s="413" t="s">
        <v>380</v>
      </c>
      <c r="V531" s="419" t="s">
        <v>318</v>
      </c>
      <c r="W531" s="419" t="s">
        <v>329</v>
      </c>
      <c r="X531" s="413" t="s">
        <v>323</v>
      </c>
      <c r="Y531" s="413">
        <v>3</v>
      </c>
      <c r="Z531" s="413" t="s">
        <v>21</v>
      </c>
      <c r="AA531" s="413" t="s">
        <v>403</v>
      </c>
      <c r="AB531" s="413" t="e">
        <v>#REF!</v>
      </c>
      <c r="AC531" s="413"/>
      <c r="AD531" s="413"/>
      <c r="AE531" s="413">
        <v>500</v>
      </c>
      <c r="AF531" s="486">
        <v>44743</v>
      </c>
      <c r="AG531" s="486"/>
      <c r="AH531" s="486"/>
      <c r="AI531" s="486"/>
      <c r="AJ531" s="486"/>
      <c r="AK531" s="486"/>
      <c r="AL531" s="486"/>
      <c r="AM531" s="486"/>
      <c r="AN531" s="486"/>
      <c r="AO531" s="486"/>
      <c r="AP531" s="486"/>
      <c r="AQ531" s="486"/>
      <c r="AR531" s="486"/>
      <c r="AS531" s="486"/>
      <c r="AT531" s="486"/>
      <c r="AU531" s="486"/>
      <c r="AV531" s="486"/>
      <c r="AW531" s="486"/>
      <c r="AX531" s="486"/>
      <c r="AY531" s="486">
        <f t="shared" si="499"/>
        <v>44763.833333333336</v>
      </c>
      <c r="AZ531" s="486"/>
      <c r="BA531" s="486"/>
      <c r="BB531" s="486"/>
      <c r="BC531" s="486"/>
      <c r="BD531" s="486"/>
      <c r="BE531" s="486"/>
      <c r="BF531" s="421">
        <f t="shared" si="496"/>
        <v>2</v>
      </c>
      <c r="BG531" s="422"/>
      <c r="BH531" s="423"/>
      <c r="BI531" s="423"/>
      <c r="BJ531" s="423"/>
      <c r="BK531" s="423"/>
      <c r="BL531" s="423"/>
      <c r="BM531" s="423"/>
      <c r="BN531" s="423"/>
      <c r="BO531" s="423"/>
      <c r="BP531" s="423"/>
      <c r="BQ531" s="424"/>
      <c r="BR531" s="424"/>
      <c r="BS531" s="424"/>
      <c r="BT531" s="424"/>
      <c r="BU531" s="424"/>
      <c r="BV531" s="424"/>
      <c r="BW531" s="424"/>
      <c r="BX531" s="424"/>
      <c r="BY531" s="424"/>
      <c r="BZ531" s="424"/>
      <c r="CA531" s="424"/>
      <c r="CB531" s="425">
        <f t="shared" si="497"/>
        <v>0</v>
      </c>
      <c r="CC531" s="397">
        <f t="shared" si="498"/>
        <v>2</v>
      </c>
      <c r="CD531" s="364"/>
      <c r="CE531" s="396">
        <f t="shared" si="487"/>
        <v>6</v>
      </c>
      <c r="CF531" s="413"/>
      <c r="CG531" s="413"/>
      <c r="CH531" s="413"/>
      <c r="CI531" s="413"/>
      <c r="CJ531" s="413"/>
      <c r="CK531" s="426"/>
      <c r="CL531" s="426"/>
    </row>
    <row r="532" spans="1:90" s="427" customFormat="1" ht="26.4" customHeight="1">
      <c r="A532" s="410"/>
      <c r="B532" s="411">
        <f t="shared" si="500"/>
        <v>1437</v>
      </c>
      <c r="C532" s="216" t="str">
        <f t="shared" ca="1" si="494"/>
        <v/>
      </c>
      <c r="D532" s="216" t="s">
        <v>364</v>
      </c>
      <c r="E532" s="363">
        <f t="shared" si="495"/>
        <v>44743</v>
      </c>
      <c r="F532" s="412">
        <v>44743</v>
      </c>
      <c r="G532" s="413"/>
      <c r="H532" s="414"/>
      <c r="I532" s="413"/>
      <c r="J532" s="413"/>
      <c r="K532" s="413">
        <v>3020</v>
      </c>
      <c r="L532" s="414"/>
      <c r="M532" s="413"/>
      <c r="N532" s="413"/>
      <c r="O532" s="483" t="s">
        <v>253</v>
      </c>
      <c r="P532" s="415" t="s">
        <v>254</v>
      </c>
      <c r="Q532" s="416" t="s">
        <v>254</v>
      </c>
      <c r="R532" s="417" t="s">
        <v>68</v>
      </c>
      <c r="S532" s="418" t="s">
        <v>27</v>
      </c>
      <c r="T532" s="413"/>
      <c r="U532" s="413" t="s">
        <v>380</v>
      </c>
      <c r="V532" s="419" t="s">
        <v>318</v>
      </c>
      <c r="W532" s="419" t="s">
        <v>329</v>
      </c>
      <c r="X532" s="413" t="s">
        <v>379</v>
      </c>
      <c r="Y532" s="413">
        <v>3</v>
      </c>
      <c r="Z532" s="413" t="s">
        <v>21</v>
      </c>
      <c r="AA532" s="413" t="s">
        <v>403</v>
      </c>
      <c r="AB532" s="413" t="e">
        <v>#REF!</v>
      </c>
      <c r="AC532" s="413"/>
      <c r="AD532" s="413"/>
      <c r="AE532" s="413">
        <v>500</v>
      </c>
      <c r="AF532" s="486">
        <v>44743</v>
      </c>
      <c r="AG532" s="486"/>
      <c r="AH532" s="486"/>
      <c r="AI532" s="486"/>
      <c r="AJ532" s="486"/>
      <c r="AK532" s="486"/>
      <c r="AL532" s="486"/>
      <c r="AM532" s="486"/>
      <c r="AN532" s="486"/>
      <c r="AO532" s="486"/>
      <c r="AP532" s="486"/>
      <c r="AQ532" s="486"/>
      <c r="AR532" s="486"/>
      <c r="AS532" s="486"/>
      <c r="AT532" s="486"/>
      <c r="AU532" s="486"/>
      <c r="AV532" s="486"/>
      <c r="AW532" s="486"/>
      <c r="AX532" s="486"/>
      <c r="AY532" s="486">
        <f t="shared" si="499"/>
        <v>44763.833333333336</v>
      </c>
      <c r="AZ532" s="486"/>
      <c r="BA532" s="486"/>
      <c r="BB532" s="486"/>
      <c r="BC532" s="486"/>
      <c r="BD532" s="486"/>
      <c r="BE532" s="486"/>
      <c r="BF532" s="421">
        <f t="shared" si="496"/>
        <v>2</v>
      </c>
      <c r="BG532" s="422"/>
      <c r="BH532" s="423"/>
      <c r="BI532" s="423"/>
      <c r="BJ532" s="423"/>
      <c r="BK532" s="423"/>
      <c r="BL532" s="423"/>
      <c r="BM532" s="423"/>
      <c r="BN532" s="423"/>
      <c r="BO532" s="423"/>
      <c r="BP532" s="423"/>
      <c r="BQ532" s="424"/>
      <c r="BR532" s="424"/>
      <c r="BS532" s="424"/>
      <c r="BT532" s="424"/>
      <c r="BU532" s="424"/>
      <c r="BV532" s="424"/>
      <c r="BW532" s="424"/>
      <c r="BX532" s="424"/>
      <c r="BY532" s="424"/>
      <c r="BZ532" s="424"/>
      <c r="CA532" s="424"/>
      <c r="CB532" s="425">
        <f t="shared" si="497"/>
        <v>0</v>
      </c>
      <c r="CC532" s="397">
        <f t="shared" si="498"/>
        <v>2</v>
      </c>
      <c r="CD532" s="364"/>
      <c r="CE532" s="396">
        <f t="shared" si="487"/>
        <v>6</v>
      </c>
      <c r="CF532" s="413"/>
      <c r="CG532" s="413"/>
      <c r="CH532" s="413"/>
      <c r="CI532" s="413"/>
      <c r="CJ532" s="413"/>
      <c r="CK532" s="426"/>
      <c r="CL532" s="426"/>
    </row>
    <row r="533" spans="1:90" s="427" customFormat="1" ht="26.4" customHeight="1">
      <c r="A533" s="410"/>
      <c r="B533" s="411">
        <f t="shared" si="500"/>
        <v>1438</v>
      </c>
      <c r="C533" s="216" t="str">
        <f t="shared" ca="1" si="494"/>
        <v/>
      </c>
      <c r="D533" s="216" t="s">
        <v>364</v>
      </c>
      <c r="E533" s="363">
        <f t="shared" si="495"/>
        <v>44743</v>
      </c>
      <c r="F533" s="412">
        <v>44743</v>
      </c>
      <c r="G533" s="413"/>
      <c r="H533" s="414"/>
      <c r="I533" s="413"/>
      <c r="J533" s="413"/>
      <c r="K533" s="413">
        <v>3020</v>
      </c>
      <c r="L533" s="414"/>
      <c r="M533" s="413"/>
      <c r="N533" s="413"/>
      <c r="O533" s="483" t="s">
        <v>253</v>
      </c>
      <c r="P533" s="415" t="s">
        <v>254</v>
      </c>
      <c r="Q533" s="416" t="s">
        <v>254</v>
      </c>
      <c r="R533" s="417" t="s">
        <v>68</v>
      </c>
      <c r="S533" s="418" t="s">
        <v>27</v>
      </c>
      <c r="T533" s="413"/>
      <c r="U533" s="413" t="s">
        <v>382</v>
      </c>
      <c r="V533" s="419" t="s">
        <v>382</v>
      </c>
      <c r="W533" s="419" t="s">
        <v>383</v>
      </c>
      <c r="X533" s="413" t="s">
        <v>379</v>
      </c>
      <c r="Y533" s="413">
        <v>3</v>
      </c>
      <c r="Z533" s="413" t="s">
        <v>31</v>
      </c>
      <c r="AA533" s="413" t="s">
        <v>403</v>
      </c>
      <c r="AB533" s="413" t="e">
        <v>#REF!</v>
      </c>
      <c r="AC533" s="413"/>
      <c r="AD533" s="413"/>
      <c r="AE533" s="413">
        <v>500</v>
      </c>
      <c r="AF533" s="486">
        <v>44743</v>
      </c>
      <c r="AG533" s="486"/>
      <c r="AH533" s="486"/>
      <c r="AI533" s="486"/>
      <c r="AJ533" s="486"/>
      <c r="AK533" s="486"/>
      <c r="AL533" s="486"/>
      <c r="AM533" s="486"/>
      <c r="AN533" s="486"/>
      <c r="AO533" s="486"/>
      <c r="AP533" s="486"/>
      <c r="AQ533" s="486"/>
      <c r="AR533" s="486"/>
      <c r="AS533" s="486"/>
      <c r="AT533" s="486"/>
      <c r="AU533" s="486"/>
      <c r="AV533" s="486"/>
      <c r="AW533" s="486"/>
      <c r="AX533" s="486"/>
      <c r="AY533" s="486">
        <f t="shared" si="499"/>
        <v>44763.833333333336</v>
      </c>
      <c r="AZ533" s="486"/>
      <c r="BA533" s="486"/>
      <c r="BB533" s="486"/>
      <c r="BC533" s="486"/>
      <c r="BD533" s="486"/>
      <c r="BE533" s="486"/>
      <c r="BF533" s="421">
        <f t="shared" si="496"/>
        <v>2</v>
      </c>
      <c r="BG533" s="422"/>
      <c r="BH533" s="423"/>
      <c r="BI533" s="423"/>
      <c r="BJ533" s="423"/>
      <c r="BK533" s="423"/>
      <c r="BL533" s="423"/>
      <c r="BM533" s="423"/>
      <c r="BN533" s="423"/>
      <c r="BO533" s="423"/>
      <c r="BP533" s="423"/>
      <c r="BQ533" s="424"/>
      <c r="BR533" s="424"/>
      <c r="BS533" s="424"/>
      <c r="BT533" s="424"/>
      <c r="BU533" s="424"/>
      <c r="BV533" s="424"/>
      <c r="BW533" s="424"/>
      <c r="BX533" s="424"/>
      <c r="BY533" s="424"/>
      <c r="BZ533" s="424"/>
      <c r="CA533" s="424"/>
      <c r="CB533" s="425">
        <f t="shared" si="497"/>
        <v>0</v>
      </c>
      <c r="CC533" s="397">
        <f t="shared" si="498"/>
        <v>2</v>
      </c>
      <c r="CD533" s="364"/>
      <c r="CE533" s="396">
        <f t="shared" si="487"/>
        <v>6</v>
      </c>
      <c r="CF533" s="413"/>
      <c r="CG533" s="413"/>
      <c r="CH533" s="413"/>
      <c r="CI533" s="413"/>
      <c r="CJ533" s="413"/>
      <c r="CK533" s="426"/>
      <c r="CL533" s="426"/>
    </row>
    <row r="534" spans="1:90" s="427" customFormat="1" ht="26.4" customHeight="1">
      <c r="A534" s="410"/>
      <c r="B534" s="411">
        <f t="shared" si="500"/>
        <v>1439</v>
      </c>
      <c r="C534" s="216" t="str">
        <f t="shared" ca="1" si="494"/>
        <v/>
      </c>
      <c r="D534" s="216" t="s">
        <v>364</v>
      </c>
      <c r="E534" s="363">
        <f t="shared" si="495"/>
        <v>44743</v>
      </c>
      <c r="F534" s="412">
        <v>44743</v>
      </c>
      <c r="G534" s="413"/>
      <c r="H534" s="414"/>
      <c r="I534" s="413"/>
      <c r="J534" s="413"/>
      <c r="K534" s="413">
        <v>3062</v>
      </c>
      <c r="L534" s="414"/>
      <c r="M534" s="413"/>
      <c r="N534" s="413"/>
      <c r="O534" s="483" t="s">
        <v>253</v>
      </c>
      <c r="P534" s="415" t="s">
        <v>254</v>
      </c>
      <c r="Q534" s="416" t="s">
        <v>254</v>
      </c>
      <c r="R534" s="417" t="s">
        <v>68</v>
      </c>
      <c r="S534" s="418" t="s">
        <v>27</v>
      </c>
      <c r="T534" s="413"/>
      <c r="U534" s="14" t="s">
        <v>350</v>
      </c>
      <c r="V534" s="419" t="s">
        <v>377</v>
      </c>
      <c r="W534" s="419">
        <v>105</v>
      </c>
      <c r="X534" s="413" t="s">
        <v>323</v>
      </c>
      <c r="Y534" s="413">
        <v>3</v>
      </c>
      <c r="Z534" s="428" t="s">
        <v>353</v>
      </c>
      <c r="AA534" s="413" t="s">
        <v>164</v>
      </c>
      <c r="AB534" s="413" t="s">
        <v>406</v>
      </c>
      <c r="AC534" s="413"/>
      <c r="AD534" s="413"/>
      <c r="AE534" s="413">
        <v>500</v>
      </c>
      <c r="AF534" s="486">
        <v>44743</v>
      </c>
      <c r="AG534" s="486"/>
      <c r="AH534" s="486"/>
      <c r="AI534" s="486"/>
      <c r="AJ534" s="486"/>
      <c r="AK534" s="486"/>
      <c r="AL534" s="486"/>
      <c r="AM534" s="486"/>
      <c r="AN534" s="486"/>
      <c r="AO534" s="486"/>
      <c r="AP534" s="486"/>
      <c r="AQ534" s="486"/>
      <c r="AR534" s="486"/>
      <c r="AS534" s="486"/>
      <c r="AT534" s="486"/>
      <c r="AU534" s="486"/>
      <c r="AV534" s="486"/>
      <c r="AW534" s="486"/>
      <c r="AX534" s="486"/>
      <c r="AY534" s="486">
        <f t="shared" si="499"/>
        <v>44763.833333333336</v>
      </c>
      <c r="AZ534" s="486"/>
      <c r="BA534" s="486"/>
      <c r="BB534" s="486"/>
      <c r="BC534" s="486"/>
      <c r="BD534" s="486"/>
      <c r="BE534" s="486"/>
      <c r="BF534" s="421">
        <f t="shared" si="496"/>
        <v>2</v>
      </c>
      <c r="BG534" s="422"/>
      <c r="BH534" s="423"/>
      <c r="BI534" s="423"/>
      <c r="BJ534" s="423"/>
      <c r="BK534" s="423"/>
      <c r="BL534" s="423"/>
      <c r="BM534" s="423"/>
      <c r="BN534" s="423"/>
      <c r="BO534" s="423"/>
      <c r="BP534" s="423"/>
      <c r="BQ534" s="424"/>
      <c r="BR534" s="424"/>
      <c r="BS534" s="424"/>
      <c r="BT534" s="424"/>
      <c r="BU534" s="424"/>
      <c r="BV534" s="424"/>
      <c r="BW534" s="424"/>
      <c r="BX534" s="424"/>
      <c r="BY534" s="424"/>
      <c r="BZ534" s="424"/>
      <c r="CA534" s="424"/>
      <c r="CB534" s="425">
        <f t="shared" si="497"/>
        <v>0</v>
      </c>
      <c r="CC534" s="397">
        <f t="shared" si="498"/>
        <v>2</v>
      </c>
      <c r="CD534" s="364"/>
      <c r="CE534" s="396">
        <f t="shared" si="487"/>
        <v>6</v>
      </c>
      <c r="CF534" s="413"/>
      <c r="CG534" s="413"/>
      <c r="CH534" s="413"/>
      <c r="CI534" s="413"/>
      <c r="CJ534" s="413"/>
      <c r="CK534" s="426"/>
      <c r="CL534" s="426"/>
    </row>
    <row r="535" spans="1:90" s="427" customFormat="1" ht="26.4" customHeight="1">
      <c r="A535" s="410"/>
      <c r="B535" s="411">
        <f t="shared" si="500"/>
        <v>1440</v>
      </c>
      <c r="C535" s="216" t="str">
        <f t="shared" ca="1" si="494"/>
        <v/>
      </c>
      <c r="D535" s="216" t="s">
        <v>364</v>
      </c>
      <c r="E535" s="363">
        <f t="shared" si="495"/>
        <v>44743</v>
      </c>
      <c r="F535" s="412">
        <v>44743</v>
      </c>
      <c r="G535" s="413"/>
      <c r="H535" s="414"/>
      <c r="I535" s="413"/>
      <c r="J535" s="413"/>
      <c r="K535" s="413">
        <v>3062</v>
      </c>
      <c r="L535" s="414"/>
      <c r="M535" s="413"/>
      <c r="N535" s="413"/>
      <c r="O535" s="483" t="s">
        <v>253</v>
      </c>
      <c r="P535" s="415" t="s">
        <v>254</v>
      </c>
      <c r="Q535" s="416" t="s">
        <v>254</v>
      </c>
      <c r="R535" s="417" t="s">
        <v>68</v>
      </c>
      <c r="S535" s="418" t="s">
        <v>27</v>
      </c>
      <c r="T535" s="413"/>
      <c r="U535" s="413" t="s">
        <v>378</v>
      </c>
      <c r="V535" s="419" t="s">
        <v>378</v>
      </c>
      <c r="W535" s="419">
        <v>-40</v>
      </c>
      <c r="X535" s="413" t="s">
        <v>323</v>
      </c>
      <c r="Y535" s="413">
        <v>3</v>
      </c>
      <c r="Z535" s="413" t="s">
        <v>57</v>
      </c>
      <c r="AA535" s="413" t="s">
        <v>164</v>
      </c>
      <c r="AB535" s="413" t="s">
        <v>406</v>
      </c>
      <c r="AC535" s="413"/>
      <c r="AD535" s="413"/>
      <c r="AE535" s="413">
        <v>500</v>
      </c>
      <c r="AF535" s="486">
        <v>44743</v>
      </c>
      <c r="AG535" s="486"/>
      <c r="AH535" s="486"/>
      <c r="AI535" s="486"/>
      <c r="AJ535" s="486"/>
      <c r="AK535" s="486"/>
      <c r="AL535" s="486"/>
      <c r="AM535" s="486"/>
      <c r="AN535" s="486"/>
      <c r="AO535" s="486"/>
      <c r="AP535" s="486"/>
      <c r="AQ535" s="486"/>
      <c r="AR535" s="486"/>
      <c r="AS535" s="486"/>
      <c r="AT535" s="486"/>
      <c r="AU535" s="486"/>
      <c r="AV535" s="486"/>
      <c r="AW535" s="486"/>
      <c r="AX535" s="486"/>
      <c r="AY535" s="486">
        <f t="shared" si="499"/>
        <v>44763.833333333336</v>
      </c>
      <c r="AZ535" s="486"/>
      <c r="BA535" s="486"/>
      <c r="BB535" s="486"/>
      <c r="BC535" s="486"/>
      <c r="BD535" s="486"/>
      <c r="BE535" s="486"/>
      <c r="BF535" s="421">
        <f t="shared" si="496"/>
        <v>2</v>
      </c>
      <c r="BG535" s="422"/>
      <c r="BH535" s="423"/>
      <c r="BI535" s="423"/>
      <c r="BJ535" s="423"/>
      <c r="BK535" s="423"/>
      <c r="BL535" s="423"/>
      <c r="BM535" s="423"/>
      <c r="BN535" s="423"/>
      <c r="BO535" s="423"/>
      <c r="BP535" s="423"/>
      <c r="BQ535" s="424"/>
      <c r="BR535" s="424"/>
      <c r="BS535" s="424"/>
      <c r="BT535" s="424"/>
      <c r="BU535" s="424"/>
      <c r="BV535" s="424"/>
      <c r="BW535" s="424"/>
      <c r="BX535" s="424"/>
      <c r="BY535" s="424"/>
      <c r="BZ535" s="424"/>
      <c r="CA535" s="424"/>
      <c r="CB535" s="425">
        <f t="shared" si="497"/>
        <v>0</v>
      </c>
      <c r="CC535" s="397">
        <f t="shared" si="498"/>
        <v>2</v>
      </c>
      <c r="CD535" s="364"/>
      <c r="CE535" s="396">
        <f t="shared" si="487"/>
        <v>6</v>
      </c>
      <c r="CF535" s="413"/>
      <c r="CG535" s="413"/>
      <c r="CH535" s="413"/>
      <c r="CI535" s="413"/>
      <c r="CJ535" s="413"/>
      <c r="CK535" s="426"/>
      <c r="CL535" s="426"/>
    </row>
    <row r="536" spans="1:90" s="427" customFormat="1" ht="26.4" customHeight="1">
      <c r="A536" s="410"/>
      <c r="B536" s="411">
        <f t="shared" si="500"/>
        <v>1441</v>
      </c>
      <c r="C536" s="216" t="str">
        <f t="shared" ca="1" si="494"/>
        <v/>
      </c>
      <c r="D536" s="216" t="s">
        <v>364</v>
      </c>
      <c r="E536" s="363">
        <f t="shared" si="495"/>
        <v>44743</v>
      </c>
      <c r="F536" s="412">
        <v>44743</v>
      </c>
      <c r="G536" s="413"/>
      <c r="H536" s="414"/>
      <c r="I536" s="413"/>
      <c r="J536" s="413"/>
      <c r="K536" s="413">
        <v>3062</v>
      </c>
      <c r="L536" s="414"/>
      <c r="M536" s="413"/>
      <c r="N536" s="413"/>
      <c r="O536" s="483" t="s">
        <v>253</v>
      </c>
      <c r="P536" s="415" t="s">
        <v>254</v>
      </c>
      <c r="Q536" s="416" t="s">
        <v>254</v>
      </c>
      <c r="R536" s="417" t="s">
        <v>68</v>
      </c>
      <c r="S536" s="418" t="s">
        <v>27</v>
      </c>
      <c r="T536" s="413"/>
      <c r="U536" s="14" t="s">
        <v>350</v>
      </c>
      <c r="V536" s="419" t="s">
        <v>377</v>
      </c>
      <c r="W536" s="419">
        <v>105</v>
      </c>
      <c r="X536" s="413" t="s">
        <v>379</v>
      </c>
      <c r="Y536" s="413">
        <v>3</v>
      </c>
      <c r="Z536" s="428" t="s">
        <v>353</v>
      </c>
      <c r="AA536" s="413" t="s">
        <v>164</v>
      </c>
      <c r="AB536" s="413" t="s">
        <v>406</v>
      </c>
      <c r="AC536" s="413"/>
      <c r="AD536" s="413"/>
      <c r="AE536" s="413">
        <v>500</v>
      </c>
      <c r="AF536" s="486">
        <v>44743</v>
      </c>
      <c r="AG536" s="486"/>
      <c r="AH536" s="486"/>
      <c r="AI536" s="486"/>
      <c r="AJ536" s="486"/>
      <c r="AK536" s="486"/>
      <c r="AL536" s="486"/>
      <c r="AM536" s="486"/>
      <c r="AN536" s="486"/>
      <c r="AO536" s="486"/>
      <c r="AP536" s="486"/>
      <c r="AQ536" s="486"/>
      <c r="AR536" s="486"/>
      <c r="AS536" s="486"/>
      <c r="AT536" s="486"/>
      <c r="AU536" s="486"/>
      <c r="AV536" s="486"/>
      <c r="AW536" s="486"/>
      <c r="AX536" s="486"/>
      <c r="AY536" s="486">
        <f t="shared" si="499"/>
        <v>44763.833333333336</v>
      </c>
      <c r="AZ536" s="486"/>
      <c r="BA536" s="486"/>
      <c r="BB536" s="486"/>
      <c r="BC536" s="486"/>
      <c r="BD536" s="486"/>
      <c r="BE536" s="486"/>
      <c r="BF536" s="421">
        <f t="shared" si="496"/>
        <v>2</v>
      </c>
      <c r="BG536" s="422"/>
      <c r="BH536" s="423"/>
      <c r="BI536" s="423"/>
      <c r="BJ536" s="423"/>
      <c r="BK536" s="423"/>
      <c r="BL536" s="423"/>
      <c r="BM536" s="423"/>
      <c r="BN536" s="423"/>
      <c r="BO536" s="423"/>
      <c r="BP536" s="423"/>
      <c r="BQ536" s="424"/>
      <c r="BR536" s="424"/>
      <c r="BS536" s="424"/>
      <c r="BT536" s="424"/>
      <c r="BU536" s="424"/>
      <c r="BV536" s="424"/>
      <c r="BW536" s="424"/>
      <c r="BX536" s="424"/>
      <c r="BY536" s="424"/>
      <c r="BZ536" s="424"/>
      <c r="CA536" s="424"/>
      <c r="CB536" s="425">
        <f t="shared" si="497"/>
        <v>0</v>
      </c>
      <c r="CC536" s="397">
        <f t="shared" si="498"/>
        <v>2</v>
      </c>
      <c r="CD536" s="364"/>
      <c r="CE536" s="396">
        <f t="shared" si="487"/>
        <v>6</v>
      </c>
      <c r="CF536" s="413"/>
      <c r="CG536" s="413"/>
      <c r="CH536" s="413"/>
      <c r="CI536" s="413"/>
      <c r="CJ536" s="413"/>
      <c r="CK536" s="426"/>
      <c r="CL536" s="426"/>
    </row>
    <row r="537" spans="1:90" s="427" customFormat="1" ht="26.4" customHeight="1">
      <c r="A537" s="410"/>
      <c r="B537" s="411">
        <f t="shared" si="500"/>
        <v>1442</v>
      </c>
      <c r="C537" s="216" t="str">
        <f t="shared" ca="1" si="494"/>
        <v/>
      </c>
      <c r="D537" s="216" t="s">
        <v>364</v>
      </c>
      <c r="E537" s="363">
        <f t="shared" si="495"/>
        <v>44743</v>
      </c>
      <c r="F537" s="412">
        <v>44743</v>
      </c>
      <c r="G537" s="413"/>
      <c r="H537" s="414"/>
      <c r="I537" s="413"/>
      <c r="J537" s="413"/>
      <c r="K537" s="413">
        <v>3062</v>
      </c>
      <c r="L537" s="414"/>
      <c r="M537" s="413"/>
      <c r="N537" s="413"/>
      <c r="O537" s="483" t="s">
        <v>253</v>
      </c>
      <c r="P537" s="415" t="s">
        <v>254</v>
      </c>
      <c r="Q537" s="416" t="s">
        <v>254</v>
      </c>
      <c r="R537" s="417" t="s">
        <v>68</v>
      </c>
      <c r="S537" s="418" t="s">
        <v>27</v>
      </c>
      <c r="T537" s="413"/>
      <c r="U537" s="413" t="s">
        <v>378</v>
      </c>
      <c r="V537" s="419" t="s">
        <v>378</v>
      </c>
      <c r="W537" s="419">
        <v>-40</v>
      </c>
      <c r="X537" s="413" t="s">
        <v>379</v>
      </c>
      <c r="Y537" s="413">
        <v>3</v>
      </c>
      <c r="Z537" s="413" t="s">
        <v>57</v>
      </c>
      <c r="AA537" s="413" t="s">
        <v>164</v>
      </c>
      <c r="AB537" s="413" t="s">
        <v>406</v>
      </c>
      <c r="AC537" s="413"/>
      <c r="AD537" s="413"/>
      <c r="AE537" s="413">
        <v>500</v>
      </c>
      <c r="AF537" s="486">
        <v>44743</v>
      </c>
      <c r="AG537" s="486"/>
      <c r="AH537" s="486"/>
      <c r="AI537" s="486"/>
      <c r="AJ537" s="486"/>
      <c r="AK537" s="486"/>
      <c r="AL537" s="486"/>
      <c r="AM537" s="486"/>
      <c r="AN537" s="486"/>
      <c r="AO537" s="486"/>
      <c r="AP537" s="486"/>
      <c r="AQ537" s="486"/>
      <c r="AR537" s="486"/>
      <c r="AS537" s="486"/>
      <c r="AT537" s="486"/>
      <c r="AU537" s="486"/>
      <c r="AV537" s="486"/>
      <c r="AW537" s="486"/>
      <c r="AX537" s="486"/>
      <c r="AY537" s="486">
        <f t="shared" si="499"/>
        <v>44763.833333333336</v>
      </c>
      <c r="AZ537" s="486"/>
      <c r="BA537" s="486"/>
      <c r="BB537" s="486"/>
      <c r="BC537" s="486"/>
      <c r="BD537" s="486"/>
      <c r="BE537" s="486"/>
      <c r="BF537" s="421">
        <f t="shared" si="496"/>
        <v>2</v>
      </c>
      <c r="BG537" s="422"/>
      <c r="BH537" s="423"/>
      <c r="BI537" s="423"/>
      <c r="BJ537" s="423"/>
      <c r="BK537" s="423"/>
      <c r="BL537" s="423"/>
      <c r="BM537" s="423"/>
      <c r="BN537" s="423"/>
      <c r="BO537" s="423"/>
      <c r="BP537" s="423"/>
      <c r="BQ537" s="424"/>
      <c r="BR537" s="424"/>
      <c r="BS537" s="424"/>
      <c r="BT537" s="424"/>
      <c r="BU537" s="424"/>
      <c r="BV537" s="424"/>
      <c r="BW537" s="424"/>
      <c r="BX537" s="424"/>
      <c r="BY537" s="424"/>
      <c r="BZ537" s="424"/>
      <c r="CA537" s="424"/>
      <c r="CB537" s="425">
        <f t="shared" si="497"/>
        <v>0</v>
      </c>
      <c r="CC537" s="397">
        <f t="shared" si="498"/>
        <v>2</v>
      </c>
      <c r="CD537" s="364"/>
      <c r="CE537" s="396">
        <f t="shared" si="487"/>
        <v>6</v>
      </c>
      <c r="CF537" s="413"/>
      <c r="CG537" s="413"/>
      <c r="CH537" s="413"/>
      <c r="CI537" s="413"/>
      <c r="CJ537" s="413"/>
      <c r="CK537" s="426"/>
      <c r="CL537" s="426"/>
    </row>
    <row r="538" spans="1:90" s="427" customFormat="1" ht="26.4" customHeight="1">
      <c r="A538" s="410"/>
      <c r="B538" s="411">
        <f t="shared" si="500"/>
        <v>1443</v>
      </c>
      <c r="C538" s="216" t="str">
        <f t="shared" ca="1" si="494"/>
        <v/>
      </c>
      <c r="D538" s="216" t="s">
        <v>364</v>
      </c>
      <c r="E538" s="363">
        <f t="shared" si="495"/>
        <v>44743</v>
      </c>
      <c r="F538" s="412">
        <v>44743</v>
      </c>
      <c r="G538" s="413"/>
      <c r="H538" s="414"/>
      <c r="I538" s="413"/>
      <c r="J538" s="413"/>
      <c r="K538" s="413">
        <v>3062</v>
      </c>
      <c r="L538" s="414"/>
      <c r="M538" s="413"/>
      <c r="N538" s="413"/>
      <c r="O538" s="483" t="s">
        <v>253</v>
      </c>
      <c r="P538" s="415" t="s">
        <v>254</v>
      </c>
      <c r="Q538" s="416" t="s">
        <v>254</v>
      </c>
      <c r="R538" s="417" t="s">
        <v>68</v>
      </c>
      <c r="S538" s="418" t="s">
        <v>27</v>
      </c>
      <c r="T538" s="413"/>
      <c r="U538" s="413" t="s">
        <v>380</v>
      </c>
      <c r="V538" s="419" t="s">
        <v>318</v>
      </c>
      <c r="W538" s="419" t="s">
        <v>329</v>
      </c>
      <c r="X538" s="413" t="s">
        <v>323</v>
      </c>
      <c r="Y538" s="413">
        <v>3</v>
      </c>
      <c r="Z538" s="413" t="s">
        <v>21</v>
      </c>
      <c r="AA538" s="413" t="s">
        <v>164</v>
      </c>
      <c r="AB538" s="413" t="s">
        <v>406</v>
      </c>
      <c r="AC538" s="413"/>
      <c r="AD538" s="413"/>
      <c r="AE538" s="413">
        <v>500</v>
      </c>
      <c r="AF538" s="486">
        <v>44743</v>
      </c>
      <c r="AG538" s="486"/>
      <c r="AH538" s="486"/>
      <c r="AI538" s="486"/>
      <c r="AJ538" s="486"/>
      <c r="AK538" s="486"/>
      <c r="AL538" s="486"/>
      <c r="AM538" s="486"/>
      <c r="AN538" s="486"/>
      <c r="AO538" s="486"/>
      <c r="AP538" s="486"/>
      <c r="AQ538" s="486"/>
      <c r="AR538" s="486"/>
      <c r="AS538" s="486"/>
      <c r="AT538" s="486"/>
      <c r="AU538" s="486"/>
      <c r="AV538" s="486"/>
      <c r="AW538" s="486"/>
      <c r="AX538" s="486"/>
      <c r="AY538" s="486">
        <f t="shared" si="499"/>
        <v>44763.833333333336</v>
      </c>
      <c r="AZ538" s="486"/>
      <c r="BA538" s="486"/>
      <c r="BB538" s="486"/>
      <c r="BC538" s="486"/>
      <c r="BD538" s="486"/>
      <c r="BE538" s="486"/>
      <c r="BF538" s="421">
        <f t="shared" si="496"/>
        <v>2</v>
      </c>
      <c r="BG538" s="422"/>
      <c r="BH538" s="423"/>
      <c r="BI538" s="423"/>
      <c r="BJ538" s="423"/>
      <c r="BK538" s="423"/>
      <c r="BL538" s="423"/>
      <c r="BM538" s="423"/>
      <c r="BN538" s="423"/>
      <c r="BO538" s="423"/>
      <c r="BP538" s="423"/>
      <c r="BQ538" s="424"/>
      <c r="BR538" s="424"/>
      <c r="BS538" s="424"/>
      <c r="BT538" s="424"/>
      <c r="BU538" s="424"/>
      <c r="BV538" s="424"/>
      <c r="BW538" s="424"/>
      <c r="BX538" s="424"/>
      <c r="BY538" s="424"/>
      <c r="BZ538" s="424"/>
      <c r="CA538" s="424"/>
      <c r="CB538" s="425">
        <f t="shared" si="497"/>
        <v>0</v>
      </c>
      <c r="CC538" s="397">
        <f t="shared" si="498"/>
        <v>2</v>
      </c>
      <c r="CD538" s="364"/>
      <c r="CE538" s="396">
        <f t="shared" si="487"/>
        <v>6</v>
      </c>
      <c r="CF538" s="413"/>
      <c r="CG538" s="413"/>
      <c r="CH538" s="413"/>
      <c r="CI538" s="413"/>
      <c r="CJ538" s="413"/>
      <c r="CK538" s="426"/>
      <c r="CL538" s="426"/>
    </row>
    <row r="539" spans="1:90" s="427" customFormat="1" ht="26.4" customHeight="1">
      <c r="A539" s="410"/>
      <c r="B539" s="411">
        <f t="shared" si="500"/>
        <v>1444</v>
      </c>
      <c r="C539" s="216" t="str">
        <f t="shared" ca="1" si="494"/>
        <v/>
      </c>
      <c r="D539" s="216" t="s">
        <v>364</v>
      </c>
      <c r="E539" s="363">
        <f t="shared" si="495"/>
        <v>44743</v>
      </c>
      <c r="F539" s="412">
        <v>44743</v>
      </c>
      <c r="G539" s="413"/>
      <c r="H539" s="414"/>
      <c r="I539" s="413"/>
      <c r="J539" s="413"/>
      <c r="K539" s="413">
        <v>3062</v>
      </c>
      <c r="L539" s="414"/>
      <c r="M539" s="413"/>
      <c r="N539" s="413"/>
      <c r="O539" s="483" t="s">
        <v>253</v>
      </c>
      <c r="P539" s="415" t="s">
        <v>254</v>
      </c>
      <c r="Q539" s="416" t="s">
        <v>254</v>
      </c>
      <c r="R539" s="417" t="s">
        <v>68</v>
      </c>
      <c r="S539" s="418" t="s">
        <v>27</v>
      </c>
      <c r="T539" s="413"/>
      <c r="U539" s="413" t="s">
        <v>382</v>
      </c>
      <c r="V539" s="419" t="s">
        <v>382</v>
      </c>
      <c r="W539" s="419" t="s">
        <v>368</v>
      </c>
      <c r="X539" s="413" t="s">
        <v>379</v>
      </c>
      <c r="Y539" s="413">
        <v>3</v>
      </c>
      <c r="Z539" s="413" t="s">
        <v>31</v>
      </c>
      <c r="AA539" s="413" t="s">
        <v>164</v>
      </c>
      <c r="AB539" s="413" t="s">
        <v>406</v>
      </c>
      <c r="AC539" s="413"/>
      <c r="AD539" s="413"/>
      <c r="AE539" s="413">
        <v>500</v>
      </c>
      <c r="AF539" s="486">
        <v>44743</v>
      </c>
      <c r="AG539" s="486"/>
      <c r="AH539" s="486"/>
      <c r="AI539" s="486"/>
      <c r="AJ539" s="486"/>
      <c r="AK539" s="486"/>
      <c r="AL539" s="486"/>
      <c r="AM539" s="486"/>
      <c r="AN539" s="486"/>
      <c r="AO539" s="486"/>
      <c r="AP539" s="486"/>
      <c r="AQ539" s="486"/>
      <c r="AR539" s="486"/>
      <c r="AS539" s="486"/>
      <c r="AT539" s="486"/>
      <c r="AU539" s="486"/>
      <c r="AV539" s="486"/>
      <c r="AW539" s="486"/>
      <c r="AX539" s="486"/>
      <c r="AY539" s="486">
        <f t="shared" si="499"/>
        <v>44763.833333333336</v>
      </c>
      <c r="AZ539" s="486"/>
      <c r="BA539" s="486"/>
      <c r="BB539" s="486"/>
      <c r="BC539" s="486"/>
      <c r="BD539" s="486"/>
      <c r="BE539" s="486"/>
      <c r="BF539" s="421">
        <f t="shared" si="496"/>
        <v>2</v>
      </c>
      <c r="BG539" s="422"/>
      <c r="BH539" s="423"/>
      <c r="BI539" s="423"/>
      <c r="BJ539" s="423"/>
      <c r="BK539" s="423"/>
      <c r="BL539" s="423"/>
      <c r="BM539" s="423"/>
      <c r="BN539" s="423"/>
      <c r="BO539" s="423"/>
      <c r="BP539" s="423"/>
      <c r="BQ539" s="424"/>
      <c r="BR539" s="424"/>
      <c r="BS539" s="424"/>
      <c r="BT539" s="424"/>
      <c r="BU539" s="424"/>
      <c r="BV539" s="424"/>
      <c r="BW539" s="424"/>
      <c r="BX539" s="424"/>
      <c r="BY539" s="424"/>
      <c r="BZ539" s="424"/>
      <c r="CA539" s="424"/>
      <c r="CB539" s="425">
        <f t="shared" si="497"/>
        <v>0</v>
      </c>
      <c r="CC539" s="397">
        <f t="shared" si="498"/>
        <v>2</v>
      </c>
      <c r="CD539" s="364"/>
      <c r="CE539" s="396">
        <f t="shared" si="487"/>
        <v>6</v>
      </c>
      <c r="CF539" s="413"/>
      <c r="CG539" s="413"/>
      <c r="CH539" s="413"/>
      <c r="CI539" s="413"/>
      <c r="CJ539" s="413"/>
      <c r="CK539" s="426"/>
      <c r="CL539" s="426"/>
    </row>
    <row r="540" spans="1:90" s="427" customFormat="1" ht="26.4" customHeight="1">
      <c r="A540" s="410"/>
      <c r="B540" s="411">
        <f t="shared" si="500"/>
        <v>1445</v>
      </c>
      <c r="C540" s="216" t="str">
        <f t="shared" ca="1" si="494"/>
        <v/>
      </c>
      <c r="D540" s="216" t="s">
        <v>364</v>
      </c>
      <c r="E540" s="363">
        <f t="shared" si="495"/>
        <v>44743</v>
      </c>
      <c r="F540" s="412">
        <v>44743</v>
      </c>
      <c r="G540" s="413"/>
      <c r="H540" s="414"/>
      <c r="I540" s="413"/>
      <c r="J540" s="413"/>
      <c r="K540" s="413">
        <v>3074</v>
      </c>
      <c r="L540" s="414"/>
      <c r="M540" s="413"/>
      <c r="N540" s="413"/>
      <c r="O540" s="483" t="s">
        <v>253</v>
      </c>
      <c r="P540" s="415" t="s">
        <v>254</v>
      </c>
      <c r="Q540" s="416" t="s">
        <v>254</v>
      </c>
      <c r="R540" s="417" t="s">
        <v>68</v>
      </c>
      <c r="S540" s="418" t="s">
        <v>27</v>
      </c>
      <c r="T540" s="413"/>
      <c r="U540" s="14" t="s">
        <v>350</v>
      </c>
      <c r="V540" s="419" t="s">
        <v>377</v>
      </c>
      <c r="W540" s="419">
        <v>105</v>
      </c>
      <c r="X540" s="413" t="s">
        <v>323</v>
      </c>
      <c r="Y540" s="413">
        <v>3</v>
      </c>
      <c r="Z540" s="428" t="s">
        <v>353</v>
      </c>
      <c r="AA540" s="413" t="s">
        <v>164</v>
      </c>
      <c r="AB540" s="413" t="s">
        <v>406</v>
      </c>
      <c r="AC540" s="413"/>
      <c r="AD540" s="413"/>
      <c r="AE540" s="413">
        <v>1000</v>
      </c>
      <c r="AF540" s="486">
        <v>44743</v>
      </c>
      <c r="AG540" s="486"/>
      <c r="AH540" s="486"/>
      <c r="AI540" s="486"/>
      <c r="AJ540" s="486"/>
      <c r="AK540" s="486"/>
      <c r="AL540" s="486"/>
      <c r="AM540" s="486"/>
      <c r="AN540" s="486"/>
      <c r="AO540" s="486"/>
      <c r="AP540" s="486"/>
      <c r="AQ540" s="486"/>
      <c r="AR540" s="486"/>
      <c r="AS540" s="486"/>
      <c r="AT540" s="486"/>
      <c r="AU540" s="486"/>
      <c r="AV540" s="486"/>
      <c r="AW540" s="486"/>
      <c r="AX540" s="486"/>
      <c r="AY540" s="486"/>
      <c r="AZ540" s="486"/>
      <c r="BA540" s="486"/>
      <c r="BB540" s="486">
        <f t="shared" ref="BB540:BB553" si="501">$AF540+BB$3</f>
        <v>44784.666666666664</v>
      </c>
      <c r="BC540" s="486"/>
      <c r="BD540" s="486"/>
      <c r="BE540" s="486"/>
      <c r="BF540" s="421">
        <f t="shared" si="496"/>
        <v>2</v>
      </c>
      <c r="BG540" s="422"/>
      <c r="BH540" s="423"/>
      <c r="BI540" s="423"/>
      <c r="BJ540" s="423"/>
      <c r="BK540" s="423"/>
      <c r="BL540" s="423"/>
      <c r="BM540" s="423"/>
      <c r="BN540" s="423"/>
      <c r="BO540" s="423"/>
      <c r="BP540" s="423"/>
      <c r="BQ540" s="424"/>
      <c r="BR540" s="424"/>
      <c r="BS540" s="424"/>
      <c r="BT540" s="424"/>
      <c r="BU540" s="424"/>
      <c r="BV540" s="424"/>
      <c r="BW540" s="424"/>
      <c r="BX540" s="424"/>
      <c r="BY540" s="424"/>
      <c r="BZ540" s="424"/>
      <c r="CA540" s="424"/>
      <c r="CB540" s="425">
        <f t="shared" si="497"/>
        <v>0</v>
      </c>
      <c r="CC540" s="397">
        <f t="shared" si="498"/>
        <v>2</v>
      </c>
      <c r="CD540" s="364"/>
      <c r="CE540" s="396">
        <f t="shared" si="487"/>
        <v>6</v>
      </c>
      <c r="CF540" s="413"/>
      <c r="CG540" s="413"/>
      <c r="CH540" s="413"/>
      <c r="CI540" s="413"/>
      <c r="CJ540" s="413"/>
      <c r="CK540" s="426"/>
      <c r="CL540" s="426"/>
    </row>
    <row r="541" spans="1:90" s="427" customFormat="1" ht="26.4" customHeight="1">
      <c r="A541" s="410"/>
      <c r="B541" s="411">
        <f t="shared" si="500"/>
        <v>1446</v>
      </c>
      <c r="C541" s="216" t="str">
        <f t="shared" ca="1" si="494"/>
        <v/>
      </c>
      <c r="D541" s="216" t="s">
        <v>364</v>
      </c>
      <c r="E541" s="363">
        <f t="shared" si="495"/>
        <v>44743</v>
      </c>
      <c r="F541" s="412">
        <v>44743</v>
      </c>
      <c r="G541" s="413"/>
      <c r="H541" s="414"/>
      <c r="I541" s="413"/>
      <c r="J541" s="413"/>
      <c r="K541" s="413">
        <v>3074</v>
      </c>
      <c r="L541" s="414"/>
      <c r="M541" s="413"/>
      <c r="N541" s="413"/>
      <c r="O541" s="483" t="s">
        <v>253</v>
      </c>
      <c r="P541" s="415" t="s">
        <v>254</v>
      </c>
      <c r="Q541" s="416" t="s">
        <v>254</v>
      </c>
      <c r="R541" s="417" t="s">
        <v>68</v>
      </c>
      <c r="S541" s="418" t="s">
        <v>27</v>
      </c>
      <c r="T541" s="413"/>
      <c r="U541" s="413" t="s">
        <v>378</v>
      </c>
      <c r="V541" s="419" t="s">
        <v>378</v>
      </c>
      <c r="W541" s="419">
        <v>-40</v>
      </c>
      <c r="X541" s="413" t="s">
        <v>323</v>
      </c>
      <c r="Y541" s="413">
        <v>3</v>
      </c>
      <c r="Z541" s="413" t="s">
        <v>57</v>
      </c>
      <c r="AA541" s="413" t="s">
        <v>164</v>
      </c>
      <c r="AB541" s="413" t="s">
        <v>406</v>
      </c>
      <c r="AC541" s="413"/>
      <c r="AD541" s="413"/>
      <c r="AE541" s="413">
        <v>1000</v>
      </c>
      <c r="AF541" s="486">
        <v>44743</v>
      </c>
      <c r="AG541" s="486"/>
      <c r="AH541" s="486"/>
      <c r="AI541" s="486"/>
      <c r="AJ541" s="486"/>
      <c r="AK541" s="486"/>
      <c r="AL541" s="486"/>
      <c r="AM541" s="486"/>
      <c r="AN541" s="486"/>
      <c r="AO541" s="486"/>
      <c r="AP541" s="486"/>
      <c r="AQ541" s="486"/>
      <c r="AR541" s="486"/>
      <c r="AS541" s="486"/>
      <c r="AT541" s="486"/>
      <c r="AU541" s="486"/>
      <c r="AV541" s="486"/>
      <c r="AW541" s="486"/>
      <c r="AX541" s="486"/>
      <c r="AY541" s="486"/>
      <c r="AZ541" s="486"/>
      <c r="BA541" s="486"/>
      <c r="BB541" s="486">
        <f t="shared" si="501"/>
        <v>44784.666666666664</v>
      </c>
      <c r="BC541" s="486"/>
      <c r="BD541" s="486"/>
      <c r="BE541" s="486"/>
      <c r="BF541" s="421">
        <f t="shared" si="496"/>
        <v>2</v>
      </c>
      <c r="BG541" s="422"/>
      <c r="BH541" s="423"/>
      <c r="BI541" s="423"/>
      <c r="BJ541" s="423"/>
      <c r="BK541" s="423"/>
      <c r="BL541" s="423"/>
      <c r="BM541" s="423"/>
      <c r="BN541" s="423"/>
      <c r="BO541" s="423"/>
      <c r="BP541" s="423"/>
      <c r="BQ541" s="424"/>
      <c r="BR541" s="424"/>
      <c r="BS541" s="424"/>
      <c r="BT541" s="424"/>
      <c r="BU541" s="424"/>
      <c r="BV541" s="424"/>
      <c r="BW541" s="424"/>
      <c r="BX541" s="424"/>
      <c r="BY541" s="424"/>
      <c r="BZ541" s="424"/>
      <c r="CA541" s="424"/>
      <c r="CB541" s="425">
        <f t="shared" si="497"/>
        <v>0</v>
      </c>
      <c r="CC541" s="397">
        <f t="shared" si="498"/>
        <v>2</v>
      </c>
      <c r="CD541" s="364"/>
      <c r="CE541" s="396">
        <f t="shared" si="487"/>
        <v>6</v>
      </c>
      <c r="CF541" s="413"/>
      <c r="CG541" s="413"/>
      <c r="CH541" s="413"/>
      <c r="CI541" s="413"/>
      <c r="CJ541" s="413"/>
      <c r="CK541" s="426"/>
      <c r="CL541" s="426"/>
    </row>
    <row r="542" spans="1:90" s="427" customFormat="1" ht="26.4" customHeight="1">
      <c r="A542" s="410"/>
      <c r="B542" s="411">
        <f t="shared" si="500"/>
        <v>1447</v>
      </c>
      <c r="C542" s="216" t="str">
        <f t="shared" ca="1" si="494"/>
        <v/>
      </c>
      <c r="D542" s="216" t="s">
        <v>364</v>
      </c>
      <c r="E542" s="363">
        <f t="shared" si="495"/>
        <v>44743</v>
      </c>
      <c r="F542" s="412">
        <v>44743</v>
      </c>
      <c r="G542" s="413"/>
      <c r="H542" s="414"/>
      <c r="I542" s="413"/>
      <c r="J542" s="413"/>
      <c r="K542" s="413">
        <v>3074</v>
      </c>
      <c r="L542" s="414"/>
      <c r="M542" s="413"/>
      <c r="N542" s="413"/>
      <c r="O542" s="483" t="s">
        <v>253</v>
      </c>
      <c r="P542" s="415" t="s">
        <v>254</v>
      </c>
      <c r="Q542" s="416" t="s">
        <v>254</v>
      </c>
      <c r="R542" s="417" t="s">
        <v>68</v>
      </c>
      <c r="S542" s="418" t="s">
        <v>27</v>
      </c>
      <c r="T542" s="413"/>
      <c r="U542" s="14" t="s">
        <v>350</v>
      </c>
      <c r="V542" s="419" t="s">
        <v>377</v>
      </c>
      <c r="W542" s="419">
        <v>105</v>
      </c>
      <c r="X542" s="413" t="s">
        <v>379</v>
      </c>
      <c r="Y542" s="413">
        <v>3</v>
      </c>
      <c r="Z542" s="428" t="s">
        <v>353</v>
      </c>
      <c r="AA542" s="413" t="s">
        <v>164</v>
      </c>
      <c r="AB542" s="413" t="s">
        <v>406</v>
      </c>
      <c r="AC542" s="413"/>
      <c r="AD542" s="413"/>
      <c r="AE542" s="413">
        <v>1000</v>
      </c>
      <c r="AF542" s="486">
        <v>44743</v>
      </c>
      <c r="AG542" s="486"/>
      <c r="AH542" s="486"/>
      <c r="AI542" s="486"/>
      <c r="AJ542" s="486"/>
      <c r="AK542" s="486"/>
      <c r="AL542" s="486"/>
      <c r="AM542" s="486"/>
      <c r="AN542" s="486"/>
      <c r="AO542" s="486"/>
      <c r="AP542" s="486"/>
      <c r="AQ542" s="486"/>
      <c r="AR542" s="486"/>
      <c r="AS542" s="486"/>
      <c r="AT542" s="486"/>
      <c r="AU542" s="486"/>
      <c r="AV542" s="486"/>
      <c r="AW542" s="486"/>
      <c r="AX542" s="486"/>
      <c r="AY542" s="486"/>
      <c r="AZ542" s="486"/>
      <c r="BA542" s="486"/>
      <c r="BB542" s="486">
        <f t="shared" si="501"/>
        <v>44784.666666666664</v>
      </c>
      <c r="BC542" s="486"/>
      <c r="BD542" s="486"/>
      <c r="BE542" s="486"/>
      <c r="BF542" s="421">
        <f t="shared" si="496"/>
        <v>2</v>
      </c>
      <c r="BG542" s="422"/>
      <c r="BH542" s="423"/>
      <c r="BI542" s="423"/>
      <c r="BJ542" s="423"/>
      <c r="BK542" s="423"/>
      <c r="BL542" s="423"/>
      <c r="BM542" s="423"/>
      <c r="BN542" s="423"/>
      <c r="BO542" s="423"/>
      <c r="BP542" s="423"/>
      <c r="BQ542" s="424"/>
      <c r="BR542" s="424"/>
      <c r="BS542" s="424"/>
      <c r="BT542" s="424"/>
      <c r="BU542" s="424"/>
      <c r="BV542" s="424"/>
      <c r="BW542" s="424"/>
      <c r="BX542" s="424"/>
      <c r="BY542" s="424"/>
      <c r="BZ542" s="424"/>
      <c r="CA542" s="424"/>
      <c r="CB542" s="425">
        <f t="shared" si="497"/>
        <v>0</v>
      </c>
      <c r="CC542" s="397">
        <f t="shared" si="498"/>
        <v>2</v>
      </c>
      <c r="CD542" s="364"/>
      <c r="CE542" s="396">
        <f t="shared" si="487"/>
        <v>6</v>
      </c>
      <c r="CF542" s="413"/>
      <c r="CG542" s="413"/>
      <c r="CH542" s="413"/>
      <c r="CI542" s="413"/>
      <c r="CJ542" s="413"/>
      <c r="CK542" s="426"/>
      <c r="CL542" s="426"/>
    </row>
    <row r="543" spans="1:90" s="427" customFormat="1" ht="26.4" customHeight="1">
      <c r="A543" s="410"/>
      <c r="B543" s="411">
        <f t="shared" si="500"/>
        <v>1448</v>
      </c>
      <c r="C543" s="216" t="str">
        <f t="shared" ca="1" si="494"/>
        <v/>
      </c>
      <c r="D543" s="216" t="s">
        <v>364</v>
      </c>
      <c r="E543" s="363">
        <f t="shared" si="495"/>
        <v>44743</v>
      </c>
      <c r="F543" s="412">
        <v>44743</v>
      </c>
      <c r="G543" s="413"/>
      <c r="H543" s="414"/>
      <c r="I543" s="413"/>
      <c r="J543" s="413"/>
      <c r="K543" s="413">
        <v>3074</v>
      </c>
      <c r="L543" s="414"/>
      <c r="M543" s="413"/>
      <c r="N543" s="413"/>
      <c r="O543" s="483" t="s">
        <v>253</v>
      </c>
      <c r="P543" s="415" t="s">
        <v>254</v>
      </c>
      <c r="Q543" s="416" t="s">
        <v>254</v>
      </c>
      <c r="R543" s="417" t="s">
        <v>68</v>
      </c>
      <c r="S543" s="418" t="s">
        <v>27</v>
      </c>
      <c r="T543" s="413"/>
      <c r="U543" s="413" t="s">
        <v>378</v>
      </c>
      <c r="V543" s="419" t="s">
        <v>378</v>
      </c>
      <c r="W543" s="419">
        <v>-40</v>
      </c>
      <c r="X543" s="413" t="s">
        <v>379</v>
      </c>
      <c r="Y543" s="413">
        <v>3</v>
      </c>
      <c r="Z543" s="413" t="s">
        <v>57</v>
      </c>
      <c r="AA543" s="413" t="s">
        <v>164</v>
      </c>
      <c r="AB543" s="413" t="s">
        <v>406</v>
      </c>
      <c r="AC543" s="413"/>
      <c r="AD543" s="413"/>
      <c r="AE543" s="413">
        <v>1000</v>
      </c>
      <c r="AF543" s="486">
        <v>44743</v>
      </c>
      <c r="AG543" s="486"/>
      <c r="AH543" s="486"/>
      <c r="AI543" s="486"/>
      <c r="AJ543" s="486"/>
      <c r="AK543" s="486"/>
      <c r="AL543" s="486"/>
      <c r="AM543" s="486"/>
      <c r="AN543" s="486"/>
      <c r="AO543" s="486"/>
      <c r="AP543" s="486"/>
      <c r="AQ543" s="486"/>
      <c r="AR543" s="486"/>
      <c r="AS543" s="486"/>
      <c r="AT543" s="486"/>
      <c r="AU543" s="486"/>
      <c r="AV543" s="486"/>
      <c r="AW543" s="486"/>
      <c r="AX543" s="486"/>
      <c r="AY543" s="486"/>
      <c r="AZ543" s="486"/>
      <c r="BA543" s="486"/>
      <c r="BB543" s="486">
        <f t="shared" si="501"/>
        <v>44784.666666666664</v>
      </c>
      <c r="BC543" s="486"/>
      <c r="BD543" s="486"/>
      <c r="BE543" s="486"/>
      <c r="BF543" s="421">
        <f t="shared" si="496"/>
        <v>2</v>
      </c>
      <c r="BG543" s="422"/>
      <c r="BH543" s="423"/>
      <c r="BI543" s="423"/>
      <c r="BJ543" s="423"/>
      <c r="BK543" s="423"/>
      <c r="BL543" s="423"/>
      <c r="BM543" s="423"/>
      <c r="BN543" s="423"/>
      <c r="BO543" s="423"/>
      <c r="BP543" s="423"/>
      <c r="BQ543" s="424"/>
      <c r="BR543" s="424"/>
      <c r="BS543" s="424"/>
      <c r="BT543" s="424"/>
      <c r="BU543" s="424"/>
      <c r="BV543" s="424"/>
      <c r="BW543" s="424"/>
      <c r="BX543" s="424"/>
      <c r="BY543" s="424"/>
      <c r="BZ543" s="424"/>
      <c r="CA543" s="424"/>
      <c r="CB543" s="425">
        <f t="shared" si="497"/>
        <v>0</v>
      </c>
      <c r="CC543" s="397">
        <f t="shared" si="498"/>
        <v>2</v>
      </c>
      <c r="CD543" s="364"/>
      <c r="CE543" s="396">
        <f t="shared" si="487"/>
        <v>6</v>
      </c>
      <c r="CF543" s="413"/>
      <c r="CG543" s="413"/>
      <c r="CH543" s="413"/>
      <c r="CI543" s="413"/>
      <c r="CJ543" s="413"/>
      <c r="CK543" s="426"/>
      <c r="CL543" s="426"/>
    </row>
    <row r="544" spans="1:90" s="427" customFormat="1" ht="26.4" customHeight="1">
      <c r="A544" s="410"/>
      <c r="B544" s="411">
        <f t="shared" si="500"/>
        <v>1449</v>
      </c>
      <c r="C544" s="216" t="str">
        <f t="shared" ca="1" si="494"/>
        <v/>
      </c>
      <c r="D544" s="216" t="s">
        <v>364</v>
      </c>
      <c r="E544" s="363">
        <f t="shared" si="495"/>
        <v>44743</v>
      </c>
      <c r="F544" s="412">
        <v>44743</v>
      </c>
      <c r="G544" s="413"/>
      <c r="H544" s="414"/>
      <c r="I544" s="413"/>
      <c r="J544" s="413"/>
      <c r="K544" s="413">
        <v>3074</v>
      </c>
      <c r="L544" s="414"/>
      <c r="M544" s="413"/>
      <c r="N544" s="413"/>
      <c r="O544" s="483" t="s">
        <v>253</v>
      </c>
      <c r="P544" s="415" t="s">
        <v>254</v>
      </c>
      <c r="Q544" s="416" t="s">
        <v>254</v>
      </c>
      <c r="R544" s="417" t="s">
        <v>68</v>
      </c>
      <c r="S544" s="418" t="s">
        <v>27</v>
      </c>
      <c r="T544" s="413"/>
      <c r="U544" s="413" t="s">
        <v>380</v>
      </c>
      <c r="V544" s="419" t="s">
        <v>318</v>
      </c>
      <c r="W544" s="419" t="s">
        <v>384</v>
      </c>
      <c r="X544" s="413" t="s">
        <v>323</v>
      </c>
      <c r="Y544" s="413">
        <v>3</v>
      </c>
      <c r="Z544" s="413" t="s">
        <v>21</v>
      </c>
      <c r="AA544" s="413" t="s">
        <v>164</v>
      </c>
      <c r="AB544" s="413" t="s">
        <v>406</v>
      </c>
      <c r="AC544" s="413"/>
      <c r="AD544" s="413"/>
      <c r="AE544" s="413">
        <v>1000</v>
      </c>
      <c r="AF544" s="486">
        <v>44743</v>
      </c>
      <c r="AG544" s="486"/>
      <c r="AH544" s="486"/>
      <c r="AI544" s="486"/>
      <c r="AJ544" s="486"/>
      <c r="AK544" s="486"/>
      <c r="AL544" s="486"/>
      <c r="AM544" s="486"/>
      <c r="AN544" s="486"/>
      <c r="AO544" s="486"/>
      <c r="AP544" s="486"/>
      <c r="AQ544" s="486"/>
      <c r="AR544" s="486"/>
      <c r="AS544" s="486"/>
      <c r="AT544" s="486"/>
      <c r="AU544" s="486"/>
      <c r="AV544" s="486"/>
      <c r="AW544" s="486"/>
      <c r="AX544" s="486"/>
      <c r="AY544" s="486"/>
      <c r="AZ544" s="486"/>
      <c r="BA544" s="486"/>
      <c r="BB544" s="486">
        <f t="shared" si="501"/>
        <v>44784.666666666664</v>
      </c>
      <c r="BC544" s="486"/>
      <c r="BD544" s="486"/>
      <c r="BE544" s="486"/>
      <c r="BF544" s="421">
        <f t="shared" si="496"/>
        <v>2</v>
      </c>
      <c r="BG544" s="422"/>
      <c r="BH544" s="423"/>
      <c r="BI544" s="423"/>
      <c r="BJ544" s="423"/>
      <c r="BK544" s="423"/>
      <c r="BL544" s="423"/>
      <c r="BM544" s="423"/>
      <c r="BN544" s="423"/>
      <c r="BO544" s="423"/>
      <c r="BP544" s="423"/>
      <c r="BQ544" s="424"/>
      <c r="BR544" s="424"/>
      <c r="BS544" s="424"/>
      <c r="BT544" s="424"/>
      <c r="BU544" s="424"/>
      <c r="BV544" s="424"/>
      <c r="BW544" s="424"/>
      <c r="BX544" s="424"/>
      <c r="BY544" s="424"/>
      <c r="BZ544" s="424"/>
      <c r="CA544" s="424"/>
      <c r="CB544" s="425">
        <f t="shared" si="497"/>
        <v>0</v>
      </c>
      <c r="CC544" s="397">
        <f t="shared" si="498"/>
        <v>2</v>
      </c>
      <c r="CD544" s="364"/>
      <c r="CE544" s="396">
        <f t="shared" si="487"/>
        <v>6</v>
      </c>
      <c r="CF544" s="413"/>
      <c r="CG544" s="413"/>
      <c r="CH544" s="413"/>
      <c r="CI544" s="413"/>
      <c r="CJ544" s="413"/>
      <c r="CK544" s="426"/>
      <c r="CL544" s="426"/>
    </row>
    <row r="545" spans="1:90" s="427" customFormat="1" ht="26.4" customHeight="1">
      <c r="A545" s="410"/>
      <c r="B545" s="411">
        <f t="shared" si="500"/>
        <v>1450</v>
      </c>
      <c r="C545" s="216" t="str">
        <f t="shared" ca="1" si="494"/>
        <v/>
      </c>
      <c r="D545" s="216" t="s">
        <v>364</v>
      </c>
      <c r="E545" s="363">
        <f t="shared" si="495"/>
        <v>44743</v>
      </c>
      <c r="F545" s="412">
        <v>44743</v>
      </c>
      <c r="G545" s="413"/>
      <c r="H545" s="414"/>
      <c r="I545" s="413"/>
      <c r="J545" s="413"/>
      <c r="K545" s="413">
        <v>3074</v>
      </c>
      <c r="L545" s="414"/>
      <c r="M545" s="413"/>
      <c r="N545" s="413"/>
      <c r="O545" s="483" t="s">
        <v>253</v>
      </c>
      <c r="P545" s="415" t="s">
        <v>254</v>
      </c>
      <c r="Q545" s="416" t="s">
        <v>254</v>
      </c>
      <c r="R545" s="417" t="s">
        <v>68</v>
      </c>
      <c r="S545" s="418" t="s">
        <v>27</v>
      </c>
      <c r="T545" s="413"/>
      <c r="U545" s="413" t="s">
        <v>380</v>
      </c>
      <c r="V545" s="419" t="s">
        <v>318</v>
      </c>
      <c r="W545" s="419" t="s">
        <v>334</v>
      </c>
      <c r="X545" s="413" t="s">
        <v>379</v>
      </c>
      <c r="Y545" s="413">
        <v>3</v>
      </c>
      <c r="Z545" s="413" t="s">
        <v>21</v>
      </c>
      <c r="AA545" s="413" t="s">
        <v>164</v>
      </c>
      <c r="AB545" s="413" t="s">
        <v>406</v>
      </c>
      <c r="AC545" s="413"/>
      <c r="AD545" s="413"/>
      <c r="AE545" s="413">
        <v>1000</v>
      </c>
      <c r="AF545" s="486">
        <v>44743</v>
      </c>
      <c r="AG545" s="486"/>
      <c r="AH545" s="486"/>
      <c r="AI545" s="486"/>
      <c r="AJ545" s="486"/>
      <c r="AK545" s="486"/>
      <c r="AL545" s="486"/>
      <c r="AM545" s="486"/>
      <c r="AN545" s="486"/>
      <c r="AO545" s="486"/>
      <c r="AP545" s="486"/>
      <c r="AQ545" s="486"/>
      <c r="AR545" s="486"/>
      <c r="AS545" s="486"/>
      <c r="AT545" s="486"/>
      <c r="AU545" s="486"/>
      <c r="AV545" s="486"/>
      <c r="AW545" s="486"/>
      <c r="AX545" s="486"/>
      <c r="AY545" s="486"/>
      <c r="AZ545" s="486"/>
      <c r="BA545" s="486"/>
      <c r="BB545" s="486">
        <f t="shared" si="501"/>
        <v>44784.666666666664</v>
      </c>
      <c r="BC545" s="486"/>
      <c r="BD545" s="486"/>
      <c r="BE545" s="486"/>
      <c r="BF545" s="421">
        <f t="shared" si="496"/>
        <v>2</v>
      </c>
      <c r="BG545" s="422"/>
      <c r="BH545" s="423"/>
      <c r="BI545" s="423"/>
      <c r="BJ545" s="423"/>
      <c r="BK545" s="423"/>
      <c r="BL545" s="423"/>
      <c r="BM545" s="423"/>
      <c r="BN545" s="423"/>
      <c r="BO545" s="423"/>
      <c r="BP545" s="423"/>
      <c r="BQ545" s="424"/>
      <c r="BR545" s="424"/>
      <c r="BS545" s="424"/>
      <c r="BT545" s="424"/>
      <c r="BU545" s="424"/>
      <c r="BV545" s="424"/>
      <c r="BW545" s="424"/>
      <c r="BX545" s="424"/>
      <c r="BY545" s="424"/>
      <c r="BZ545" s="424"/>
      <c r="CA545" s="424"/>
      <c r="CB545" s="425">
        <f t="shared" si="497"/>
        <v>0</v>
      </c>
      <c r="CC545" s="397">
        <f t="shared" si="498"/>
        <v>2</v>
      </c>
      <c r="CD545" s="364"/>
      <c r="CE545" s="396">
        <f t="shared" si="487"/>
        <v>6</v>
      </c>
      <c r="CF545" s="413"/>
      <c r="CG545" s="413"/>
      <c r="CH545" s="413"/>
      <c r="CI545" s="413"/>
      <c r="CJ545" s="413"/>
      <c r="CK545" s="426"/>
      <c r="CL545" s="426"/>
    </row>
    <row r="546" spans="1:90" s="427" customFormat="1" ht="26.4" customHeight="1">
      <c r="A546" s="410"/>
      <c r="B546" s="411">
        <f t="shared" si="500"/>
        <v>1451</v>
      </c>
      <c r="C546" s="216" t="str">
        <f t="shared" ca="1" si="494"/>
        <v/>
      </c>
      <c r="D546" s="216" t="s">
        <v>364</v>
      </c>
      <c r="E546" s="363">
        <f t="shared" si="495"/>
        <v>44743</v>
      </c>
      <c r="F546" s="412">
        <v>44743</v>
      </c>
      <c r="G546" s="413"/>
      <c r="H546" s="414"/>
      <c r="I546" s="413"/>
      <c r="J546" s="413"/>
      <c r="K546" s="413">
        <v>3074</v>
      </c>
      <c r="L546" s="414"/>
      <c r="M546" s="413"/>
      <c r="N546" s="413"/>
      <c r="O546" s="483" t="s">
        <v>253</v>
      </c>
      <c r="P546" s="415" t="s">
        <v>254</v>
      </c>
      <c r="Q546" s="416" t="s">
        <v>254</v>
      </c>
      <c r="R546" s="417" t="s">
        <v>68</v>
      </c>
      <c r="S546" s="418" t="s">
        <v>27</v>
      </c>
      <c r="T546" s="413"/>
      <c r="U546" s="413" t="s">
        <v>382</v>
      </c>
      <c r="V546" s="419" t="s">
        <v>382</v>
      </c>
      <c r="W546" s="380" t="s">
        <v>385</v>
      </c>
      <c r="X546" s="413" t="s">
        <v>379</v>
      </c>
      <c r="Y546" s="413">
        <v>3</v>
      </c>
      <c r="Z546" s="413" t="s">
        <v>31</v>
      </c>
      <c r="AA546" s="413" t="s">
        <v>164</v>
      </c>
      <c r="AB546" s="413" t="s">
        <v>406</v>
      </c>
      <c r="AC546" s="413"/>
      <c r="AD546" s="413"/>
      <c r="AE546" s="413">
        <v>1000</v>
      </c>
      <c r="AF546" s="486">
        <v>44743</v>
      </c>
      <c r="AG546" s="486"/>
      <c r="AH546" s="486"/>
      <c r="AI546" s="486"/>
      <c r="AJ546" s="486"/>
      <c r="AK546" s="486"/>
      <c r="AL546" s="486"/>
      <c r="AM546" s="486"/>
      <c r="AN546" s="486"/>
      <c r="AO546" s="486"/>
      <c r="AP546" s="486"/>
      <c r="AQ546" s="486"/>
      <c r="AR546" s="486"/>
      <c r="AS546" s="486"/>
      <c r="AT546" s="486"/>
      <c r="AU546" s="486"/>
      <c r="AV546" s="486"/>
      <c r="AW546" s="486"/>
      <c r="AX546" s="486"/>
      <c r="AY546" s="486"/>
      <c r="AZ546" s="486"/>
      <c r="BA546" s="486"/>
      <c r="BB546" s="486">
        <f t="shared" si="501"/>
        <v>44784.666666666664</v>
      </c>
      <c r="BC546" s="486"/>
      <c r="BD546" s="486"/>
      <c r="BE546" s="486"/>
      <c r="BF546" s="421">
        <f t="shared" si="496"/>
        <v>2</v>
      </c>
      <c r="BG546" s="422"/>
      <c r="BH546" s="423"/>
      <c r="BI546" s="423"/>
      <c r="BJ546" s="423"/>
      <c r="BK546" s="423"/>
      <c r="BL546" s="423"/>
      <c r="BM546" s="423"/>
      <c r="BN546" s="423"/>
      <c r="BO546" s="423"/>
      <c r="BP546" s="423"/>
      <c r="BQ546" s="424"/>
      <c r="BR546" s="424"/>
      <c r="BS546" s="424"/>
      <c r="BT546" s="424"/>
      <c r="BU546" s="424"/>
      <c r="BV546" s="424"/>
      <c r="BW546" s="424"/>
      <c r="BX546" s="424"/>
      <c r="BY546" s="424"/>
      <c r="BZ546" s="424"/>
      <c r="CA546" s="424"/>
      <c r="CB546" s="425">
        <f t="shared" si="497"/>
        <v>0</v>
      </c>
      <c r="CC546" s="397">
        <f t="shared" si="498"/>
        <v>2</v>
      </c>
      <c r="CD546" s="364"/>
      <c r="CE546" s="396">
        <f t="shared" si="487"/>
        <v>6</v>
      </c>
      <c r="CF546" s="413"/>
      <c r="CG546" s="413"/>
      <c r="CH546" s="413"/>
      <c r="CI546" s="413"/>
      <c r="CJ546" s="413"/>
      <c r="CK546" s="426"/>
      <c r="CL546" s="426"/>
    </row>
    <row r="547" spans="1:90" s="427" customFormat="1" ht="26.4" customHeight="1">
      <c r="A547" s="410"/>
      <c r="B547" s="411">
        <f t="shared" si="500"/>
        <v>1452</v>
      </c>
      <c r="C547" s="216" t="str">
        <f t="shared" ca="1" si="494"/>
        <v/>
      </c>
      <c r="D547" s="216" t="s">
        <v>364</v>
      </c>
      <c r="E547" s="363">
        <f t="shared" si="495"/>
        <v>44743</v>
      </c>
      <c r="F547" s="412">
        <v>44743</v>
      </c>
      <c r="G547" s="413"/>
      <c r="H547" s="414"/>
      <c r="I547" s="413"/>
      <c r="J547" s="413"/>
      <c r="K547" s="413">
        <v>3076</v>
      </c>
      <c r="L547" s="414"/>
      <c r="M547" s="413"/>
      <c r="N547" s="413"/>
      <c r="O547" s="483" t="s">
        <v>253</v>
      </c>
      <c r="P547" s="415" t="s">
        <v>254</v>
      </c>
      <c r="Q547" s="416" t="s">
        <v>254</v>
      </c>
      <c r="R547" s="417" t="s">
        <v>68</v>
      </c>
      <c r="S547" s="418" t="s">
        <v>27</v>
      </c>
      <c r="T547" s="413"/>
      <c r="U547" s="14" t="s">
        <v>350</v>
      </c>
      <c r="V547" s="419" t="s">
        <v>377</v>
      </c>
      <c r="W547" s="419">
        <v>105</v>
      </c>
      <c r="X547" s="413" t="s">
        <v>323</v>
      </c>
      <c r="Y547" s="413">
        <v>3</v>
      </c>
      <c r="Z547" s="428" t="s">
        <v>353</v>
      </c>
      <c r="AA547" s="413" t="s">
        <v>164</v>
      </c>
      <c r="AB547" s="413" t="s">
        <v>406</v>
      </c>
      <c r="AC547" s="413"/>
      <c r="AD547" s="413"/>
      <c r="AE547" s="413">
        <v>1000</v>
      </c>
      <c r="AF547" s="486">
        <v>44743</v>
      </c>
      <c r="AG547" s="486"/>
      <c r="AH547" s="486"/>
      <c r="AI547" s="486"/>
      <c r="AJ547" s="486"/>
      <c r="AK547" s="486"/>
      <c r="AL547" s="486"/>
      <c r="AM547" s="486"/>
      <c r="AN547" s="486"/>
      <c r="AO547" s="486"/>
      <c r="AP547" s="486"/>
      <c r="AQ547" s="486"/>
      <c r="AR547" s="486"/>
      <c r="AS547" s="486"/>
      <c r="AT547" s="486"/>
      <c r="AU547" s="486"/>
      <c r="AV547" s="486"/>
      <c r="AW547" s="486"/>
      <c r="AX547" s="486"/>
      <c r="AY547" s="486"/>
      <c r="AZ547" s="486"/>
      <c r="BA547" s="486"/>
      <c r="BB547" s="486">
        <f t="shared" si="501"/>
        <v>44784.666666666664</v>
      </c>
      <c r="BC547" s="486"/>
      <c r="BD547" s="486"/>
      <c r="BE547" s="486"/>
      <c r="BF547" s="421">
        <f t="shared" si="496"/>
        <v>2</v>
      </c>
      <c r="BG547" s="422"/>
      <c r="BH547" s="423"/>
      <c r="BI547" s="423"/>
      <c r="BJ547" s="423"/>
      <c r="BK547" s="423"/>
      <c r="BL547" s="423"/>
      <c r="BM547" s="423"/>
      <c r="BN547" s="423"/>
      <c r="BO547" s="423"/>
      <c r="BP547" s="423"/>
      <c r="BQ547" s="424"/>
      <c r="BR547" s="424"/>
      <c r="BS547" s="424"/>
      <c r="BT547" s="424"/>
      <c r="BU547" s="424"/>
      <c r="BV547" s="424"/>
      <c r="BW547" s="424"/>
      <c r="BX547" s="424"/>
      <c r="BY547" s="424"/>
      <c r="BZ547" s="424"/>
      <c r="CA547" s="424"/>
      <c r="CB547" s="425">
        <f t="shared" si="497"/>
        <v>0</v>
      </c>
      <c r="CC547" s="397">
        <f t="shared" si="498"/>
        <v>2</v>
      </c>
      <c r="CD547" s="364"/>
      <c r="CE547" s="396">
        <f t="shared" si="487"/>
        <v>6</v>
      </c>
      <c r="CF547" s="413"/>
      <c r="CG547" s="413"/>
      <c r="CH547" s="413"/>
      <c r="CI547" s="413"/>
      <c r="CJ547" s="413"/>
      <c r="CK547" s="426"/>
      <c r="CL547" s="426"/>
    </row>
    <row r="548" spans="1:90" s="427" customFormat="1" ht="26.4" customHeight="1">
      <c r="A548" s="410"/>
      <c r="B548" s="411">
        <f t="shared" si="500"/>
        <v>1453</v>
      </c>
      <c r="C548" s="216" t="str">
        <f t="shared" ca="1" si="494"/>
        <v/>
      </c>
      <c r="D548" s="216" t="s">
        <v>364</v>
      </c>
      <c r="E548" s="363">
        <f t="shared" si="495"/>
        <v>44743</v>
      </c>
      <c r="F548" s="412">
        <v>44743</v>
      </c>
      <c r="G548" s="413"/>
      <c r="H548" s="414"/>
      <c r="I548" s="413"/>
      <c r="J548" s="413"/>
      <c r="K548" s="413">
        <v>3076</v>
      </c>
      <c r="L548" s="414"/>
      <c r="M548" s="413"/>
      <c r="N548" s="413"/>
      <c r="O548" s="483" t="s">
        <v>253</v>
      </c>
      <c r="P548" s="415" t="s">
        <v>254</v>
      </c>
      <c r="Q548" s="416" t="s">
        <v>254</v>
      </c>
      <c r="R548" s="417" t="s">
        <v>68</v>
      </c>
      <c r="S548" s="418" t="s">
        <v>27</v>
      </c>
      <c r="T548" s="413"/>
      <c r="U548" s="413" t="s">
        <v>378</v>
      </c>
      <c r="V548" s="419" t="s">
        <v>378</v>
      </c>
      <c r="W548" s="419">
        <v>-40</v>
      </c>
      <c r="X548" s="413" t="s">
        <v>323</v>
      </c>
      <c r="Y548" s="413">
        <v>3</v>
      </c>
      <c r="Z548" s="413" t="s">
        <v>57</v>
      </c>
      <c r="AA548" s="413" t="s">
        <v>164</v>
      </c>
      <c r="AB548" s="413" t="s">
        <v>406</v>
      </c>
      <c r="AC548" s="413"/>
      <c r="AD548" s="413"/>
      <c r="AE548" s="413">
        <v>1000</v>
      </c>
      <c r="AF548" s="486">
        <v>44743</v>
      </c>
      <c r="AG548" s="486"/>
      <c r="AH548" s="486"/>
      <c r="AI548" s="486"/>
      <c r="AJ548" s="486"/>
      <c r="AK548" s="486"/>
      <c r="AL548" s="486"/>
      <c r="AM548" s="486"/>
      <c r="AN548" s="486"/>
      <c r="AO548" s="486"/>
      <c r="AP548" s="486"/>
      <c r="AQ548" s="486"/>
      <c r="AR548" s="486"/>
      <c r="AS548" s="486"/>
      <c r="AT548" s="486"/>
      <c r="AU548" s="486"/>
      <c r="AV548" s="486"/>
      <c r="AW548" s="486"/>
      <c r="AX548" s="486"/>
      <c r="AY548" s="486"/>
      <c r="AZ548" s="486"/>
      <c r="BA548" s="486"/>
      <c r="BB548" s="486">
        <f t="shared" si="501"/>
        <v>44784.666666666664</v>
      </c>
      <c r="BC548" s="486"/>
      <c r="BD548" s="486"/>
      <c r="BE548" s="486"/>
      <c r="BF548" s="421">
        <f t="shared" si="496"/>
        <v>2</v>
      </c>
      <c r="BG548" s="422"/>
      <c r="BH548" s="423"/>
      <c r="BI548" s="423"/>
      <c r="BJ548" s="423"/>
      <c r="BK548" s="423"/>
      <c r="BL548" s="423"/>
      <c r="BM548" s="423"/>
      <c r="BN548" s="423"/>
      <c r="BO548" s="423"/>
      <c r="BP548" s="423"/>
      <c r="BQ548" s="424"/>
      <c r="BR548" s="424"/>
      <c r="BS548" s="424"/>
      <c r="BT548" s="424"/>
      <c r="BU548" s="424"/>
      <c r="BV548" s="424"/>
      <c r="BW548" s="424"/>
      <c r="BX548" s="424"/>
      <c r="BY548" s="424"/>
      <c r="BZ548" s="424"/>
      <c r="CA548" s="424"/>
      <c r="CB548" s="425">
        <f t="shared" si="497"/>
        <v>0</v>
      </c>
      <c r="CC548" s="397">
        <f t="shared" si="498"/>
        <v>2</v>
      </c>
      <c r="CD548" s="364"/>
      <c r="CE548" s="396">
        <f t="shared" si="487"/>
        <v>6</v>
      </c>
      <c r="CF548" s="413"/>
      <c r="CG548" s="413"/>
      <c r="CH548" s="413"/>
      <c r="CI548" s="413"/>
      <c r="CJ548" s="413"/>
      <c r="CK548" s="426"/>
      <c r="CL548" s="426"/>
    </row>
    <row r="549" spans="1:90" s="427" customFormat="1" ht="26.4" customHeight="1">
      <c r="A549" s="410"/>
      <c r="B549" s="411">
        <f t="shared" si="500"/>
        <v>1454</v>
      </c>
      <c r="C549" s="216" t="str">
        <f t="shared" ca="1" si="494"/>
        <v/>
      </c>
      <c r="D549" s="216" t="s">
        <v>364</v>
      </c>
      <c r="E549" s="363">
        <f t="shared" si="495"/>
        <v>44743</v>
      </c>
      <c r="F549" s="412">
        <v>44743</v>
      </c>
      <c r="G549" s="413"/>
      <c r="H549" s="414"/>
      <c r="I549" s="413"/>
      <c r="J549" s="413"/>
      <c r="K549" s="413">
        <v>3076</v>
      </c>
      <c r="L549" s="414"/>
      <c r="M549" s="413"/>
      <c r="N549" s="413"/>
      <c r="O549" s="483" t="s">
        <v>253</v>
      </c>
      <c r="P549" s="415" t="s">
        <v>254</v>
      </c>
      <c r="Q549" s="416" t="s">
        <v>254</v>
      </c>
      <c r="R549" s="417" t="s">
        <v>68</v>
      </c>
      <c r="S549" s="418" t="s">
        <v>27</v>
      </c>
      <c r="T549" s="413"/>
      <c r="U549" s="14" t="s">
        <v>350</v>
      </c>
      <c r="V549" s="419" t="s">
        <v>377</v>
      </c>
      <c r="W549" s="419">
        <v>105</v>
      </c>
      <c r="X549" s="413" t="s">
        <v>379</v>
      </c>
      <c r="Y549" s="413">
        <v>3</v>
      </c>
      <c r="Z549" s="428" t="s">
        <v>353</v>
      </c>
      <c r="AA549" s="413" t="s">
        <v>164</v>
      </c>
      <c r="AB549" s="413" t="s">
        <v>406</v>
      </c>
      <c r="AC549" s="413"/>
      <c r="AD549" s="413"/>
      <c r="AE549" s="413">
        <v>1000</v>
      </c>
      <c r="AF549" s="486">
        <v>44743</v>
      </c>
      <c r="AG549" s="486"/>
      <c r="AH549" s="486"/>
      <c r="AI549" s="486"/>
      <c r="AJ549" s="486"/>
      <c r="AK549" s="486"/>
      <c r="AL549" s="486"/>
      <c r="AM549" s="486"/>
      <c r="AN549" s="486"/>
      <c r="AO549" s="486"/>
      <c r="AP549" s="486"/>
      <c r="AQ549" s="486"/>
      <c r="AR549" s="486"/>
      <c r="AS549" s="486"/>
      <c r="AT549" s="486"/>
      <c r="AU549" s="486"/>
      <c r="AV549" s="486"/>
      <c r="AW549" s="486"/>
      <c r="AX549" s="486"/>
      <c r="AY549" s="486"/>
      <c r="AZ549" s="486"/>
      <c r="BA549" s="486"/>
      <c r="BB549" s="486">
        <f t="shared" si="501"/>
        <v>44784.666666666664</v>
      </c>
      <c r="BC549" s="486"/>
      <c r="BD549" s="486"/>
      <c r="BE549" s="486"/>
      <c r="BF549" s="421">
        <f t="shared" si="496"/>
        <v>2</v>
      </c>
      <c r="BG549" s="422"/>
      <c r="BH549" s="423"/>
      <c r="BI549" s="423"/>
      <c r="BJ549" s="423"/>
      <c r="BK549" s="423"/>
      <c r="BL549" s="423"/>
      <c r="BM549" s="423"/>
      <c r="BN549" s="423"/>
      <c r="BO549" s="423"/>
      <c r="BP549" s="423"/>
      <c r="BQ549" s="424"/>
      <c r="BR549" s="424"/>
      <c r="BS549" s="424"/>
      <c r="BT549" s="424"/>
      <c r="BU549" s="424"/>
      <c r="BV549" s="424"/>
      <c r="BW549" s="424"/>
      <c r="BX549" s="424"/>
      <c r="BY549" s="424"/>
      <c r="BZ549" s="424"/>
      <c r="CA549" s="424"/>
      <c r="CB549" s="425">
        <f t="shared" si="497"/>
        <v>0</v>
      </c>
      <c r="CC549" s="397">
        <f t="shared" si="498"/>
        <v>2</v>
      </c>
      <c r="CD549" s="364"/>
      <c r="CE549" s="396">
        <f t="shared" si="487"/>
        <v>6</v>
      </c>
      <c r="CF549" s="413"/>
      <c r="CG549" s="413"/>
      <c r="CH549" s="413"/>
      <c r="CI549" s="413"/>
      <c r="CJ549" s="413"/>
      <c r="CK549" s="426"/>
      <c r="CL549" s="426"/>
    </row>
    <row r="550" spans="1:90" s="427" customFormat="1" ht="26.4" customHeight="1">
      <c r="A550" s="410"/>
      <c r="B550" s="411">
        <f t="shared" si="500"/>
        <v>1455</v>
      </c>
      <c r="C550" s="216" t="str">
        <f t="shared" ca="1" si="494"/>
        <v/>
      </c>
      <c r="D550" s="216" t="s">
        <v>364</v>
      </c>
      <c r="E550" s="363">
        <f t="shared" si="495"/>
        <v>44743</v>
      </c>
      <c r="F550" s="412">
        <v>44743</v>
      </c>
      <c r="G550" s="413"/>
      <c r="H550" s="414"/>
      <c r="I550" s="413"/>
      <c r="J550" s="413"/>
      <c r="K550" s="413">
        <v>3076</v>
      </c>
      <c r="L550" s="414"/>
      <c r="M550" s="413"/>
      <c r="N550" s="413"/>
      <c r="O550" s="483" t="s">
        <v>253</v>
      </c>
      <c r="P550" s="415" t="s">
        <v>254</v>
      </c>
      <c r="Q550" s="416" t="s">
        <v>254</v>
      </c>
      <c r="R550" s="417" t="s">
        <v>68</v>
      </c>
      <c r="S550" s="418" t="s">
        <v>27</v>
      </c>
      <c r="T550" s="413"/>
      <c r="U550" s="413" t="s">
        <v>378</v>
      </c>
      <c r="V550" s="419" t="s">
        <v>378</v>
      </c>
      <c r="W550" s="419">
        <v>-40</v>
      </c>
      <c r="X550" s="413" t="s">
        <v>379</v>
      </c>
      <c r="Y550" s="413">
        <v>3</v>
      </c>
      <c r="Z550" s="413" t="s">
        <v>57</v>
      </c>
      <c r="AA550" s="413" t="s">
        <v>164</v>
      </c>
      <c r="AB550" s="413" t="s">
        <v>406</v>
      </c>
      <c r="AC550" s="413"/>
      <c r="AD550" s="413"/>
      <c r="AE550" s="413">
        <v>1000</v>
      </c>
      <c r="AF550" s="486">
        <v>44743</v>
      </c>
      <c r="AG550" s="486"/>
      <c r="AH550" s="486"/>
      <c r="AI550" s="486"/>
      <c r="AJ550" s="486"/>
      <c r="AK550" s="486"/>
      <c r="AL550" s="486"/>
      <c r="AM550" s="486"/>
      <c r="AN550" s="486"/>
      <c r="AO550" s="486"/>
      <c r="AP550" s="486"/>
      <c r="AQ550" s="486"/>
      <c r="AR550" s="486"/>
      <c r="AS550" s="486"/>
      <c r="AT550" s="486"/>
      <c r="AU550" s="486"/>
      <c r="AV550" s="486"/>
      <c r="AW550" s="486"/>
      <c r="AX550" s="486"/>
      <c r="AY550" s="486"/>
      <c r="AZ550" s="486"/>
      <c r="BA550" s="486"/>
      <c r="BB550" s="486">
        <f t="shared" si="501"/>
        <v>44784.666666666664</v>
      </c>
      <c r="BC550" s="486"/>
      <c r="BD550" s="486"/>
      <c r="BE550" s="486"/>
      <c r="BF550" s="421">
        <f t="shared" si="496"/>
        <v>2</v>
      </c>
      <c r="BG550" s="422"/>
      <c r="BH550" s="423"/>
      <c r="BI550" s="423"/>
      <c r="BJ550" s="423"/>
      <c r="BK550" s="423"/>
      <c r="BL550" s="423"/>
      <c r="BM550" s="423"/>
      <c r="BN550" s="423"/>
      <c r="BO550" s="423"/>
      <c r="BP550" s="423"/>
      <c r="BQ550" s="424"/>
      <c r="BR550" s="424"/>
      <c r="BS550" s="424"/>
      <c r="BT550" s="424"/>
      <c r="BU550" s="424"/>
      <c r="BV550" s="424"/>
      <c r="BW550" s="424"/>
      <c r="BX550" s="424"/>
      <c r="BY550" s="424"/>
      <c r="BZ550" s="424"/>
      <c r="CA550" s="424"/>
      <c r="CB550" s="425">
        <f t="shared" si="497"/>
        <v>0</v>
      </c>
      <c r="CC550" s="397">
        <f t="shared" si="498"/>
        <v>2</v>
      </c>
      <c r="CD550" s="364"/>
      <c r="CE550" s="396">
        <f t="shared" si="487"/>
        <v>6</v>
      </c>
      <c r="CF550" s="413"/>
      <c r="CG550" s="413"/>
      <c r="CH550" s="413"/>
      <c r="CI550" s="413"/>
      <c r="CJ550" s="413"/>
      <c r="CK550" s="426"/>
      <c r="CL550" s="426"/>
    </row>
    <row r="551" spans="1:90" s="427" customFormat="1" ht="26.4" customHeight="1">
      <c r="A551" s="410"/>
      <c r="B551" s="411">
        <f t="shared" si="500"/>
        <v>1456</v>
      </c>
      <c r="C551" s="216" t="str">
        <f t="shared" ca="1" si="494"/>
        <v/>
      </c>
      <c r="D551" s="216" t="s">
        <v>364</v>
      </c>
      <c r="E551" s="363">
        <f t="shared" si="495"/>
        <v>44774</v>
      </c>
      <c r="F551" s="412">
        <v>44774</v>
      </c>
      <c r="G551" s="413"/>
      <c r="H551" s="414"/>
      <c r="I551" s="413"/>
      <c r="J551" s="413"/>
      <c r="K551" s="413">
        <v>3076</v>
      </c>
      <c r="L551" s="414"/>
      <c r="M551" s="413"/>
      <c r="N551" s="413"/>
      <c r="O551" s="483" t="s">
        <v>253</v>
      </c>
      <c r="P551" s="415" t="s">
        <v>254</v>
      </c>
      <c r="Q551" s="416" t="s">
        <v>254</v>
      </c>
      <c r="R551" s="417" t="s">
        <v>68</v>
      </c>
      <c r="S551" s="418" t="s">
        <v>27</v>
      </c>
      <c r="T551" s="413"/>
      <c r="U551" s="413" t="s">
        <v>380</v>
      </c>
      <c r="V551" s="419" t="s">
        <v>318</v>
      </c>
      <c r="W551" s="419" t="s">
        <v>384</v>
      </c>
      <c r="X551" s="413" t="s">
        <v>323</v>
      </c>
      <c r="Y551" s="413">
        <v>3</v>
      </c>
      <c r="Z551" s="413" t="s">
        <v>21</v>
      </c>
      <c r="AA551" s="413" t="s">
        <v>164</v>
      </c>
      <c r="AB551" s="413" t="s">
        <v>406</v>
      </c>
      <c r="AC551" s="413"/>
      <c r="AD551" s="413"/>
      <c r="AE551" s="413">
        <v>1000</v>
      </c>
      <c r="AF551" s="486">
        <v>44774</v>
      </c>
      <c r="AG551" s="486"/>
      <c r="AH551" s="486"/>
      <c r="AI551" s="486"/>
      <c r="AJ551" s="486"/>
      <c r="AK551" s="486"/>
      <c r="AL551" s="486"/>
      <c r="AM551" s="486"/>
      <c r="AN551" s="486"/>
      <c r="AO551" s="486"/>
      <c r="AP551" s="486"/>
      <c r="AQ551" s="486"/>
      <c r="AR551" s="486"/>
      <c r="AS551" s="486"/>
      <c r="AT551" s="486"/>
      <c r="AU551" s="486"/>
      <c r="AV551" s="486"/>
      <c r="AW551" s="486"/>
      <c r="AX551" s="486"/>
      <c r="AY551" s="486"/>
      <c r="AZ551" s="486"/>
      <c r="BA551" s="486"/>
      <c r="BB551" s="486">
        <f t="shared" si="501"/>
        <v>44815.666666666664</v>
      </c>
      <c r="BC551" s="486"/>
      <c r="BD551" s="486"/>
      <c r="BE551" s="486"/>
      <c r="BF551" s="421">
        <f t="shared" si="496"/>
        <v>2</v>
      </c>
      <c r="BG551" s="422"/>
      <c r="BH551" s="423"/>
      <c r="BI551" s="423"/>
      <c r="BJ551" s="423"/>
      <c r="BK551" s="423"/>
      <c r="BL551" s="423"/>
      <c r="BM551" s="423"/>
      <c r="BN551" s="423"/>
      <c r="BO551" s="423"/>
      <c r="BP551" s="423"/>
      <c r="BQ551" s="424"/>
      <c r="BR551" s="424"/>
      <c r="BS551" s="424"/>
      <c r="BT551" s="424"/>
      <c r="BU551" s="424"/>
      <c r="BV551" s="424"/>
      <c r="BW551" s="424"/>
      <c r="BX551" s="424"/>
      <c r="BY551" s="424"/>
      <c r="BZ551" s="424"/>
      <c r="CA551" s="424"/>
      <c r="CB551" s="425">
        <f t="shared" si="497"/>
        <v>0</v>
      </c>
      <c r="CC551" s="397">
        <f t="shared" si="498"/>
        <v>2</v>
      </c>
      <c r="CD551" s="364"/>
      <c r="CE551" s="396">
        <f t="shared" si="487"/>
        <v>6</v>
      </c>
      <c r="CF551" s="413"/>
      <c r="CG551" s="413"/>
      <c r="CH551" s="413"/>
      <c r="CI551" s="413"/>
      <c r="CJ551" s="413"/>
      <c r="CK551" s="426"/>
      <c r="CL551" s="426"/>
    </row>
    <row r="552" spans="1:90" s="427" customFormat="1" ht="26.4" customHeight="1">
      <c r="A552" s="410"/>
      <c r="B552" s="411">
        <f t="shared" si="500"/>
        <v>1457</v>
      </c>
      <c r="C552" s="216" t="str">
        <f t="shared" ca="1" si="494"/>
        <v/>
      </c>
      <c r="D552" s="216" t="s">
        <v>364</v>
      </c>
      <c r="E552" s="363">
        <f t="shared" si="495"/>
        <v>44743</v>
      </c>
      <c r="F552" s="412">
        <v>44743</v>
      </c>
      <c r="G552" s="413"/>
      <c r="H552" s="414"/>
      <c r="I552" s="413"/>
      <c r="J552" s="413"/>
      <c r="K552" s="413">
        <v>3076</v>
      </c>
      <c r="L552" s="414"/>
      <c r="M552" s="413"/>
      <c r="N552" s="413"/>
      <c r="O552" s="483" t="s">
        <v>253</v>
      </c>
      <c r="P552" s="415" t="s">
        <v>254</v>
      </c>
      <c r="Q552" s="416" t="s">
        <v>254</v>
      </c>
      <c r="R552" s="417" t="s">
        <v>68</v>
      </c>
      <c r="S552" s="418" t="s">
        <v>27</v>
      </c>
      <c r="T552" s="413"/>
      <c r="U552" s="413" t="s">
        <v>380</v>
      </c>
      <c r="V552" s="419" t="s">
        <v>318</v>
      </c>
      <c r="W552" s="419" t="s">
        <v>334</v>
      </c>
      <c r="X552" s="413" t="s">
        <v>379</v>
      </c>
      <c r="Y552" s="413">
        <v>3</v>
      </c>
      <c r="Z552" s="413" t="s">
        <v>21</v>
      </c>
      <c r="AA552" s="413" t="s">
        <v>164</v>
      </c>
      <c r="AB552" s="413" t="s">
        <v>406</v>
      </c>
      <c r="AC552" s="413"/>
      <c r="AD552" s="413"/>
      <c r="AE552" s="413">
        <v>1000</v>
      </c>
      <c r="AF552" s="486">
        <v>44743</v>
      </c>
      <c r="AG552" s="486"/>
      <c r="AH552" s="486"/>
      <c r="AI552" s="486"/>
      <c r="AJ552" s="486"/>
      <c r="AK552" s="486"/>
      <c r="AL552" s="486"/>
      <c r="AM552" s="486"/>
      <c r="AN552" s="486"/>
      <c r="AO552" s="486"/>
      <c r="AP552" s="486"/>
      <c r="AQ552" s="486"/>
      <c r="AR552" s="486"/>
      <c r="AS552" s="486"/>
      <c r="AT552" s="486"/>
      <c r="AU552" s="486"/>
      <c r="AV552" s="486"/>
      <c r="AW552" s="486"/>
      <c r="AX552" s="486"/>
      <c r="AY552" s="486"/>
      <c r="AZ552" s="486"/>
      <c r="BA552" s="486"/>
      <c r="BB552" s="486">
        <f t="shared" si="501"/>
        <v>44784.666666666664</v>
      </c>
      <c r="BC552" s="486"/>
      <c r="BD552" s="486"/>
      <c r="BE552" s="486"/>
      <c r="BF552" s="421">
        <f t="shared" si="496"/>
        <v>2</v>
      </c>
      <c r="BG552" s="422"/>
      <c r="BH552" s="423"/>
      <c r="BI552" s="423"/>
      <c r="BJ552" s="423"/>
      <c r="BK552" s="423"/>
      <c r="BL552" s="423"/>
      <c r="BM552" s="423"/>
      <c r="BN552" s="423"/>
      <c r="BO552" s="423"/>
      <c r="BP552" s="423"/>
      <c r="BQ552" s="424"/>
      <c r="BR552" s="424"/>
      <c r="BS552" s="424"/>
      <c r="BT552" s="424"/>
      <c r="BU552" s="424"/>
      <c r="BV552" s="424"/>
      <c r="BW552" s="424"/>
      <c r="BX552" s="424"/>
      <c r="BY552" s="424"/>
      <c r="BZ552" s="424"/>
      <c r="CA552" s="424"/>
      <c r="CB552" s="425">
        <f t="shared" si="497"/>
        <v>0</v>
      </c>
      <c r="CC552" s="397">
        <f t="shared" si="498"/>
        <v>2</v>
      </c>
      <c r="CD552" s="364"/>
      <c r="CE552" s="396">
        <f t="shared" si="487"/>
        <v>6</v>
      </c>
      <c r="CF552" s="413"/>
      <c r="CG552" s="413"/>
      <c r="CH552" s="413"/>
      <c r="CI552" s="413"/>
      <c r="CJ552" s="413"/>
      <c r="CK552" s="426"/>
      <c r="CL552" s="426"/>
    </row>
    <row r="553" spans="1:90" s="427" customFormat="1" ht="26.4" customHeight="1">
      <c r="A553" s="410"/>
      <c r="B553" s="411">
        <f t="shared" si="500"/>
        <v>1458</v>
      </c>
      <c r="C553" s="216" t="str">
        <f t="shared" ca="1" si="494"/>
        <v/>
      </c>
      <c r="D553" s="216" t="s">
        <v>364</v>
      </c>
      <c r="E553" s="363">
        <f t="shared" si="495"/>
        <v>44743</v>
      </c>
      <c r="F553" s="412">
        <v>44743</v>
      </c>
      <c r="G553" s="413"/>
      <c r="H553" s="414"/>
      <c r="I553" s="413"/>
      <c r="J553" s="413"/>
      <c r="K553" s="413">
        <v>3076</v>
      </c>
      <c r="L553" s="414"/>
      <c r="M553" s="413"/>
      <c r="N553" s="413"/>
      <c r="O553" s="483" t="s">
        <v>253</v>
      </c>
      <c r="P553" s="415" t="s">
        <v>254</v>
      </c>
      <c r="Q553" s="416" t="s">
        <v>254</v>
      </c>
      <c r="R553" s="417" t="s">
        <v>68</v>
      </c>
      <c r="S553" s="418" t="s">
        <v>27</v>
      </c>
      <c r="T553" s="413"/>
      <c r="U553" s="413" t="s">
        <v>382</v>
      </c>
      <c r="V553" s="419" t="s">
        <v>382</v>
      </c>
      <c r="W553" s="380" t="s">
        <v>385</v>
      </c>
      <c r="X553" s="413" t="s">
        <v>379</v>
      </c>
      <c r="Y553" s="413">
        <v>3</v>
      </c>
      <c r="Z553" s="413" t="s">
        <v>31</v>
      </c>
      <c r="AA553" s="413" t="s">
        <v>164</v>
      </c>
      <c r="AB553" s="413" t="s">
        <v>406</v>
      </c>
      <c r="AC553" s="413"/>
      <c r="AD553" s="413"/>
      <c r="AE553" s="413">
        <v>1000</v>
      </c>
      <c r="AF553" s="486">
        <v>44743</v>
      </c>
      <c r="AG553" s="486"/>
      <c r="AH553" s="486"/>
      <c r="AI553" s="486"/>
      <c r="AJ553" s="486"/>
      <c r="AK553" s="486"/>
      <c r="AL553" s="486"/>
      <c r="AM553" s="486"/>
      <c r="AN553" s="486"/>
      <c r="AO553" s="486"/>
      <c r="AP553" s="486"/>
      <c r="AQ553" s="486"/>
      <c r="AR553" s="486"/>
      <c r="AS553" s="486"/>
      <c r="AT553" s="486"/>
      <c r="AU553" s="486"/>
      <c r="AV553" s="486"/>
      <c r="AW553" s="486"/>
      <c r="AX553" s="486"/>
      <c r="AY553" s="486"/>
      <c r="AZ553" s="486"/>
      <c r="BA553" s="486"/>
      <c r="BB553" s="486">
        <f t="shared" si="501"/>
        <v>44784.666666666664</v>
      </c>
      <c r="BC553" s="486"/>
      <c r="BD553" s="486"/>
      <c r="BE553" s="486"/>
      <c r="BF553" s="421">
        <f t="shared" si="496"/>
        <v>2</v>
      </c>
      <c r="BG553" s="422"/>
      <c r="BH553" s="423"/>
      <c r="BI553" s="423"/>
      <c r="BJ553" s="423"/>
      <c r="BK553" s="423"/>
      <c r="BL553" s="423"/>
      <c r="BM553" s="423"/>
      <c r="BN553" s="423"/>
      <c r="BO553" s="423"/>
      <c r="BP553" s="423"/>
      <c r="BQ553" s="424"/>
      <c r="BR553" s="424"/>
      <c r="BS553" s="424"/>
      <c r="BT553" s="424"/>
      <c r="BU553" s="424"/>
      <c r="BV553" s="424"/>
      <c r="BW553" s="424"/>
      <c r="BX553" s="424"/>
      <c r="BY553" s="424"/>
      <c r="BZ553" s="424"/>
      <c r="CA553" s="424"/>
      <c r="CB553" s="425">
        <f t="shared" si="497"/>
        <v>0</v>
      </c>
      <c r="CC553" s="397">
        <f t="shared" si="498"/>
        <v>2</v>
      </c>
      <c r="CD553" s="364"/>
      <c r="CE553" s="396">
        <f t="shared" si="487"/>
        <v>6</v>
      </c>
      <c r="CF553" s="413"/>
      <c r="CG553" s="413"/>
      <c r="CH553" s="413"/>
      <c r="CI553" s="413"/>
      <c r="CJ553" s="413"/>
      <c r="CK553" s="426"/>
      <c r="CL553" s="426"/>
    </row>
    <row r="554" spans="1:90" s="427" customFormat="1" ht="26.4" customHeight="1">
      <c r="A554" s="410"/>
      <c r="B554" s="411">
        <f t="shared" si="500"/>
        <v>1459</v>
      </c>
      <c r="C554" s="216" t="str">
        <f t="shared" ca="1" si="494"/>
        <v/>
      </c>
      <c r="D554" s="216" t="s">
        <v>364</v>
      </c>
      <c r="E554" s="363">
        <f t="shared" si="495"/>
        <v>44774</v>
      </c>
      <c r="F554" s="412">
        <v>44774</v>
      </c>
      <c r="G554" s="413"/>
      <c r="H554" s="414"/>
      <c r="I554" s="413"/>
      <c r="J554" s="413"/>
      <c r="K554" s="413">
        <v>3019</v>
      </c>
      <c r="L554" s="414"/>
      <c r="M554" s="413"/>
      <c r="N554" s="413"/>
      <c r="O554" s="483" t="s">
        <v>253</v>
      </c>
      <c r="P554" s="415" t="s">
        <v>254</v>
      </c>
      <c r="Q554" s="416" t="s">
        <v>254</v>
      </c>
      <c r="R554" s="417" t="s">
        <v>68</v>
      </c>
      <c r="S554" s="418" t="s">
        <v>27</v>
      </c>
      <c r="T554" s="413"/>
      <c r="U554" s="14" t="s">
        <v>350</v>
      </c>
      <c r="V554" s="419" t="s">
        <v>377</v>
      </c>
      <c r="W554" s="419">
        <v>75</v>
      </c>
      <c r="X554" s="413" t="s">
        <v>323</v>
      </c>
      <c r="Y554" s="413">
        <v>3</v>
      </c>
      <c r="Z554" s="428" t="s">
        <v>353</v>
      </c>
      <c r="AA554" s="413" t="s">
        <v>169</v>
      </c>
      <c r="AB554" s="413" t="e">
        <v>#REF!</v>
      </c>
      <c r="AC554" s="413"/>
      <c r="AD554" s="413"/>
      <c r="AE554" s="413">
        <v>500</v>
      </c>
      <c r="AF554" s="486">
        <v>44774</v>
      </c>
      <c r="AG554" s="486"/>
      <c r="AH554" s="486"/>
      <c r="AI554" s="486"/>
      <c r="AJ554" s="486"/>
      <c r="AK554" s="486"/>
      <c r="AL554" s="486"/>
      <c r="AM554" s="486"/>
      <c r="AN554" s="486"/>
      <c r="AO554" s="486"/>
      <c r="AP554" s="486"/>
      <c r="AQ554" s="486"/>
      <c r="AR554" s="486"/>
      <c r="AS554" s="486"/>
      <c r="AT554" s="486"/>
      <c r="AU554" s="486"/>
      <c r="AV554" s="486"/>
      <c r="AW554" s="486"/>
      <c r="AX554" s="486"/>
      <c r="AY554" s="486">
        <f t="shared" ref="AY554:AY560" si="502">$AF554+AY$3</f>
        <v>44794.833333333336</v>
      </c>
      <c r="AZ554" s="486"/>
      <c r="BA554" s="486"/>
      <c r="BB554" s="486"/>
      <c r="BC554" s="486"/>
      <c r="BD554" s="486"/>
      <c r="BE554" s="486"/>
      <c r="BF554" s="421">
        <f t="shared" si="496"/>
        <v>2</v>
      </c>
      <c r="BG554" s="422"/>
      <c r="BH554" s="423"/>
      <c r="BI554" s="423"/>
      <c r="BJ554" s="423"/>
      <c r="BK554" s="423"/>
      <c r="BL554" s="423"/>
      <c r="BM554" s="423"/>
      <c r="BN554" s="423"/>
      <c r="BO554" s="423"/>
      <c r="BP554" s="423"/>
      <c r="BQ554" s="424"/>
      <c r="BR554" s="424"/>
      <c r="BS554" s="424"/>
      <c r="BT554" s="424"/>
      <c r="BU554" s="424"/>
      <c r="BV554" s="424"/>
      <c r="BW554" s="424"/>
      <c r="BX554" s="424"/>
      <c r="BY554" s="424"/>
      <c r="BZ554" s="424"/>
      <c r="CA554" s="424"/>
      <c r="CB554" s="425">
        <f t="shared" si="497"/>
        <v>0</v>
      </c>
      <c r="CC554" s="397">
        <f t="shared" si="498"/>
        <v>2</v>
      </c>
      <c r="CD554" s="364"/>
      <c r="CE554" s="396">
        <f t="shared" si="487"/>
        <v>6</v>
      </c>
      <c r="CF554" s="413"/>
      <c r="CG554" s="413"/>
      <c r="CH554" s="413"/>
      <c r="CI554" s="413"/>
      <c r="CJ554" s="413"/>
      <c r="CK554" s="426"/>
      <c r="CL554" s="426"/>
    </row>
    <row r="555" spans="1:90" s="427" customFormat="1" ht="26.4" customHeight="1">
      <c r="A555" s="410"/>
      <c r="B555" s="411">
        <f t="shared" si="500"/>
        <v>1460</v>
      </c>
      <c r="C555" s="216" t="str">
        <f t="shared" ca="1" si="494"/>
        <v/>
      </c>
      <c r="D555" s="216" t="s">
        <v>364</v>
      </c>
      <c r="E555" s="363">
        <f t="shared" si="495"/>
        <v>44774</v>
      </c>
      <c r="F555" s="412">
        <v>44774</v>
      </c>
      <c r="G555" s="413"/>
      <c r="H555" s="414"/>
      <c r="I555" s="413"/>
      <c r="J555" s="413"/>
      <c r="K555" s="413">
        <v>3019</v>
      </c>
      <c r="L555" s="414"/>
      <c r="M555" s="413"/>
      <c r="N555" s="413"/>
      <c r="O555" s="483" t="s">
        <v>253</v>
      </c>
      <c r="P555" s="415" t="s">
        <v>254</v>
      </c>
      <c r="Q555" s="416" t="s">
        <v>254</v>
      </c>
      <c r="R555" s="417" t="s">
        <v>68</v>
      </c>
      <c r="S555" s="418" t="s">
        <v>27</v>
      </c>
      <c r="T555" s="413"/>
      <c r="U555" s="413" t="s">
        <v>378</v>
      </c>
      <c r="V555" s="419" t="s">
        <v>378</v>
      </c>
      <c r="W555" s="419">
        <v>-30</v>
      </c>
      <c r="X555" s="413" t="s">
        <v>323</v>
      </c>
      <c r="Y555" s="413">
        <v>3</v>
      </c>
      <c r="Z555" s="413" t="s">
        <v>57</v>
      </c>
      <c r="AA555" s="413" t="s">
        <v>169</v>
      </c>
      <c r="AB555" s="413" t="e">
        <v>#REF!</v>
      </c>
      <c r="AC555" s="413"/>
      <c r="AD555" s="413"/>
      <c r="AE555" s="413">
        <v>500</v>
      </c>
      <c r="AF555" s="486">
        <v>44774</v>
      </c>
      <c r="AG555" s="486"/>
      <c r="AH555" s="486"/>
      <c r="AI555" s="486"/>
      <c r="AJ555" s="486"/>
      <c r="AK555" s="486"/>
      <c r="AL555" s="486"/>
      <c r="AM555" s="486"/>
      <c r="AN555" s="486"/>
      <c r="AO555" s="486"/>
      <c r="AP555" s="486"/>
      <c r="AQ555" s="486"/>
      <c r="AR555" s="486"/>
      <c r="AS555" s="486"/>
      <c r="AT555" s="486"/>
      <c r="AU555" s="486"/>
      <c r="AV555" s="486"/>
      <c r="AW555" s="486"/>
      <c r="AX555" s="486"/>
      <c r="AY555" s="486">
        <f t="shared" si="502"/>
        <v>44794.833333333336</v>
      </c>
      <c r="AZ555" s="486"/>
      <c r="BA555" s="486"/>
      <c r="BB555" s="486"/>
      <c r="BC555" s="486"/>
      <c r="BD555" s="486"/>
      <c r="BE555" s="486"/>
      <c r="BF555" s="421">
        <f t="shared" si="496"/>
        <v>2</v>
      </c>
      <c r="BG555" s="422"/>
      <c r="BH555" s="423"/>
      <c r="BI555" s="423"/>
      <c r="BJ555" s="423"/>
      <c r="BK555" s="423"/>
      <c r="BL555" s="423"/>
      <c r="BM555" s="423"/>
      <c r="BN555" s="423"/>
      <c r="BO555" s="423"/>
      <c r="BP555" s="423"/>
      <c r="BQ555" s="424"/>
      <c r="BR555" s="424"/>
      <c r="BS555" s="424"/>
      <c r="BT555" s="424"/>
      <c r="BU555" s="424"/>
      <c r="BV555" s="424"/>
      <c r="BW555" s="424"/>
      <c r="BX555" s="424"/>
      <c r="BY555" s="424"/>
      <c r="BZ555" s="424"/>
      <c r="CA555" s="424"/>
      <c r="CB555" s="425">
        <f t="shared" si="497"/>
        <v>0</v>
      </c>
      <c r="CC555" s="397">
        <f t="shared" si="498"/>
        <v>2</v>
      </c>
      <c r="CD555" s="364"/>
      <c r="CE555" s="396">
        <f t="shared" si="487"/>
        <v>6</v>
      </c>
      <c r="CF555" s="413"/>
      <c r="CG555" s="413"/>
      <c r="CH555" s="413"/>
      <c r="CI555" s="413"/>
      <c r="CJ555" s="413"/>
      <c r="CK555" s="426"/>
      <c r="CL555" s="426"/>
    </row>
    <row r="556" spans="1:90" s="427" customFormat="1" ht="26.4" customHeight="1">
      <c r="A556" s="410"/>
      <c r="B556" s="411">
        <f t="shared" si="500"/>
        <v>1461</v>
      </c>
      <c r="C556" s="216" t="str">
        <f t="shared" ca="1" si="494"/>
        <v/>
      </c>
      <c r="D556" s="216" t="s">
        <v>364</v>
      </c>
      <c r="E556" s="363">
        <f t="shared" si="495"/>
        <v>44774</v>
      </c>
      <c r="F556" s="412">
        <v>44774</v>
      </c>
      <c r="G556" s="413"/>
      <c r="H556" s="414"/>
      <c r="I556" s="413"/>
      <c r="J556" s="413"/>
      <c r="K556" s="413">
        <v>3019</v>
      </c>
      <c r="L556" s="414"/>
      <c r="M556" s="413"/>
      <c r="N556" s="413"/>
      <c r="O556" s="483" t="s">
        <v>253</v>
      </c>
      <c r="P556" s="415" t="s">
        <v>254</v>
      </c>
      <c r="Q556" s="416" t="s">
        <v>254</v>
      </c>
      <c r="R556" s="417" t="s">
        <v>68</v>
      </c>
      <c r="S556" s="418" t="s">
        <v>27</v>
      </c>
      <c r="T556" s="413"/>
      <c r="U556" s="14" t="s">
        <v>350</v>
      </c>
      <c r="V556" s="419" t="s">
        <v>377</v>
      </c>
      <c r="W556" s="419">
        <v>90</v>
      </c>
      <c r="X556" s="413" t="s">
        <v>379</v>
      </c>
      <c r="Y556" s="413">
        <v>3</v>
      </c>
      <c r="Z556" s="428" t="s">
        <v>353</v>
      </c>
      <c r="AA556" s="413" t="s">
        <v>169</v>
      </c>
      <c r="AB556" s="413" t="e">
        <v>#REF!</v>
      </c>
      <c r="AC556" s="413"/>
      <c r="AD556" s="413"/>
      <c r="AE556" s="413">
        <v>500</v>
      </c>
      <c r="AF556" s="486">
        <v>44774</v>
      </c>
      <c r="AG556" s="486"/>
      <c r="AH556" s="486"/>
      <c r="AI556" s="486"/>
      <c r="AJ556" s="486"/>
      <c r="AK556" s="486"/>
      <c r="AL556" s="486"/>
      <c r="AM556" s="486"/>
      <c r="AN556" s="486"/>
      <c r="AO556" s="486"/>
      <c r="AP556" s="486"/>
      <c r="AQ556" s="486"/>
      <c r="AR556" s="486"/>
      <c r="AS556" s="486"/>
      <c r="AT556" s="486"/>
      <c r="AU556" s="486"/>
      <c r="AV556" s="486"/>
      <c r="AW556" s="486"/>
      <c r="AX556" s="486"/>
      <c r="AY556" s="486">
        <f t="shared" si="502"/>
        <v>44794.833333333336</v>
      </c>
      <c r="AZ556" s="486"/>
      <c r="BA556" s="486"/>
      <c r="BB556" s="486"/>
      <c r="BC556" s="486"/>
      <c r="BD556" s="486"/>
      <c r="BE556" s="486"/>
      <c r="BF556" s="421">
        <f t="shared" si="496"/>
        <v>2</v>
      </c>
      <c r="BG556" s="422"/>
      <c r="BH556" s="423"/>
      <c r="BI556" s="423"/>
      <c r="BJ556" s="423"/>
      <c r="BK556" s="423"/>
      <c r="BL556" s="423"/>
      <c r="BM556" s="423"/>
      <c r="BN556" s="423"/>
      <c r="BO556" s="423"/>
      <c r="BP556" s="423"/>
      <c r="BQ556" s="424"/>
      <c r="BR556" s="424"/>
      <c r="BS556" s="424"/>
      <c r="BT556" s="424"/>
      <c r="BU556" s="424"/>
      <c r="BV556" s="424"/>
      <c r="BW556" s="424"/>
      <c r="BX556" s="424"/>
      <c r="BY556" s="424"/>
      <c r="BZ556" s="424"/>
      <c r="CA556" s="424"/>
      <c r="CB556" s="425">
        <f t="shared" si="497"/>
        <v>0</v>
      </c>
      <c r="CC556" s="397">
        <f t="shared" si="498"/>
        <v>2</v>
      </c>
      <c r="CD556" s="364"/>
      <c r="CE556" s="396">
        <f t="shared" si="487"/>
        <v>6</v>
      </c>
      <c r="CF556" s="413"/>
      <c r="CG556" s="413"/>
      <c r="CH556" s="413"/>
      <c r="CI556" s="413"/>
      <c r="CJ556" s="413"/>
      <c r="CK556" s="426"/>
      <c r="CL556" s="426"/>
    </row>
    <row r="557" spans="1:90" s="427" customFormat="1" ht="26.4" customHeight="1">
      <c r="A557" s="410"/>
      <c r="B557" s="411">
        <f t="shared" si="500"/>
        <v>1462</v>
      </c>
      <c r="C557" s="216" t="str">
        <f t="shared" ca="1" si="494"/>
        <v/>
      </c>
      <c r="D557" s="216" t="s">
        <v>364</v>
      </c>
      <c r="E557" s="363">
        <f t="shared" si="495"/>
        <v>44774</v>
      </c>
      <c r="F557" s="412">
        <v>44774</v>
      </c>
      <c r="G557" s="413"/>
      <c r="H557" s="414"/>
      <c r="I557" s="413"/>
      <c r="J557" s="413"/>
      <c r="K557" s="413">
        <v>3019</v>
      </c>
      <c r="L557" s="414"/>
      <c r="M557" s="413"/>
      <c r="N557" s="413"/>
      <c r="O557" s="483" t="s">
        <v>253</v>
      </c>
      <c r="P557" s="415" t="s">
        <v>254</v>
      </c>
      <c r="Q557" s="416" t="s">
        <v>254</v>
      </c>
      <c r="R557" s="417" t="s">
        <v>68</v>
      </c>
      <c r="S557" s="418" t="s">
        <v>27</v>
      </c>
      <c r="T557" s="413"/>
      <c r="U557" s="413" t="s">
        <v>378</v>
      </c>
      <c r="V557" s="419" t="s">
        <v>378</v>
      </c>
      <c r="W557" s="419">
        <v>-40</v>
      </c>
      <c r="X557" s="413" t="s">
        <v>379</v>
      </c>
      <c r="Y557" s="413">
        <v>3</v>
      </c>
      <c r="Z557" s="413" t="s">
        <v>57</v>
      </c>
      <c r="AA557" s="413" t="s">
        <v>169</v>
      </c>
      <c r="AB557" s="413" t="e">
        <v>#REF!</v>
      </c>
      <c r="AC557" s="413"/>
      <c r="AD557" s="413"/>
      <c r="AE557" s="413">
        <v>500</v>
      </c>
      <c r="AF557" s="486">
        <v>44774</v>
      </c>
      <c r="AG557" s="486"/>
      <c r="AH557" s="486"/>
      <c r="AI557" s="486"/>
      <c r="AJ557" s="486"/>
      <c r="AK557" s="486"/>
      <c r="AL557" s="486"/>
      <c r="AM557" s="486"/>
      <c r="AN557" s="486"/>
      <c r="AO557" s="486"/>
      <c r="AP557" s="486"/>
      <c r="AQ557" s="486"/>
      <c r="AR557" s="486"/>
      <c r="AS557" s="486"/>
      <c r="AT557" s="486"/>
      <c r="AU557" s="486"/>
      <c r="AV557" s="486"/>
      <c r="AW557" s="486"/>
      <c r="AX557" s="486"/>
      <c r="AY557" s="486">
        <f t="shared" si="502"/>
        <v>44794.833333333336</v>
      </c>
      <c r="AZ557" s="486"/>
      <c r="BA557" s="486"/>
      <c r="BB557" s="486"/>
      <c r="BC557" s="486"/>
      <c r="BD557" s="486"/>
      <c r="BE557" s="486"/>
      <c r="BF557" s="421">
        <f t="shared" si="496"/>
        <v>2</v>
      </c>
      <c r="BG557" s="422"/>
      <c r="BH557" s="423"/>
      <c r="BI557" s="423"/>
      <c r="BJ557" s="423"/>
      <c r="BK557" s="423"/>
      <c r="BL557" s="423"/>
      <c r="BM557" s="423"/>
      <c r="BN557" s="423"/>
      <c r="BO557" s="423"/>
      <c r="BP557" s="423"/>
      <c r="BQ557" s="424"/>
      <c r="BR557" s="424"/>
      <c r="BS557" s="424"/>
      <c r="BT557" s="424"/>
      <c r="BU557" s="424"/>
      <c r="BV557" s="424"/>
      <c r="BW557" s="424"/>
      <c r="BX557" s="424"/>
      <c r="BY557" s="424"/>
      <c r="BZ557" s="424"/>
      <c r="CA557" s="424"/>
      <c r="CB557" s="425">
        <f t="shared" si="497"/>
        <v>0</v>
      </c>
      <c r="CC557" s="397">
        <f t="shared" si="498"/>
        <v>2</v>
      </c>
      <c r="CD557" s="364"/>
      <c r="CE557" s="396">
        <f t="shared" si="487"/>
        <v>6</v>
      </c>
      <c r="CF557" s="413"/>
      <c r="CG557" s="413"/>
      <c r="CH557" s="413"/>
      <c r="CI557" s="413"/>
      <c r="CJ557" s="413"/>
      <c r="CK557" s="426"/>
      <c r="CL557" s="426"/>
    </row>
    <row r="558" spans="1:90" s="427" customFormat="1" ht="26.4" customHeight="1">
      <c r="A558" s="410"/>
      <c r="B558" s="411">
        <f t="shared" si="500"/>
        <v>1463</v>
      </c>
      <c r="C558" s="216" t="str">
        <f t="shared" ca="1" si="494"/>
        <v/>
      </c>
      <c r="D558" s="216" t="s">
        <v>364</v>
      </c>
      <c r="E558" s="363">
        <f t="shared" si="495"/>
        <v>44774</v>
      </c>
      <c r="F558" s="412">
        <v>44774</v>
      </c>
      <c r="G558" s="413"/>
      <c r="H558" s="414"/>
      <c r="I558" s="413"/>
      <c r="J558" s="413"/>
      <c r="K558" s="413">
        <v>3019</v>
      </c>
      <c r="L558" s="414"/>
      <c r="M558" s="413"/>
      <c r="N558" s="413"/>
      <c r="O558" s="483" t="s">
        <v>253</v>
      </c>
      <c r="P558" s="415" t="s">
        <v>254</v>
      </c>
      <c r="Q558" s="416" t="s">
        <v>254</v>
      </c>
      <c r="R558" s="417" t="s">
        <v>68</v>
      </c>
      <c r="S558" s="418" t="s">
        <v>27</v>
      </c>
      <c r="T558" s="413"/>
      <c r="U558" s="413" t="s">
        <v>380</v>
      </c>
      <c r="V558" s="419" t="s">
        <v>318</v>
      </c>
      <c r="W558" s="419" t="s">
        <v>329</v>
      </c>
      <c r="X558" s="413" t="s">
        <v>323</v>
      </c>
      <c r="Y558" s="413">
        <v>3</v>
      </c>
      <c r="Z558" s="413" t="s">
        <v>21</v>
      </c>
      <c r="AA558" s="413" t="s">
        <v>169</v>
      </c>
      <c r="AB558" s="413" t="e">
        <v>#REF!</v>
      </c>
      <c r="AC558" s="413"/>
      <c r="AD558" s="413"/>
      <c r="AE558" s="413">
        <v>500</v>
      </c>
      <c r="AF558" s="486">
        <v>44774</v>
      </c>
      <c r="AG558" s="486"/>
      <c r="AH558" s="486"/>
      <c r="AI558" s="486"/>
      <c r="AJ558" s="486"/>
      <c r="AK558" s="486"/>
      <c r="AL558" s="486"/>
      <c r="AM558" s="486"/>
      <c r="AN558" s="486"/>
      <c r="AO558" s="486"/>
      <c r="AP558" s="486"/>
      <c r="AQ558" s="486"/>
      <c r="AR558" s="486"/>
      <c r="AS558" s="486"/>
      <c r="AT558" s="486"/>
      <c r="AU558" s="486"/>
      <c r="AV558" s="486"/>
      <c r="AW558" s="486"/>
      <c r="AX558" s="486"/>
      <c r="AY558" s="486">
        <f t="shared" si="502"/>
        <v>44794.833333333336</v>
      </c>
      <c r="AZ558" s="486"/>
      <c r="BA558" s="486"/>
      <c r="BB558" s="486"/>
      <c r="BC558" s="486"/>
      <c r="BD558" s="486"/>
      <c r="BE558" s="486"/>
      <c r="BF558" s="421">
        <f t="shared" si="496"/>
        <v>2</v>
      </c>
      <c r="BG558" s="422"/>
      <c r="BH558" s="423"/>
      <c r="BI558" s="423"/>
      <c r="BJ558" s="423"/>
      <c r="BK558" s="423"/>
      <c r="BL558" s="423"/>
      <c r="BM558" s="423"/>
      <c r="BN558" s="423"/>
      <c r="BO558" s="423"/>
      <c r="BP558" s="423"/>
      <c r="BQ558" s="424"/>
      <c r="BR558" s="424"/>
      <c r="BS558" s="424"/>
      <c r="BT558" s="424"/>
      <c r="BU558" s="424"/>
      <c r="BV558" s="424"/>
      <c r="BW558" s="424"/>
      <c r="BX558" s="424"/>
      <c r="BY558" s="424"/>
      <c r="BZ558" s="424"/>
      <c r="CA558" s="424"/>
      <c r="CB558" s="425">
        <f t="shared" si="497"/>
        <v>0</v>
      </c>
      <c r="CC558" s="397">
        <f t="shared" si="498"/>
        <v>2</v>
      </c>
      <c r="CD558" s="364"/>
      <c r="CE558" s="396">
        <f t="shared" si="487"/>
        <v>6</v>
      </c>
      <c r="CF558" s="413"/>
      <c r="CG558" s="413"/>
      <c r="CH558" s="413"/>
      <c r="CI558" s="413"/>
      <c r="CJ558" s="413"/>
      <c r="CK558" s="426"/>
      <c r="CL558" s="426"/>
    </row>
    <row r="559" spans="1:90" s="427" customFormat="1" ht="26.4" customHeight="1">
      <c r="A559" s="410"/>
      <c r="B559" s="411">
        <f t="shared" si="500"/>
        <v>1464</v>
      </c>
      <c r="C559" s="216" t="str">
        <f t="shared" ca="1" si="494"/>
        <v/>
      </c>
      <c r="D559" s="216" t="s">
        <v>364</v>
      </c>
      <c r="E559" s="363">
        <f t="shared" si="495"/>
        <v>44774</v>
      </c>
      <c r="F559" s="412">
        <v>44774</v>
      </c>
      <c r="G559" s="413"/>
      <c r="H559" s="414"/>
      <c r="I559" s="413"/>
      <c r="J559" s="413"/>
      <c r="K559" s="413">
        <v>3019</v>
      </c>
      <c r="L559" s="414"/>
      <c r="M559" s="413"/>
      <c r="N559" s="413"/>
      <c r="O559" s="483" t="s">
        <v>253</v>
      </c>
      <c r="P559" s="415" t="s">
        <v>254</v>
      </c>
      <c r="Q559" s="416" t="s">
        <v>254</v>
      </c>
      <c r="R559" s="417" t="s">
        <v>68</v>
      </c>
      <c r="S559" s="418" t="s">
        <v>27</v>
      </c>
      <c r="T559" s="413"/>
      <c r="U559" s="413" t="s">
        <v>380</v>
      </c>
      <c r="V559" s="419" t="s">
        <v>318</v>
      </c>
      <c r="W559" s="419" t="s">
        <v>329</v>
      </c>
      <c r="X559" s="413" t="s">
        <v>379</v>
      </c>
      <c r="Y559" s="413">
        <v>3</v>
      </c>
      <c r="Z559" s="413" t="s">
        <v>21</v>
      </c>
      <c r="AA559" s="413" t="s">
        <v>169</v>
      </c>
      <c r="AB559" s="413" t="e">
        <v>#REF!</v>
      </c>
      <c r="AC559" s="413"/>
      <c r="AD559" s="413"/>
      <c r="AE559" s="413">
        <v>500</v>
      </c>
      <c r="AF559" s="486">
        <v>44774</v>
      </c>
      <c r="AG559" s="486"/>
      <c r="AH559" s="486"/>
      <c r="AI559" s="486"/>
      <c r="AJ559" s="486"/>
      <c r="AK559" s="486"/>
      <c r="AL559" s="486"/>
      <c r="AM559" s="486"/>
      <c r="AN559" s="486"/>
      <c r="AO559" s="486"/>
      <c r="AP559" s="486"/>
      <c r="AQ559" s="486"/>
      <c r="AR559" s="486"/>
      <c r="AS559" s="486"/>
      <c r="AT559" s="486"/>
      <c r="AU559" s="486"/>
      <c r="AV559" s="486"/>
      <c r="AW559" s="486"/>
      <c r="AX559" s="486"/>
      <c r="AY559" s="486">
        <f t="shared" si="502"/>
        <v>44794.833333333336</v>
      </c>
      <c r="AZ559" s="486"/>
      <c r="BA559" s="486"/>
      <c r="BB559" s="486"/>
      <c r="BC559" s="486"/>
      <c r="BD559" s="486"/>
      <c r="BE559" s="486"/>
      <c r="BF559" s="421">
        <f t="shared" si="496"/>
        <v>2</v>
      </c>
      <c r="BG559" s="422"/>
      <c r="BH559" s="423"/>
      <c r="BI559" s="423"/>
      <c r="BJ559" s="423"/>
      <c r="BK559" s="423"/>
      <c r="BL559" s="423"/>
      <c r="BM559" s="423"/>
      <c r="BN559" s="423"/>
      <c r="BO559" s="423"/>
      <c r="BP559" s="423"/>
      <c r="BQ559" s="424"/>
      <c r="BR559" s="424"/>
      <c r="BS559" s="424"/>
      <c r="BT559" s="424"/>
      <c r="BU559" s="424"/>
      <c r="BV559" s="424"/>
      <c r="BW559" s="424"/>
      <c r="BX559" s="424"/>
      <c r="BY559" s="424"/>
      <c r="BZ559" s="424"/>
      <c r="CA559" s="424"/>
      <c r="CB559" s="425">
        <f t="shared" si="497"/>
        <v>0</v>
      </c>
      <c r="CC559" s="397">
        <f t="shared" si="498"/>
        <v>2</v>
      </c>
      <c r="CD559" s="364"/>
      <c r="CE559" s="396">
        <f t="shared" si="487"/>
        <v>6</v>
      </c>
      <c r="CF559" s="413"/>
      <c r="CG559" s="413"/>
      <c r="CH559" s="413"/>
      <c r="CI559" s="413"/>
      <c r="CJ559" s="413"/>
      <c r="CK559" s="426"/>
      <c r="CL559" s="426"/>
    </row>
    <row r="560" spans="1:90" s="427" customFormat="1" ht="26.4" customHeight="1">
      <c r="A560" s="410"/>
      <c r="B560" s="411">
        <f t="shared" si="500"/>
        <v>1465</v>
      </c>
      <c r="C560" s="216" t="str">
        <f t="shared" ca="1" si="494"/>
        <v/>
      </c>
      <c r="D560" s="216" t="s">
        <v>364</v>
      </c>
      <c r="E560" s="363">
        <f t="shared" si="495"/>
        <v>44774</v>
      </c>
      <c r="F560" s="412">
        <v>44774</v>
      </c>
      <c r="G560" s="413"/>
      <c r="H560" s="414"/>
      <c r="I560" s="413"/>
      <c r="J560" s="413"/>
      <c r="K560" s="413">
        <v>3019</v>
      </c>
      <c r="L560" s="414"/>
      <c r="M560" s="413"/>
      <c r="N560" s="413"/>
      <c r="O560" s="483" t="s">
        <v>253</v>
      </c>
      <c r="P560" s="415" t="s">
        <v>254</v>
      </c>
      <c r="Q560" s="416" t="s">
        <v>254</v>
      </c>
      <c r="R560" s="417" t="s">
        <v>68</v>
      </c>
      <c r="S560" s="418" t="s">
        <v>27</v>
      </c>
      <c r="T560" s="413"/>
      <c r="U560" s="413" t="s">
        <v>382</v>
      </c>
      <c r="V560" s="419" t="s">
        <v>382</v>
      </c>
      <c r="W560" s="419" t="s">
        <v>383</v>
      </c>
      <c r="X560" s="413" t="s">
        <v>379</v>
      </c>
      <c r="Y560" s="413">
        <v>3</v>
      </c>
      <c r="Z560" s="413" t="s">
        <v>31</v>
      </c>
      <c r="AA560" s="413" t="s">
        <v>169</v>
      </c>
      <c r="AB560" s="413" t="e">
        <v>#REF!</v>
      </c>
      <c r="AC560" s="413"/>
      <c r="AD560" s="413"/>
      <c r="AE560" s="413">
        <v>500</v>
      </c>
      <c r="AF560" s="486">
        <v>44774</v>
      </c>
      <c r="AG560" s="486"/>
      <c r="AH560" s="486"/>
      <c r="AI560" s="486"/>
      <c r="AJ560" s="486"/>
      <c r="AK560" s="486"/>
      <c r="AL560" s="486"/>
      <c r="AM560" s="486"/>
      <c r="AN560" s="486"/>
      <c r="AO560" s="486"/>
      <c r="AP560" s="486"/>
      <c r="AQ560" s="486"/>
      <c r="AR560" s="486"/>
      <c r="AS560" s="486"/>
      <c r="AT560" s="486"/>
      <c r="AU560" s="486"/>
      <c r="AV560" s="486"/>
      <c r="AW560" s="486"/>
      <c r="AX560" s="486"/>
      <c r="AY560" s="486">
        <f t="shared" si="502"/>
        <v>44794.833333333336</v>
      </c>
      <c r="AZ560" s="486"/>
      <c r="BA560" s="486"/>
      <c r="BB560" s="486"/>
      <c r="BC560" s="486"/>
      <c r="BD560" s="486"/>
      <c r="BE560" s="486"/>
      <c r="BF560" s="421">
        <f t="shared" si="496"/>
        <v>2</v>
      </c>
      <c r="BG560" s="422"/>
      <c r="BH560" s="423"/>
      <c r="BI560" s="423"/>
      <c r="BJ560" s="423"/>
      <c r="BK560" s="423"/>
      <c r="BL560" s="423"/>
      <c r="BM560" s="423"/>
      <c r="BN560" s="423"/>
      <c r="BO560" s="423"/>
      <c r="BP560" s="423"/>
      <c r="BQ560" s="424"/>
      <c r="BR560" s="424"/>
      <c r="BS560" s="424"/>
      <c r="BT560" s="424"/>
      <c r="BU560" s="424"/>
      <c r="BV560" s="424"/>
      <c r="BW560" s="424"/>
      <c r="BX560" s="424"/>
      <c r="BY560" s="424"/>
      <c r="BZ560" s="424"/>
      <c r="CA560" s="424"/>
      <c r="CB560" s="425">
        <f t="shared" si="497"/>
        <v>0</v>
      </c>
      <c r="CC560" s="397">
        <f t="shared" si="498"/>
        <v>2</v>
      </c>
      <c r="CD560" s="364"/>
      <c r="CE560" s="396">
        <f t="shared" si="487"/>
        <v>6</v>
      </c>
      <c r="CF560" s="413"/>
      <c r="CG560" s="413"/>
      <c r="CH560" s="413"/>
      <c r="CI560" s="413"/>
      <c r="CJ560" s="413"/>
      <c r="CK560" s="426"/>
      <c r="CL560" s="426"/>
    </row>
    <row r="561" spans="1:90" s="427" customFormat="1" ht="26.4" customHeight="1">
      <c r="A561" s="410"/>
      <c r="B561" s="411">
        <f t="shared" si="500"/>
        <v>1466</v>
      </c>
      <c r="C561" s="216" t="str">
        <f t="shared" ref="C561:C592" ca="1" si="503">IF(CD561="","",(IF(CF561&lt;&gt;"","Closed",(IF(CD561=TODAY()+1,"Near Due",(IF(CD561=TODAY(),"Today is due date",(IF(CD561&gt;TODAY(),"On Due",(IF(E1561&lt;TODAY()-7,"Too Over Due",(IF(CD561&lt;TODAY(),"Over due")))))))))))))</f>
        <v/>
      </c>
      <c r="D561" s="216" t="s">
        <v>364</v>
      </c>
      <c r="E561" s="363">
        <f t="shared" si="495"/>
        <v>44774</v>
      </c>
      <c r="F561" s="412">
        <v>44774</v>
      </c>
      <c r="G561" s="413"/>
      <c r="H561" s="414"/>
      <c r="I561" s="413"/>
      <c r="J561" s="413"/>
      <c r="K561" s="413">
        <v>3066</v>
      </c>
      <c r="L561" s="414"/>
      <c r="M561" s="413"/>
      <c r="N561" s="413"/>
      <c r="O561" s="483" t="s">
        <v>253</v>
      </c>
      <c r="P561" s="415" t="s">
        <v>254</v>
      </c>
      <c r="Q561" s="416" t="s">
        <v>254</v>
      </c>
      <c r="R561" s="417" t="s">
        <v>68</v>
      </c>
      <c r="S561" s="418" t="s">
        <v>27</v>
      </c>
      <c r="T561" s="413"/>
      <c r="U561" s="14" t="s">
        <v>350</v>
      </c>
      <c r="V561" s="419" t="s">
        <v>377</v>
      </c>
      <c r="W561" s="419">
        <v>105</v>
      </c>
      <c r="X561" s="413" t="s">
        <v>323</v>
      </c>
      <c r="Y561" s="413">
        <v>3</v>
      </c>
      <c r="Z561" s="428" t="s">
        <v>353</v>
      </c>
      <c r="AA561" s="413" t="s">
        <v>164</v>
      </c>
      <c r="AB561" s="413" t="s">
        <v>406</v>
      </c>
      <c r="AC561" s="413"/>
      <c r="AD561" s="413"/>
      <c r="AE561" s="413">
        <v>1000</v>
      </c>
      <c r="AF561" s="486">
        <v>44774</v>
      </c>
      <c r="AG561" s="486"/>
      <c r="AH561" s="486"/>
      <c r="AI561" s="486"/>
      <c r="AJ561" s="486"/>
      <c r="AK561" s="486"/>
      <c r="AL561" s="486"/>
      <c r="AM561" s="486"/>
      <c r="AN561" s="486"/>
      <c r="AO561" s="486"/>
      <c r="AP561" s="486"/>
      <c r="AQ561" s="486"/>
      <c r="AR561" s="486"/>
      <c r="AS561" s="486"/>
      <c r="AT561" s="486"/>
      <c r="AU561" s="486"/>
      <c r="AV561" s="486"/>
      <c r="AW561" s="486"/>
      <c r="AX561" s="486"/>
      <c r="AY561" s="486"/>
      <c r="AZ561" s="486"/>
      <c r="BA561" s="486"/>
      <c r="BB561" s="486">
        <f t="shared" ref="BB561:BB567" si="504">$AF561+BB$3</f>
        <v>44815.666666666664</v>
      </c>
      <c r="BC561" s="486"/>
      <c r="BD561" s="486"/>
      <c r="BE561" s="486"/>
      <c r="BF561" s="421">
        <f t="shared" si="496"/>
        <v>2</v>
      </c>
      <c r="BG561" s="422"/>
      <c r="BH561" s="423"/>
      <c r="BI561" s="423"/>
      <c r="BJ561" s="423"/>
      <c r="BK561" s="423"/>
      <c r="BL561" s="423"/>
      <c r="BM561" s="423"/>
      <c r="BN561" s="423"/>
      <c r="BO561" s="423"/>
      <c r="BP561" s="423"/>
      <c r="BQ561" s="424"/>
      <c r="BR561" s="424"/>
      <c r="BS561" s="424"/>
      <c r="BT561" s="424"/>
      <c r="BU561" s="424"/>
      <c r="BV561" s="424"/>
      <c r="BW561" s="424"/>
      <c r="BX561" s="424"/>
      <c r="BY561" s="424"/>
      <c r="BZ561" s="424"/>
      <c r="CA561" s="424"/>
      <c r="CB561" s="425">
        <f t="shared" si="497"/>
        <v>0</v>
      </c>
      <c r="CC561" s="397">
        <f t="shared" si="498"/>
        <v>2</v>
      </c>
      <c r="CD561" s="364"/>
      <c r="CE561" s="396">
        <f t="shared" si="487"/>
        <v>6</v>
      </c>
      <c r="CF561" s="413"/>
      <c r="CG561" s="413"/>
      <c r="CH561" s="413"/>
      <c r="CI561" s="413"/>
      <c r="CJ561" s="413"/>
      <c r="CK561" s="426"/>
      <c r="CL561" s="426"/>
    </row>
    <row r="562" spans="1:90" s="427" customFormat="1" ht="26.4" customHeight="1">
      <c r="A562" s="410"/>
      <c r="B562" s="411">
        <f t="shared" si="500"/>
        <v>1467</v>
      </c>
      <c r="C562" s="216" t="str">
        <f t="shared" ca="1" si="503"/>
        <v/>
      </c>
      <c r="D562" s="216" t="s">
        <v>364</v>
      </c>
      <c r="E562" s="363">
        <f t="shared" si="495"/>
        <v>44774</v>
      </c>
      <c r="F562" s="412">
        <v>44774</v>
      </c>
      <c r="G562" s="413"/>
      <c r="H562" s="414"/>
      <c r="I562" s="413"/>
      <c r="J562" s="413"/>
      <c r="K562" s="413">
        <v>3066</v>
      </c>
      <c r="L562" s="414"/>
      <c r="M562" s="413"/>
      <c r="N562" s="413"/>
      <c r="O562" s="483" t="s">
        <v>253</v>
      </c>
      <c r="P562" s="415" t="s">
        <v>254</v>
      </c>
      <c r="Q562" s="416" t="s">
        <v>254</v>
      </c>
      <c r="R562" s="417" t="s">
        <v>68</v>
      </c>
      <c r="S562" s="418" t="s">
        <v>27</v>
      </c>
      <c r="T562" s="413"/>
      <c r="U562" s="413" t="s">
        <v>378</v>
      </c>
      <c r="V562" s="419" t="s">
        <v>378</v>
      </c>
      <c r="W562" s="419">
        <v>-40</v>
      </c>
      <c r="X562" s="413" t="s">
        <v>323</v>
      </c>
      <c r="Y562" s="413">
        <v>3</v>
      </c>
      <c r="Z562" s="413" t="s">
        <v>57</v>
      </c>
      <c r="AA562" s="413" t="s">
        <v>164</v>
      </c>
      <c r="AB562" s="413" t="s">
        <v>406</v>
      </c>
      <c r="AC562" s="413"/>
      <c r="AD562" s="413"/>
      <c r="AE562" s="413">
        <v>1000</v>
      </c>
      <c r="AF562" s="486">
        <v>44774</v>
      </c>
      <c r="AG562" s="486"/>
      <c r="AH562" s="486"/>
      <c r="AI562" s="486"/>
      <c r="AJ562" s="486"/>
      <c r="AK562" s="486"/>
      <c r="AL562" s="486"/>
      <c r="AM562" s="486"/>
      <c r="AN562" s="486"/>
      <c r="AO562" s="486"/>
      <c r="AP562" s="486"/>
      <c r="AQ562" s="486"/>
      <c r="AR562" s="486"/>
      <c r="AS562" s="486"/>
      <c r="AT562" s="486"/>
      <c r="AU562" s="486"/>
      <c r="AV562" s="486"/>
      <c r="AW562" s="486"/>
      <c r="AX562" s="486"/>
      <c r="AY562" s="486"/>
      <c r="AZ562" s="486"/>
      <c r="BA562" s="486"/>
      <c r="BB562" s="486">
        <f t="shared" si="504"/>
        <v>44815.666666666664</v>
      </c>
      <c r="BC562" s="486"/>
      <c r="BD562" s="486"/>
      <c r="BE562" s="486"/>
      <c r="BF562" s="421">
        <f t="shared" si="496"/>
        <v>2</v>
      </c>
      <c r="BG562" s="422"/>
      <c r="BH562" s="423"/>
      <c r="BI562" s="423"/>
      <c r="BJ562" s="423"/>
      <c r="BK562" s="423"/>
      <c r="BL562" s="423"/>
      <c r="BM562" s="423"/>
      <c r="BN562" s="423"/>
      <c r="BO562" s="423"/>
      <c r="BP562" s="423"/>
      <c r="BQ562" s="424"/>
      <c r="BR562" s="424"/>
      <c r="BS562" s="424"/>
      <c r="BT562" s="424"/>
      <c r="BU562" s="424"/>
      <c r="BV562" s="424"/>
      <c r="BW562" s="424"/>
      <c r="BX562" s="424"/>
      <c r="BY562" s="424"/>
      <c r="BZ562" s="424"/>
      <c r="CA562" s="424"/>
      <c r="CB562" s="425">
        <f t="shared" si="497"/>
        <v>0</v>
      </c>
      <c r="CC562" s="397">
        <f t="shared" si="498"/>
        <v>2</v>
      </c>
      <c r="CD562" s="364"/>
      <c r="CE562" s="396">
        <f t="shared" si="487"/>
        <v>6</v>
      </c>
      <c r="CF562" s="413"/>
      <c r="CG562" s="413"/>
      <c r="CH562" s="413"/>
      <c r="CI562" s="413"/>
      <c r="CJ562" s="413"/>
      <c r="CK562" s="426"/>
      <c r="CL562" s="426"/>
    </row>
    <row r="563" spans="1:90" s="427" customFormat="1" ht="26.4" customHeight="1">
      <c r="A563" s="410"/>
      <c r="B563" s="411">
        <f t="shared" si="500"/>
        <v>1468</v>
      </c>
      <c r="C563" s="216" t="str">
        <f t="shared" ca="1" si="503"/>
        <v/>
      </c>
      <c r="D563" s="216" t="s">
        <v>364</v>
      </c>
      <c r="E563" s="363">
        <f t="shared" si="495"/>
        <v>44774</v>
      </c>
      <c r="F563" s="412">
        <v>44774</v>
      </c>
      <c r="G563" s="413"/>
      <c r="H563" s="414"/>
      <c r="I563" s="413"/>
      <c r="J563" s="413"/>
      <c r="K563" s="413">
        <v>3066</v>
      </c>
      <c r="L563" s="414"/>
      <c r="M563" s="413"/>
      <c r="N563" s="413"/>
      <c r="O563" s="483" t="s">
        <v>253</v>
      </c>
      <c r="P563" s="415" t="s">
        <v>254</v>
      </c>
      <c r="Q563" s="416" t="s">
        <v>254</v>
      </c>
      <c r="R563" s="417" t="s">
        <v>68</v>
      </c>
      <c r="S563" s="418" t="s">
        <v>27</v>
      </c>
      <c r="T563" s="413"/>
      <c r="U563" s="14" t="s">
        <v>350</v>
      </c>
      <c r="V563" s="419" t="s">
        <v>377</v>
      </c>
      <c r="W563" s="419">
        <v>105</v>
      </c>
      <c r="X563" s="413" t="s">
        <v>379</v>
      </c>
      <c r="Y563" s="413">
        <v>3</v>
      </c>
      <c r="Z563" s="428" t="s">
        <v>353</v>
      </c>
      <c r="AA563" s="413" t="s">
        <v>164</v>
      </c>
      <c r="AB563" s="413" t="s">
        <v>406</v>
      </c>
      <c r="AC563" s="413"/>
      <c r="AD563" s="413"/>
      <c r="AE563" s="413">
        <v>1000</v>
      </c>
      <c r="AF563" s="486">
        <v>44774</v>
      </c>
      <c r="AG563" s="486"/>
      <c r="AH563" s="486"/>
      <c r="AI563" s="486"/>
      <c r="AJ563" s="486"/>
      <c r="AK563" s="486"/>
      <c r="AL563" s="486"/>
      <c r="AM563" s="486"/>
      <c r="AN563" s="486"/>
      <c r="AO563" s="486"/>
      <c r="AP563" s="486"/>
      <c r="AQ563" s="486"/>
      <c r="AR563" s="486"/>
      <c r="AS563" s="486"/>
      <c r="AT563" s="486"/>
      <c r="AU563" s="486"/>
      <c r="AV563" s="486"/>
      <c r="AW563" s="486"/>
      <c r="AX563" s="486"/>
      <c r="AY563" s="486"/>
      <c r="AZ563" s="486"/>
      <c r="BA563" s="486"/>
      <c r="BB563" s="486">
        <f t="shared" si="504"/>
        <v>44815.666666666664</v>
      </c>
      <c r="BC563" s="486"/>
      <c r="BD563" s="486"/>
      <c r="BE563" s="486"/>
      <c r="BF563" s="421">
        <f t="shared" si="496"/>
        <v>2</v>
      </c>
      <c r="BG563" s="422"/>
      <c r="BH563" s="423"/>
      <c r="BI563" s="423"/>
      <c r="BJ563" s="423"/>
      <c r="BK563" s="423"/>
      <c r="BL563" s="423"/>
      <c r="BM563" s="423"/>
      <c r="BN563" s="423"/>
      <c r="BO563" s="423"/>
      <c r="BP563" s="423"/>
      <c r="BQ563" s="424"/>
      <c r="BR563" s="424"/>
      <c r="BS563" s="424"/>
      <c r="BT563" s="424"/>
      <c r="BU563" s="424"/>
      <c r="BV563" s="424"/>
      <c r="BW563" s="424"/>
      <c r="BX563" s="424"/>
      <c r="BY563" s="424"/>
      <c r="BZ563" s="424"/>
      <c r="CA563" s="424"/>
      <c r="CB563" s="425">
        <f t="shared" si="497"/>
        <v>0</v>
      </c>
      <c r="CC563" s="397">
        <f t="shared" si="498"/>
        <v>2</v>
      </c>
      <c r="CD563" s="364"/>
      <c r="CE563" s="396">
        <f t="shared" si="487"/>
        <v>6</v>
      </c>
      <c r="CF563" s="413"/>
      <c r="CG563" s="413"/>
      <c r="CH563" s="413"/>
      <c r="CI563" s="413"/>
      <c r="CJ563" s="413"/>
      <c r="CK563" s="426"/>
      <c r="CL563" s="426"/>
    </row>
    <row r="564" spans="1:90" s="427" customFormat="1" ht="26.4" customHeight="1">
      <c r="A564" s="410"/>
      <c r="B564" s="411">
        <f t="shared" si="500"/>
        <v>1469</v>
      </c>
      <c r="C564" s="216" t="str">
        <f t="shared" ca="1" si="503"/>
        <v/>
      </c>
      <c r="D564" s="216" t="s">
        <v>364</v>
      </c>
      <c r="E564" s="363">
        <f t="shared" si="495"/>
        <v>44774</v>
      </c>
      <c r="F564" s="412">
        <v>44774</v>
      </c>
      <c r="G564" s="413"/>
      <c r="H564" s="414"/>
      <c r="I564" s="413"/>
      <c r="J564" s="413"/>
      <c r="K564" s="413">
        <v>3066</v>
      </c>
      <c r="L564" s="414"/>
      <c r="M564" s="413"/>
      <c r="N564" s="413"/>
      <c r="O564" s="483" t="s">
        <v>253</v>
      </c>
      <c r="P564" s="415" t="s">
        <v>254</v>
      </c>
      <c r="Q564" s="416" t="s">
        <v>254</v>
      </c>
      <c r="R564" s="417" t="s">
        <v>68</v>
      </c>
      <c r="S564" s="418" t="s">
        <v>27</v>
      </c>
      <c r="T564" s="413"/>
      <c r="U564" s="413" t="s">
        <v>378</v>
      </c>
      <c r="V564" s="419" t="s">
        <v>378</v>
      </c>
      <c r="W564" s="419">
        <v>-40</v>
      </c>
      <c r="X564" s="413" t="s">
        <v>379</v>
      </c>
      <c r="Y564" s="413">
        <v>3</v>
      </c>
      <c r="Z564" s="413" t="s">
        <v>57</v>
      </c>
      <c r="AA564" s="413" t="s">
        <v>164</v>
      </c>
      <c r="AB564" s="413" t="s">
        <v>406</v>
      </c>
      <c r="AC564" s="413"/>
      <c r="AD564" s="413"/>
      <c r="AE564" s="413">
        <v>1000</v>
      </c>
      <c r="AF564" s="486">
        <v>44774</v>
      </c>
      <c r="AG564" s="486"/>
      <c r="AH564" s="486"/>
      <c r="AI564" s="486"/>
      <c r="AJ564" s="486"/>
      <c r="AK564" s="486"/>
      <c r="AL564" s="486"/>
      <c r="AM564" s="486"/>
      <c r="AN564" s="486"/>
      <c r="AO564" s="486"/>
      <c r="AP564" s="486"/>
      <c r="AQ564" s="486"/>
      <c r="AR564" s="486"/>
      <c r="AS564" s="486"/>
      <c r="AT564" s="486"/>
      <c r="AU564" s="486"/>
      <c r="AV564" s="486"/>
      <c r="AW564" s="486"/>
      <c r="AX564" s="486"/>
      <c r="AY564" s="486"/>
      <c r="AZ564" s="486"/>
      <c r="BA564" s="486"/>
      <c r="BB564" s="486">
        <f t="shared" si="504"/>
        <v>44815.666666666664</v>
      </c>
      <c r="BC564" s="486"/>
      <c r="BD564" s="486"/>
      <c r="BE564" s="486"/>
      <c r="BF564" s="421">
        <f t="shared" si="496"/>
        <v>2</v>
      </c>
      <c r="BG564" s="422"/>
      <c r="BH564" s="423"/>
      <c r="BI564" s="423"/>
      <c r="BJ564" s="423"/>
      <c r="BK564" s="423"/>
      <c r="BL564" s="423"/>
      <c r="BM564" s="423"/>
      <c r="BN564" s="423"/>
      <c r="BO564" s="423"/>
      <c r="BP564" s="423"/>
      <c r="BQ564" s="424"/>
      <c r="BR564" s="424"/>
      <c r="BS564" s="424"/>
      <c r="BT564" s="424"/>
      <c r="BU564" s="424"/>
      <c r="BV564" s="424"/>
      <c r="BW564" s="424"/>
      <c r="BX564" s="424"/>
      <c r="BY564" s="424"/>
      <c r="BZ564" s="424"/>
      <c r="CA564" s="424"/>
      <c r="CB564" s="425">
        <f t="shared" si="497"/>
        <v>0</v>
      </c>
      <c r="CC564" s="397">
        <f t="shared" si="498"/>
        <v>2</v>
      </c>
      <c r="CD564" s="364"/>
      <c r="CE564" s="396">
        <f t="shared" si="487"/>
        <v>6</v>
      </c>
      <c r="CF564" s="413"/>
      <c r="CG564" s="413"/>
      <c r="CH564" s="413"/>
      <c r="CI564" s="413"/>
      <c r="CJ564" s="413"/>
      <c r="CK564" s="426"/>
      <c r="CL564" s="426"/>
    </row>
    <row r="565" spans="1:90" s="427" customFormat="1" ht="26.4" customHeight="1">
      <c r="A565" s="410"/>
      <c r="B565" s="411">
        <f t="shared" si="500"/>
        <v>1470</v>
      </c>
      <c r="C565" s="216" t="str">
        <f t="shared" ca="1" si="503"/>
        <v/>
      </c>
      <c r="D565" s="216" t="s">
        <v>364</v>
      </c>
      <c r="E565" s="363">
        <f t="shared" si="495"/>
        <v>44774</v>
      </c>
      <c r="F565" s="412">
        <v>44774</v>
      </c>
      <c r="G565" s="413"/>
      <c r="H565" s="414"/>
      <c r="I565" s="413"/>
      <c r="J565" s="413"/>
      <c r="K565" s="413">
        <v>3066</v>
      </c>
      <c r="L565" s="414"/>
      <c r="M565" s="413"/>
      <c r="N565" s="413"/>
      <c r="O565" s="483" t="s">
        <v>253</v>
      </c>
      <c r="P565" s="415" t="s">
        <v>254</v>
      </c>
      <c r="Q565" s="416" t="s">
        <v>254</v>
      </c>
      <c r="R565" s="417" t="s">
        <v>68</v>
      </c>
      <c r="S565" s="418" t="s">
        <v>27</v>
      </c>
      <c r="T565" s="413"/>
      <c r="U565" s="413" t="s">
        <v>380</v>
      </c>
      <c r="V565" s="419" t="s">
        <v>318</v>
      </c>
      <c r="W565" s="419" t="s">
        <v>384</v>
      </c>
      <c r="X565" s="413" t="s">
        <v>323</v>
      </c>
      <c r="Y565" s="413">
        <v>3</v>
      </c>
      <c r="Z565" s="413" t="s">
        <v>21</v>
      </c>
      <c r="AA565" s="413" t="s">
        <v>164</v>
      </c>
      <c r="AB565" s="413" t="s">
        <v>406</v>
      </c>
      <c r="AC565" s="413"/>
      <c r="AD565" s="413"/>
      <c r="AE565" s="413">
        <v>1000</v>
      </c>
      <c r="AF565" s="486">
        <v>44774</v>
      </c>
      <c r="AG565" s="486"/>
      <c r="AH565" s="486"/>
      <c r="AI565" s="486"/>
      <c r="AJ565" s="486"/>
      <c r="AK565" s="486"/>
      <c r="AL565" s="486"/>
      <c r="AM565" s="486"/>
      <c r="AN565" s="486"/>
      <c r="AO565" s="486"/>
      <c r="AP565" s="486"/>
      <c r="AQ565" s="486"/>
      <c r="AR565" s="486"/>
      <c r="AS565" s="486"/>
      <c r="AT565" s="486"/>
      <c r="AU565" s="486"/>
      <c r="AV565" s="486"/>
      <c r="AW565" s="486"/>
      <c r="AX565" s="486"/>
      <c r="AY565" s="486"/>
      <c r="AZ565" s="486"/>
      <c r="BA565" s="486"/>
      <c r="BB565" s="486">
        <f t="shared" si="504"/>
        <v>44815.666666666664</v>
      </c>
      <c r="BC565" s="486"/>
      <c r="BD565" s="486"/>
      <c r="BE565" s="486"/>
      <c r="BF565" s="421">
        <f t="shared" si="496"/>
        <v>2</v>
      </c>
      <c r="BG565" s="422"/>
      <c r="BH565" s="423"/>
      <c r="BI565" s="423"/>
      <c r="BJ565" s="423"/>
      <c r="BK565" s="423"/>
      <c r="BL565" s="423"/>
      <c r="BM565" s="423"/>
      <c r="BN565" s="423"/>
      <c r="BO565" s="423"/>
      <c r="BP565" s="423"/>
      <c r="BQ565" s="424"/>
      <c r="BR565" s="424"/>
      <c r="BS565" s="424"/>
      <c r="BT565" s="424"/>
      <c r="BU565" s="424"/>
      <c r="BV565" s="424"/>
      <c r="BW565" s="424"/>
      <c r="BX565" s="424"/>
      <c r="BY565" s="424"/>
      <c r="BZ565" s="424"/>
      <c r="CA565" s="424"/>
      <c r="CB565" s="425">
        <f t="shared" si="497"/>
        <v>0</v>
      </c>
      <c r="CC565" s="397">
        <f t="shared" si="498"/>
        <v>2</v>
      </c>
      <c r="CD565" s="364"/>
      <c r="CE565" s="396">
        <f t="shared" si="487"/>
        <v>6</v>
      </c>
      <c r="CF565" s="413"/>
      <c r="CG565" s="413"/>
      <c r="CH565" s="413"/>
      <c r="CI565" s="413"/>
      <c r="CJ565" s="413"/>
      <c r="CK565" s="426"/>
      <c r="CL565" s="426"/>
    </row>
    <row r="566" spans="1:90" s="427" customFormat="1" ht="26.4" customHeight="1">
      <c r="A566" s="410"/>
      <c r="B566" s="411">
        <f t="shared" si="500"/>
        <v>1471</v>
      </c>
      <c r="C566" s="216" t="str">
        <f t="shared" ca="1" si="503"/>
        <v/>
      </c>
      <c r="D566" s="216" t="s">
        <v>364</v>
      </c>
      <c r="E566" s="363">
        <f t="shared" si="495"/>
        <v>44774</v>
      </c>
      <c r="F566" s="412">
        <v>44774</v>
      </c>
      <c r="G566" s="413"/>
      <c r="H566" s="414"/>
      <c r="I566" s="413"/>
      <c r="J566" s="413"/>
      <c r="K566" s="413">
        <v>3066</v>
      </c>
      <c r="L566" s="414"/>
      <c r="M566" s="413"/>
      <c r="N566" s="413"/>
      <c r="O566" s="483" t="s">
        <v>253</v>
      </c>
      <c r="P566" s="415" t="s">
        <v>254</v>
      </c>
      <c r="Q566" s="416" t="s">
        <v>254</v>
      </c>
      <c r="R566" s="417" t="s">
        <v>68</v>
      </c>
      <c r="S566" s="418" t="s">
        <v>27</v>
      </c>
      <c r="T566" s="413"/>
      <c r="U566" s="413" t="s">
        <v>380</v>
      </c>
      <c r="V566" s="419" t="s">
        <v>318</v>
      </c>
      <c r="W566" s="419" t="s">
        <v>334</v>
      </c>
      <c r="X566" s="413" t="s">
        <v>379</v>
      </c>
      <c r="Y566" s="413">
        <v>3</v>
      </c>
      <c r="Z566" s="413" t="s">
        <v>21</v>
      </c>
      <c r="AA566" s="413" t="s">
        <v>164</v>
      </c>
      <c r="AB566" s="413" t="s">
        <v>406</v>
      </c>
      <c r="AC566" s="413"/>
      <c r="AD566" s="413"/>
      <c r="AE566" s="413">
        <v>1000</v>
      </c>
      <c r="AF566" s="486">
        <v>44774</v>
      </c>
      <c r="AG566" s="486"/>
      <c r="AH566" s="486"/>
      <c r="AI566" s="486"/>
      <c r="AJ566" s="486"/>
      <c r="AK566" s="486"/>
      <c r="AL566" s="486"/>
      <c r="AM566" s="486"/>
      <c r="AN566" s="486"/>
      <c r="AO566" s="486"/>
      <c r="AP566" s="486"/>
      <c r="AQ566" s="486"/>
      <c r="AR566" s="486"/>
      <c r="AS566" s="486"/>
      <c r="AT566" s="486"/>
      <c r="AU566" s="486"/>
      <c r="AV566" s="486"/>
      <c r="AW566" s="486"/>
      <c r="AX566" s="486"/>
      <c r="AY566" s="486"/>
      <c r="AZ566" s="486"/>
      <c r="BA566" s="486"/>
      <c r="BB566" s="486">
        <f t="shared" si="504"/>
        <v>44815.666666666664</v>
      </c>
      <c r="BC566" s="486"/>
      <c r="BD566" s="486"/>
      <c r="BE566" s="486"/>
      <c r="BF566" s="421">
        <f t="shared" si="496"/>
        <v>2</v>
      </c>
      <c r="BG566" s="422"/>
      <c r="BH566" s="423"/>
      <c r="BI566" s="423"/>
      <c r="BJ566" s="423"/>
      <c r="BK566" s="423"/>
      <c r="BL566" s="423"/>
      <c r="BM566" s="423"/>
      <c r="BN566" s="423"/>
      <c r="BO566" s="423"/>
      <c r="BP566" s="423"/>
      <c r="BQ566" s="424"/>
      <c r="BR566" s="424"/>
      <c r="BS566" s="424"/>
      <c r="BT566" s="424"/>
      <c r="BU566" s="424"/>
      <c r="BV566" s="424"/>
      <c r="BW566" s="424"/>
      <c r="BX566" s="424"/>
      <c r="BY566" s="424"/>
      <c r="BZ566" s="424"/>
      <c r="CA566" s="424"/>
      <c r="CB566" s="425">
        <f t="shared" si="497"/>
        <v>0</v>
      </c>
      <c r="CC566" s="397">
        <f t="shared" si="498"/>
        <v>2</v>
      </c>
      <c r="CD566" s="364"/>
      <c r="CE566" s="396">
        <f t="shared" si="487"/>
        <v>6</v>
      </c>
      <c r="CF566" s="413"/>
      <c r="CG566" s="413"/>
      <c r="CH566" s="413"/>
      <c r="CI566" s="413"/>
      <c r="CJ566" s="413"/>
      <c r="CK566" s="426"/>
      <c r="CL566" s="426"/>
    </row>
    <row r="567" spans="1:90" s="427" customFormat="1" ht="26.4" customHeight="1">
      <c r="A567" s="410"/>
      <c r="B567" s="411">
        <f t="shared" si="500"/>
        <v>1472</v>
      </c>
      <c r="C567" s="216" t="str">
        <f t="shared" ca="1" si="503"/>
        <v/>
      </c>
      <c r="D567" s="216" t="s">
        <v>364</v>
      </c>
      <c r="E567" s="363">
        <f t="shared" si="495"/>
        <v>44774</v>
      </c>
      <c r="F567" s="412">
        <v>44774</v>
      </c>
      <c r="G567" s="413"/>
      <c r="H567" s="414"/>
      <c r="I567" s="413"/>
      <c r="J567" s="413"/>
      <c r="K567" s="413">
        <v>3066</v>
      </c>
      <c r="L567" s="414"/>
      <c r="M567" s="413"/>
      <c r="N567" s="413"/>
      <c r="O567" s="483" t="s">
        <v>253</v>
      </c>
      <c r="P567" s="415" t="s">
        <v>254</v>
      </c>
      <c r="Q567" s="416" t="s">
        <v>254</v>
      </c>
      <c r="R567" s="417" t="s">
        <v>68</v>
      </c>
      <c r="S567" s="418" t="s">
        <v>27</v>
      </c>
      <c r="T567" s="413"/>
      <c r="U567" s="413" t="s">
        <v>382</v>
      </c>
      <c r="V567" s="419" t="s">
        <v>382</v>
      </c>
      <c r="W567" s="380" t="s">
        <v>385</v>
      </c>
      <c r="X567" s="413" t="s">
        <v>379</v>
      </c>
      <c r="Y567" s="413">
        <v>3</v>
      </c>
      <c r="Z567" s="413" t="s">
        <v>31</v>
      </c>
      <c r="AA567" s="413" t="s">
        <v>164</v>
      </c>
      <c r="AB567" s="413" t="s">
        <v>406</v>
      </c>
      <c r="AC567" s="413"/>
      <c r="AD567" s="413"/>
      <c r="AE567" s="413">
        <v>1000</v>
      </c>
      <c r="AF567" s="486">
        <v>44774</v>
      </c>
      <c r="AG567" s="486"/>
      <c r="AH567" s="486"/>
      <c r="AI567" s="486"/>
      <c r="AJ567" s="486"/>
      <c r="AK567" s="486"/>
      <c r="AL567" s="486"/>
      <c r="AM567" s="486"/>
      <c r="AN567" s="486"/>
      <c r="AO567" s="486"/>
      <c r="AP567" s="486"/>
      <c r="AQ567" s="486"/>
      <c r="AR567" s="486"/>
      <c r="AS567" s="486"/>
      <c r="AT567" s="486"/>
      <c r="AU567" s="486"/>
      <c r="AV567" s="486"/>
      <c r="AW567" s="486"/>
      <c r="AX567" s="486"/>
      <c r="AY567" s="486"/>
      <c r="AZ567" s="486"/>
      <c r="BA567" s="486"/>
      <c r="BB567" s="486">
        <f t="shared" si="504"/>
        <v>44815.666666666664</v>
      </c>
      <c r="BC567" s="486"/>
      <c r="BD567" s="486"/>
      <c r="BE567" s="486"/>
      <c r="BF567" s="421">
        <f t="shared" si="496"/>
        <v>2</v>
      </c>
      <c r="BG567" s="422"/>
      <c r="BH567" s="423"/>
      <c r="BI567" s="423"/>
      <c r="BJ567" s="423"/>
      <c r="BK567" s="423"/>
      <c r="BL567" s="423"/>
      <c r="BM567" s="423"/>
      <c r="BN567" s="423"/>
      <c r="BO567" s="423"/>
      <c r="BP567" s="423"/>
      <c r="BQ567" s="424"/>
      <c r="BR567" s="424"/>
      <c r="BS567" s="424"/>
      <c r="BT567" s="424"/>
      <c r="BU567" s="424"/>
      <c r="BV567" s="424"/>
      <c r="BW567" s="424"/>
      <c r="BX567" s="424"/>
      <c r="BY567" s="424"/>
      <c r="BZ567" s="424"/>
      <c r="CA567" s="424"/>
      <c r="CB567" s="425">
        <f t="shared" si="497"/>
        <v>0</v>
      </c>
      <c r="CC567" s="397">
        <f t="shared" si="498"/>
        <v>2</v>
      </c>
      <c r="CD567" s="364"/>
      <c r="CE567" s="396">
        <f t="shared" si="487"/>
        <v>6</v>
      </c>
      <c r="CF567" s="413"/>
      <c r="CG567" s="413"/>
      <c r="CH567" s="413"/>
      <c r="CI567" s="413"/>
      <c r="CJ567" s="413"/>
      <c r="CK567" s="426"/>
      <c r="CL567" s="426"/>
    </row>
    <row r="568" spans="1:90" s="427" customFormat="1" ht="26.4" customHeight="1">
      <c r="A568" s="410"/>
      <c r="B568" s="411">
        <f t="shared" si="500"/>
        <v>1473</v>
      </c>
      <c r="C568" s="216" t="str">
        <f t="shared" ca="1" si="503"/>
        <v/>
      </c>
      <c r="D568" s="216" t="s">
        <v>364</v>
      </c>
      <c r="E568" s="363">
        <f t="shared" si="495"/>
        <v>44774</v>
      </c>
      <c r="F568" s="412">
        <v>44774</v>
      </c>
      <c r="G568" s="413"/>
      <c r="H568" s="414"/>
      <c r="I568" s="413"/>
      <c r="J568" s="413"/>
      <c r="K568" s="413">
        <v>3088</v>
      </c>
      <c r="L568" s="414"/>
      <c r="M568" s="413"/>
      <c r="N568" s="413"/>
      <c r="O568" s="483" t="s">
        <v>253</v>
      </c>
      <c r="P568" s="415" t="s">
        <v>254</v>
      </c>
      <c r="Q568" s="416" t="s">
        <v>254</v>
      </c>
      <c r="R568" s="417" t="s">
        <v>68</v>
      </c>
      <c r="S568" s="418" t="s">
        <v>27</v>
      </c>
      <c r="T568" s="413"/>
      <c r="U568" s="14" t="s">
        <v>350</v>
      </c>
      <c r="V568" s="419" t="s">
        <v>377</v>
      </c>
      <c r="W568" s="419">
        <v>105</v>
      </c>
      <c r="X568" s="413" t="s">
        <v>323</v>
      </c>
      <c r="Y568" s="413">
        <v>3</v>
      </c>
      <c r="Z568" s="428" t="s">
        <v>353</v>
      </c>
      <c r="AA568" s="413" t="s">
        <v>164</v>
      </c>
      <c r="AB568" s="413" t="s">
        <v>406</v>
      </c>
      <c r="AC568" s="413"/>
      <c r="AD568" s="413"/>
      <c r="AE568" s="413">
        <v>500</v>
      </c>
      <c r="AF568" s="486">
        <v>44774</v>
      </c>
      <c r="AG568" s="486"/>
      <c r="AH568" s="486"/>
      <c r="AI568" s="486"/>
      <c r="AJ568" s="486"/>
      <c r="AK568" s="486"/>
      <c r="AL568" s="486"/>
      <c r="AM568" s="486"/>
      <c r="AN568" s="486"/>
      <c r="AO568" s="486"/>
      <c r="AP568" s="486"/>
      <c r="AQ568" s="486"/>
      <c r="AR568" s="486"/>
      <c r="AS568" s="486"/>
      <c r="AT568" s="486"/>
      <c r="AU568" s="486"/>
      <c r="AV568" s="486"/>
      <c r="AW568" s="486"/>
      <c r="AX568" s="486"/>
      <c r="AY568" s="486">
        <f t="shared" ref="AY568:AY628" si="505">$AF568+AY$3</f>
        <v>44794.833333333336</v>
      </c>
      <c r="AZ568" s="486"/>
      <c r="BA568" s="486"/>
      <c r="BB568" s="486"/>
      <c r="BC568" s="486"/>
      <c r="BD568" s="486"/>
      <c r="BE568" s="486"/>
      <c r="BF568" s="421">
        <f t="shared" si="496"/>
        <v>2</v>
      </c>
      <c r="BG568" s="422"/>
      <c r="BH568" s="423"/>
      <c r="BI568" s="423"/>
      <c r="BJ568" s="423"/>
      <c r="BK568" s="423"/>
      <c r="BL568" s="423"/>
      <c r="BM568" s="423"/>
      <c r="BN568" s="423"/>
      <c r="BO568" s="423"/>
      <c r="BP568" s="423"/>
      <c r="BQ568" s="424"/>
      <c r="BR568" s="424"/>
      <c r="BS568" s="424"/>
      <c r="BT568" s="424"/>
      <c r="BU568" s="424"/>
      <c r="BV568" s="424"/>
      <c r="BW568" s="424"/>
      <c r="BX568" s="424"/>
      <c r="BY568" s="424"/>
      <c r="BZ568" s="424"/>
      <c r="CA568" s="424"/>
      <c r="CB568" s="425">
        <f t="shared" si="497"/>
        <v>0</v>
      </c>
      <c r="CC568" s="397">
        <f t="shared" si="498"/>
        <v>2</v>
      </c>
      <c r="CD568" s="364"/>
      <c r="CE568" s="396">
        <f t="shared" si="487"/>
        <v>6</v>
      </c>
      <c r="CF568" s="413"/>
      <c r="CG568" s="413"/>
      <c r="CH568" s="413"/>
      <c r="CI568" s="413"/>
      <c r="CJ568" s="413"/>
      <c r="CK568" s="426"/>
      <c r="CL568" s="426"/>
    </row>
    <row r="569" spans="1:90" s="427" customFormat="1" ht="26.4" customHeight="1">
      <c r="A569" s="410"/>
      <c r="B569" s="411">
        <f t="shared" si="500"/>
        <v>1474</v>
      </c>
      <c r="C569" s="216" t="str">
        <f t="shared" ca="1" si="503"/>
        <v/>
      </c>
      <c r="D569" s="216" t="s">
        <v>364</v>
      </c>
      <c r="E569" s="363">
        <f t="shared" si="495"/>
        <v>44774</v>
      </c>
      <c r="F569" s="412">
        <v>44774</v>
      </c>
      <c r="G569" s="413"/>
      <c r="H569" s="414"/>
      <c r="I569" s="413"/>
      <c r="J569" s="413"/>
      <c r="K569" s="413">
        <v>3088</v>
      </c>
      <c r="L569" s="414"/>
      <c r="M569" s="413"/>
      <c r="N569" s="413"/>
      <c r="O569" s="483" t="s">
        <v>253</v>
      </c>
      <c r="P569" s="415" t="s">
        <v>254</v>
      </c>
      <c r="Q569" s="416" t="s">
        <v>254</v>
      </c>
      <c r="R569" s="417" t="s">
        <v>68</v>
      </c>
      <c r="S569" s="418" t="s">
        <v>27</v>
      </c>
      <c r="T569" s="413"/>
      <c r="U569" s="413" t="s">
        <v>378</v>
      </c>
      <c r="V569" s="419" t="s">
        <v>378</v>
      </c>
      <c r="W569" s="419">
        <v>-40</v>
      </c>
      <c r="X569" s="413" t="s">
        <v>323</v>
      </c>
      <c r="Y569" s="413">
        <v>3</v>
      </c>
      <c r="Z569" s="413" t="s">
        <v>57</v>
      </c>
      <c r="AA569" s="413" t="s">
        <v>164</v>
      </c>
      <c r="AB569" s="413" t="s">
        <v>406</v>
      </c>
      <c r="AC569" s="413"/>
      <c r="AD569" s="413"/>
      <c r="AE569" s="413">
        <v>500</v>
      </c>
      <c r="AF569" s="486">
        <v>44774</v>
      </c>
      <c r="AG569" s="486"/>
      <c r="AH569" s="486"/>
      <c r="AI569" s="486"/>
      <c r="AJ569" s="486"/>
      <c r="AK569" s="486"/>
      <c r="AL569" s="486"/>
      <c r="AM569" s="486"/>
      <c r="AN569" s="486"/>
      <c r="AO569" s="486"/>
      <c r="AP569" s="486"/>
      <c r="AQ569" s="486"/>
      <c r="AR569" s="486"/>
      <c r="AS569" s="486"/>
      <c r="AT569" s="486"/>
      <c r="AU569" s="486"/>
      <c r="AV569" s="486"/>
      <c r="AW569" s="486"/>
      <c r="AX569" s="486"/>
      <c r="AY569" s="486">
        <f t="shared" si="505"/>
        <v>44794.833333333336</v>
      </c>
      <c r="AZ569" s="486"/>
      <c r="BA569" s="486"/>
      <c r="BB569" s="486"/>
      <c r="BC569" s="486"/>
      <c r="BD569" s="486"/>
      <c r="BE569" s="486"/>
      <c r="BF569" s="421">
        <f t="shared" si="496"/>
        <v>2</v>
      </c>
      <c r="BG569" s="422"/>
      <c r="BH569" s="423"/>
      <c r="BI569" s="423"/>
      <c r="BJ569" s="423"/>
      <c r="BK569" s="423"/>
      <c r="BL569" s="423"/>
      <c r="BM569" s="423"/>
      <c r="BN569" s="423"/>
      <c r="BO569" s="423"/>
      <c r="BP569" s="423"/>
      <c r="BQ569" s="424"/>
      <c r="BR569" s="424"/>
      <c r="BS569" s="424"/>
      <c r="BT569" s="424"/>
      <c r="BU569" s="424"/>
      <c r="BV569" s="424"/>
      <c r="BW569" s="424"/>
      <c r="BX569" s="424"/>
      <c r="BY569" s="424"/>
      <c r="BZ569" s="424"/>
      <c r="CA569" s="424"/>
      <c r="CB569" s="425">
        <f t="shared" si="497"/>
        <v>0</v>
      </c>
      <c r="CC569" s="397">
        <f t="shared" si="498"/>
        <v>2</v>
      </c>
      <c r="CD569" s="364"/>
      <c r="CE569" s="396">
        <f t="shared" si="487"/>
        <v>6</v>
      </c>
      <c r="CF569" s="413"/>
      <c r="CG569" s="413"/>
      <c r="CH569" s="413"/>
      <c r="CI569" s="413"/>
      <c r="CJ569" s="413"/>
      <c r="CK569" s="426"/>
      <c r="CL569" s="426"/>
    </row>
    <row r="570" spans="1:90" s="427" customFormat="1" ht="26.4" customHeight="1">
      <c r="A570" s="410"/>
      <c r="B570" s="411">
        <f t="shared" si="500"/>
        <v>1475</v>
      </c>
      <c r="C570" s="216" t="str">
        <f t="shared" ca="1" si="503"/>
        <v/>
      </c>
      <c r="D570" s="216" t="s">
        <v>364</v>
      </c>
      <c r="E570" s="363">
        <f t="shared" si="495"/>
        <v>44774</v>
      </c>
      <c r="F570" s="412">
        <v>44774</v>
      </c>
      <c r="G570" s="413"/>
      <c r="H570" s="414"/>
      <c r="I570" s="413"/>
      <c r="J570" s="413"/>
      <c r="K570" s="413">
        <v>3088</v>
      </c>
      <c r="L570" s="414"/>
      <c r="M570" s="413"/>
      <c r="N570" s="413"/>
      <c r="O570" s="483" t="s">
        <v>253</v>
      </c>
      <c r="P570" s="415" t="s">
        <v>254</v>
      </c>
      <c r="Q570" s="416" t="s">
        <v>254</v>
      </c>
      <c r="R570" s="417" t="s">
        <v>68</v>
      </c>
      <c r="S570" s="418" t="s">
        <v>27</v>
      </c>
      <c r="T570" s="413"/>
      <c r="U570" s="14" t="s">
        <v>350</v>
      </c>
      <c r="V570" s="419" t="s">
        <v>377</v>
      </c>
      <c r="W570" s="419">
        <v>105</v>
      </c>
      <c r="X570" s="413" t="s">
        <v>379</v>
      </c>
      <c r="Y570" s="413">
        <v>3</v>
      </c>
      <c r="Z570" s="428" t="s">
        <v>353</v>
      </c>
      <c r="AA570" s="413" t="s">
        <v>164</v>
      </c>
      <c r="AB570" s="413" t="s">
        <v>406</v>
      </c>
      <c r="AC570" s="413"/>
      <c r="AD570" s="413"/>
      <c r="AE570" s="413">
        <v>500</v>
      </c>
      <c r="AF570" s="486">
        <v>44774</v>
      </c>
      <c r="AG570" s="486"/>
      <c r="AH570" s="486"/>
      <c r="AI570" s="486"/>
      <c r="AJ570" s="486"/>
      <c r="AK570" s="486"/>
      <c r="AL570" s="486"/>
      <c r="AM570" s="486"/>
      <c r="AN570" s="486"/>
      <c r="AO570" s="486"/>
      <c r="AP570" s="486"/>
      <c r="AQ570" s="486"/>
      <c r="AR570" s="486"/>
      <c r="AS570" s="486"/>
      <c r="AT570" s="486"/>
      <c r="AU570" s="486"/>
      <c r="AV570" s="486"/>
      <c r="AW570" s="486"/>
      <c r="AX570" s="486"/>
      <c r="AY570" s="486">
        <f t="shared" si="505"/>
        <v>44794.833333333336</v>
      </c>
      <c r="AZ570" s="486"/>
      <c r="BA570" s="486"/>
      <c r="BB570" s="486"/>
      <c r="BC570" s="486"/>
      <c r="BD570" s="486"/>
      <c r="BE570" s="486"/>
      <c r="BF570" s="421">
        <f t="shared" si="496"/>
        <v>2</v>
      </c>
      <c r="BG570" s="422"/>
      <c r="BH570" s="423"/>
      <c r="BI570" s="423"/>
      <c r="BJ570" s="423"/>
      <c r="BK570" s="423"/>
      <c r="BL570" s="423"/>
      <c r="BM570" s="423"/>
      <c r="BN570" s="423"/>
      <c r="BO570" s="423"/>
      <c r="BP570" s="423"/>
      <c r="BQ570" s="424"/>
      <c r="BR570" s="424"/>
      <c r="BS570" s="424"/>
      <c r="BT570" s="424"/>
      <c r="BU570" s="424"/>
      <c r="BV570" s="424"/>
      <c r="BW570" s="424"/>
      <c r="BX570" s="424"/>
      <c r="BY570" s="424"/>
      <c r="BZ570" s="424"/>
      <c r="CA570" s="424"/>
      <c r="CB570" s="425">
        <f t="shared" si="497"/>
        <v>0</v>
      </c>
      <c r="CC570" s="397">
        <f t="shared" si="498"/>
        <v>2</v>
      </c>
      <c r="CD570" s="364"/>
      <c r="CE570" s="396">
        <f t="shared" si="487"/>
        <v>6</v>
      </c>
      <c r="CF570" s="413"/>
      <c r="CG570" s="413"/>
      <c r="CH570" s="413"/>
      <c r="CI570" s="413"/>
      <c r="CJ570" s="413"/>
      <c r="CK570" s="426"/>
      <c r="CL570" s="426"/>
    </row>
    <row r="571" spans="1:90" s="427" customFormat="1" ht="26.4" customHeight="1">
      <c r="A571" s="410"/>
      <c r="B571" s="411">
        <f t="shared" si="500"/>
        <v>1476</v>
      </c>
      <c r="C571" s="216" t="str">
        <f t="shared" ca="1" si="503"/>
        <v/>
      </c>
      <c r="D571" s="216" t="s">
        <v>364</v>
      </c>
      <c r="E571" s="363">
        <f t="shared" si="495"/>
        <v>44774</v>
      </c>
      <c r="F571" s="412">
        <v>44774</v>
      </c>
      <c r="G571" s="413"/>
      <c r="H571" s="414"/>
      <c r="I571" s="413"/>
      <c r="J571" s="413"/>
      <c r="K571" s="413">
        <v>3088</v>
      </c>
      <c r="L571" s="414"/>
      <c r="M571" s="413"/>
      <c r="N571" s="413"/>
      <c r="O571" s="483" t="s">
        <v>253</v>
      </c>
      <c r="P571" s="415" t="s">
        <v>254</v>
      </c>
      <c r="Q571" s="416" t="s">
        <v>254</v>
      </c>
      <c r="R571" s="417" t="s">
        <v>68</v>
      </c>
      <c r="S571" s="418" t="s">
        <v>27</v>
      </c>
      <c r="T571" s="413"/>
      <c r="U571" s="413" t="s">
        <v>378</v>
      </c>
      <c r="V571" s="419" t="s">
        <v>378</v>
      </c>
      <c r="W571" s="419">
        <v>-40</v>
      </c>
      <c r="X571" s="413" t="s">
        <v>379</v>
      </c>
      <c r="Y571" s="413">
        <v>3</v>
      </c>
      <c r="Z571" s="413" t="s">
        <v>57</v>
      </c>
      <c r="AA571" s="413" t="s">
        <v>164</v>
      </c>
      <c r="AB571" s="413" t="s">
        <v>406</v>
      </c>
      <c r="AC571" s="413"/>
      <c r="AD571" s="413"/>
      <c r="AE571" s="413">
        <v>500</v>
      </c>
      <c r="AF571" s="486">
        <v>44774</v>
      </c>
      <c r="AG571" s="486"/>
      <c r="AH571" s="486"/>
      <c r="AI571" s="486"/>
      <c r="AJ571" s="486"/>
      <c r="AK571" s="486"/>
      <c r="AL571" s="486"/>
      <c r="AM571" s="486"/>
      <c r="AN571" s="486"/>
      <c r="AO571" s="486"/>
      <c r="AP571" s="486"/>
      <c r="AQ571" s="486"/>
      <c r="AR571" s="486"/>
      <c r="AS571" s="486"/>
      <c r="AT571" s="486"/>
      <c r="AU571" s="486"/>
      <c r="AV571" s="486"/>
      <c r="AW571" s="486"/>
      <c r="AX571" s="486"/>
      <c r="AY571" s="486">
        <f t="shared" si="505"/>
        <v>44794.833333333336</v>
      </c>
      <c r="AZ571" s="486"/>
      <c r="BA571" s="486"/>
      <c r="BB571" s="486"/>
      <c r="BC571" s="486"/>
      <c r="BD571" s="486"/>
      <c r="BE571" s="486"/>
      <c r="BF571" s="421">
        <f t="shared" si="496"/>
        <v>2</v>
      </c>
      <c r="BG571" s="422"/>
      <c r="BH571" s="423"/>
      <c r="BI571" s="423"/>
      <c r="BJ571" s="423"/>
      <c r="BK571" s="423"/>
      <c r="BL571" s="423"/>
      <c r="BM571" s="423"/>
      <c r="BN571" s="423"/>
      <c r="BO571" s="423"/>
      <c r="BP571" s="423"/>
      <c r="BQ571" s="424"/>
      <c r="BR571" s="424"/>
      <c r="BS571" s="424"/>
      <c r="BT571" s="424"/>
      <c r="BU571" s="424"/>
      <c r="BV571" s="424"/>
      <c r="BW571" s="424"/>
      <c r="BX571" s="424"/>
      <c r="BY571" s="424"/>
      <c r="BZ571" s="424"/>
      <c r="CA571" s="424"/>
      <c r="CB571" s="425">
        <f t="shared" si="497"/>
        <v>0</v>
      </c>
      <c r="CC571" s="397">
        <f t="shared" si="498"/>
        <v>2</v>
      </c>
      <c r="CD571" s="364"/>
      <c r="CE571" s="396">
        <f t="shared" si="487"/>
        <v>6</v>
      </c>
      <c r="CF571" s="413"/>
      <c r="CG571" s="413"/>
      <c r="CH571" s="413"/>
      <c r="CI571" s="413"/>
      <c r="CJ571" s="413"/>
      <c r="CK571" s="426"/>
      <c r="CL571" s="426"/>
    </row>
    <row r="572" spans="1:90" s="427" customFormat="1" ht="26.4" customHeight="1">
      <c r="A572" s="410"/>
      <c r="B572" s="411">
        <f t="shared" si="500"/>
        <v>1477</v>
      </c>
      <c r="C572" s="216" t="str">
        <f t="shared" ca="1" si="503"/>
        <v/>
      </c>
      <c r="D572" s="216" t="s">
        <v>364</v>
      </c>
      <c r="E572" s="363">
        <f t="shared" si="495"/>
        <v>44774</v>
      </c>
      <c r="F572" s="412">
        <v>44774</v>
      </c>
      <c r="G572" s="413"/>
      <c r="H572" s="414"/>
      <c r="I572" s="413"/>
      <c r="J572" s="413"/>
      <c r="K572" s="413">
        <v>3088</v>
      </c>
      <c r="L572" s="414"/>
      <c r="M572" s="413"/>
      <c r="N572" s="413"/>
      <c r="O572" s="483" t="s">
        <v>253</v>
      </c>
      <c r="P572" s="415" t="s">
        <v>254</v>
      </c>
      <c r="Q572" s="416" t="s">
        <v>254</v>
      </c>
      <c r="R572" s="417" t="s">
        <v>68</v>
      </c>
      <c r="S572" s="418" t="s">
        <v>27</v>
      </c>
      <c r="T572" s="413"/>
      <c r="U572" s="413" t="s">
        <v>380</v>
      </c>
      <c r="V572" s="419" t="s">
        <v>318</v>
      </c>
      <c r="W572" s="419" t="s">
        <v>384</v>
      </c>
      <c r="X572" s="413" t="s">
        <v>323</v>
      </c>
      <c r="Y572" s="413">
        <v>3</v>
      </c>
      <c r="Z572" s="413" t="s">
        <v>21</v>
      </c>
      <c r="AA572" s="413" t="s">
        <v>164</v>
      </c>
      <c r="AB572" s="413" t="s">
        <v>406</v>
      </c>
      <c r="AC572" s="413"/>
      <c r="AD572" s="413"/>
      <c r="AE572" s="413">
        <v>500</v>
      </c>
      <c r="AF572" s="486">
        <v>44774</v>
      </c>
      <c r="AG572" s="486"/>
      <c r="AH572" s="486"/>
      <c r="AI572" s="486"/>
      <c r="AJ572" s="486"/>
      <c r="AK572" s="486"/>
      <c r="AL572" s="486"/>
      <c r="AM572" s="486"/>
      <c r="AN572" s="486"/>
      <c r="AO572" s="486"/>
      <c r="AP572" s="486"/>
      <c r="AQ572" s="486"/>
      <c r="AR572" s="486"/>
      <c r="AS572" s="486"/>
      <c r="AT572" s="486"/>
      <c r="AU572" s="486"/>
      <c r="AV572" s="486"/>
      <c r="AW572" s="486"/>
      <c r="AX572" s="486"/>
      <c r="AY572" s="486">
        <f t="shared" si="505"/>
        <v>44794.833333333336</v>
      </c>
      <c r="AZ572" s="486"/>
      <c r="BA572" s="486"/>
      <c r="BB572" s="486"/>
      <c r="BC572" s="486"/>
      <c r="BD572" s="486"/>
      <c r="BE572" s="486"/>
      <c r="BF572" s="421">
        <f t="shared" si="496"/>
        <v>2</v>
      </c>
      <c r="BG572" s="422"/>
      <c r="BH572" s="423"/>
      <c r="BI572" s="423"/>
      <c r="BJ572" s="423"/>
      <c r="BK572" s="423"/>
      <c r="BL572" s="423"/>
      <c r="BM572" s="423"/>
      <c r="BN572" s="423"/>
      <c r="BO572" s="423"/>
      <c r="BP572" s="423"/>
      <c r="BQ572" s="424"/>
      <c r="BR572" s="424"/>
      <c r="BS572" s="424"/>
      <c r="BT572" s="424"/>
      <c r="BU572" s="424"/>
      <c r="BV572" s="424"/>
      <c r="BW572" s="424"/>
      <c r="BX572" s="424"/>
      <c r="BY572" s="424"/>
      <c r="BZ572" s="424"/>
      <c r="CA572" s="424"/>
      <c r="CB572" s="425">
        <f t="shared" si="497"/>
        <v>0</v>
      </c>
      <c r="CC572" s="397">
        <f t="shared" si="498"/>
        <v>2</v>
      </c>
      <c r="CD572" s="364"/>
      <c r="CE572" s="396">
        <f t="shared" si="487"/>
        <v>6</v>
      </c>
      <c r="CF572" s="413"/>
      <c r="CG572" s="413"/>
      <c r="CH572" s="413"/>
      <c r="CI572" s="413"/>
      <c r="CJ572" s="413"/>
      <c r="CK572" s="426"/>
      <c r="CL572" s="426"/>
    </row>
    <row r="573" spans="1:90" s="427" customFormat="1" ht="26.4" customHeight="1">
      <c r="A573" s="410"/>
      <c r="B573" s="411">
        <f t="shared" si="500"/>
        <v>1478</v>
      </c>
      <c r="C573" s="216" t="str">
        <f t="shared" ca="1" si="503"/>
        <v/>
      </c>
      <c r="D573" s="216" t="s">
        <v>364</v>
      </c>
      <c r="E573" s="363">
        <f t="shared" si="495"/>
        <v>44774</v>
      </c>
      <c r="F573" s="412">
        <v>44774</v>
      </c>
      <c r="G573" s="413"/>
      <c r="H573" s="414"/>
      <c r="I573" s="413"/>
      <c r="J573" s="413"/>
      <c r="K573" s="413">
        <v>3088</v>
      </c>
      <c r="L573" s="414"/>
      <c r="M573" s="413"/>
      <c r="N573" s="413"/>
      <c r="O573" s="483" t="s">
        <v>253</v>
      </c>
      <c r="P573" s="415" t="s">
        <v>254</v>
      </c>
      <c r="Q573" s="416" t="s">
        <v>254</v>
      </c>
      <c r="R573" s="417" t="s">
        <v>68</v>
      </c>
      <c r="S573" s="418" t="s">
        <v>27</v>
      </c>
      <c r="T573" s="413"/>
      <c r="U573" s="413" t="s">
        <v>380</v>
      </c>
      <c r="V573" s="419" t="s">
        <v>318</v>
      </c>
      <c r="W573" s="419" t="s">
        <v>334</v>
      </c>
      <c r="X573" s="413" t="s">
        <v>379</v>
      </c>
      <c r="Y573" s="413">
        <v>3</v>
      </c>
      <c r="Z573" s="413" t="s">
        <v>21</v>
      </c>
      <c r="AA573" s="413" t="s">
        <v>164</v>
      </c>
      <c r="AB573" s="413" t="s">
        <v>406</v>
      </c>
      <c r="AC573" s="413"/>
      <c r="AD573" s="413"/>
      <c r="AE573" s="413">
        <v>500</v>
      </c>
      <c r="AF573" s="486">
        <v>44774</v>
      </c>
      <c r="AG573" s="486"/>
      <c r="AH573" s="486"/>
      <c r="AI573" s="486"/>
      <c r="AJ573" s="486"/>
      <c r="AK573" s="486"/>
      <c r="AL573" s="486"/>
      <c r="AM573" s="486"/>
      <c r="AN573" s="486"/>
      <c r="AO573" s="486"/>
      <c r="AP573" s="486"/>
      <c r="AQ573" s="486"/>
      <c r="AR573" s="486"/>
      <c r="AS573" s="486"/>
      <c r="AT573" s="486"/>
      <c r="AU573" s="486"/>
      <c r="AV573" s="486"/>
      <c r="AW573" s="486"/>
      <c r="AX573" s="486"/>
      <c r="AY573" s="486">
        <f t="shared" si="505"/>
        <v>44794.833333333336</v>
      </c>
      <c r="AZ573" s="486"/>
      <c r="BA573" s="486"/>
      <c r="BB573" s="486"/>
      <c r="BC573" s="486"/>
      <c r="BD573" s="486"/>
      <c r="BE573" s="486"/>
      <c r="BF573" s="421">
        <f t="shared" si="496"/>
        <v>2</v>
      </c>
      <c r="BG573" s="422"/>
      <c r="BH573" s="423"/>
      <c r="BI573" s="423"/>
      <c r="BJ573" s="423"/>
      <c r="BK573" s="423"/>
      <c r="BL573" s="423"/>
      <c r="BM573" s="423"/>
      <c r="BN573" s="423"/>
      <c r="BO573" s="423"/>
      <c r="BP573" s="423"/>
      <c r="BQ573" s="424"/>
      <c r="BR573" s="424"/>
      <c r="BS573" s="424"/>
      <c r="BT573" s="424"/>
      <c r="BU573" s="424"/>
      <c r="BV573" s="424"/>
      <c r="BW573" s="424"/>
      <c r="BX573" s="424"/>
      <c r="BY573" s="424"/>
      <c r="BZ573" s="424"/>
      <c r="CA573" s="424"/>
      <c r="CB573" s="425">
        <f t="shared" si="497"/>
        <v>0</v>
      </c>
      <c r="CC573" s="397">
        <f t="shared" si="498"/>
        <v>2</v>
      </c>
      <c r="CD573" s="364"/>
      <c r="CE573" s="396">
        <f t="shared" si="487"/>
        <v>6</v>
      </c>
      <c r="CF573" s="413"/>
      <c r="CG573" s="413"/>
      <c r="CH573" s="413"/>
      <c r="CI573" s="413"/>
      <c r="CJ573" s="413"/>
      <c r="CK573" s="426"/>
      <c r="CL573" s="426"/>
    </row>
    <row r="574" spans="1:90" s="427" customFormat="1" ht="26.4" customHeight="1">
      <c r="A574" s="410"/>
      <c r="B574" s="411">
        <f t="shared" si="500"/>
        <v>1479</v>
      </c>
      <c r="C574" s="216" t="str">
        <f t="shared" ca="1" si="503"/>
        <v/>
      </c>
      <c r="D574" s="216" t="s">
        <v>364</v>
      </c>
      <c r="E574" s="363">
        <f t="shared" si="495"/>
        <v>44774</v>
      </c>
      <c r="F574" s="412">
        <v>44774</v>
      </c>
      <c r="G574" s="413"/>
      <c r="H574" s="414"/>
      <c r="I574" s="413"/>
      <c r="J574" s="413"/>
      <c r="K574" s="413">
        <v>3088</v>
      </c>
      <c r="L574" s="414"/>
      <c r="M574" s="413"/>
      <c r="N574" s="413"/>
      <c r="O574" s="483" t="s">
        <v>253</v>
      </c>
      <c r="P574" s="415" t="s">
        <v>254</v>
      </c>
      <c r="Q574" s="416" t="s">
        <v>254</v>
      </c>
      <c r="R574" s="417" t="s">
        <v>68</v>
      </c>
      <c r="S574" s="418" t="s">
        <v>27</v>
      </c>
      <c r="T574" s="413"/>
      <c r="U574" s="413" t="s">
        <v>382</v>
      </c>
      <c r="V574" s="419" t="s">
        <v>382</v>
      </c>
      <c r="W574" s="380" t="s">
        <v>385</v>
      </c>
      <c r="X574" s="413" t="s">
        <v>379</v>
      </c>
      <c r="Y574" s="413">
        <v>3</v>
      </c>
      <c r="Z574" s="413" t="s">
        <v>31</v>
      </c>
      <c r="AA574" s="413" t="e">
        <v>#VALUE!</v>
      </c>
      <c r="AB574" s="413" t="e">
        <v>#VALUE!</v>
      </c>
      <c r="AC574" s="413"/>
      <c r="AD574" s="413"/>
      <c r="AE574" s="413" t="e">
        <v>#VALUE!</v>
      </c>
      <c r="AF574" s="486">
        <v>44774</v>
      </c>
      <c r="AG574" s="486"/>
      <c r="AH574" s="486"/>
      <c r="AI574" s="486"/>
      <c r="AJ574" s="486"/>
      <c r="AK574" s="486"/>
      <c r="AL574" s="486"/>
      <c r="AM574" s="486"/>
      <c r="AN574" s="486"/>
      <c r="AO574" s="486"/>
      <c r="AP574" s="486"/>
      <c r="AQ574" s="486"/>
      <c r="AR574" s="486"/>
      <c r="AS574" s="486"/>
      <c r="AT574" s="486"/>
      <c r="AU574" s="486"/>
      <c r="AV574" s="486"/>
      <c r="AW574" s="486"/>
      <c r="AX574" s="486"/>
      <c r="AY574" s="486">
        <f t="shared" si="505"/>
        <v>44794.833333333336</v>
      </c>
      <c r="AZ574" s="486"/>
      <c r="BA574" s="486"/>
      <c r="BB574" s="486"/>
      <c r="BC574" s="486"/>
      <c r="BD574" s="486"/>
      <c r="BE574" s="486"/>
      <c r="BF574" s="421">
        <f t="shared" si="496"/>
        <v>2</v>
      </c>
      <c r="BG574" s="422"/>
      <c r="BH574" s="423"/>
      <c r="BI574" s="423"/>
      <c r="BJ574" s="423"/>
      <c r="BK574" s="423"/>
      <c r="BL574" s="423"/>
      <c r="BM574" s="423"/>
      <c r="BN574" s="423"/>
      <c r="BO574" s="423"/>
      <c r="BP574" s="423"/>
      <c r="BQ574" s="424"/>
      <c r="BR574" s="424"/>
      <c r="BS574" s="424"/>
      <c r="BT574" s="424"/>
      <c r="BU574" s="424"/>
      <c r="BV574" s="424"/>
      <c r="BW574" s="424"/>
      <c r="BX574" s="424"/>
      <c r="BY574" s="424"/>
      <c r="BZ574" s="424"/>
      <c r="CA574" s="424"/>
      <c r="CB574" s="425">
        <f t="shared" si="497"/>
        <v>0</v>
      </c>
      <c r="CC574" s="397">
        <f t="shared" si="498"/>
        <v>2</v>
      </c>
      <c r="CD574" s="364"/>
      <c r="CE574" s="396">
        <f t="shared" si="487"/>
        <v>6</v>
      </c>
      <c r="CF574" s="413"/>
      <c r="CG574" s="413"/>
      <c r="CH574" s="413"/>
      <c r="CI574" s="413"/>
      <c r="CJ574" s="413"/>
      <c r="CK574" s="426"/>
      <c r="CL574" s="426"/>
    </row>
    <row r="575" spans="1:90" s="427" customFormat="1" ht="26.4" customHeight="1">
      <c r="A575" s="410"/>
      <c r="B575" s="411">
        <f t="shared" si="500"/>
        <v>1480</v>
      </c>
      <c r="C575" s="216" t="str">
        <f t="shared" ca="1" si="503"/>
        <v/>
      </c>
      <c r="D575" s="216" t="s">
        <v>364</v>
      </c>
      <c r="E575" s="363">
        <f t="shared" si="495"/>
        <v>44774</v>
      </c>
      <c r="F575" s="412">
        <v>44774</v>
      </c>
      <c r="G575" s="413"/>
      <c r="H575" s="414"/>
      <c r="I575" s="413"/>
      <c r="J575" s="413"/>
      <c r="K575" s="413">
        <v>3092</v>
      </c>
      <c r="L575" s="414"/>
      <c r="M575" s="413"/>
      <c r="N575" s="413"/>
      <c r="O575" s="483" t="s">
        <v>253</v>
      </c>
      <c r="P575" s="415" t="s">
        <v>254</v>
      </c>
      <c r="Q575" s="416" t="s">
        <v>254</v>
      </c>
      <c r="R575" s="417" t="s">
        <v>68</v>
      </c>
      <c r="S575" s="418" t="s">
        <v>27</v>
      </c>
      <c r="T575" s="413"/>
      <c r="U575" s="14" t="s">
        <v>350</v>
      </c>
      <c r="V575" s="419" t="s">
        <v>377</v>
      </c>
      <c r="W575" s="419">
        <v>105</v>
      </c>
      <c r="X575" s="413" t="s">
        <v>323</v>
      </c>
      <c r="Y575" s="413">
        <v>3</v>
      </c>
      <c r="Z575" s="428" t="s">
        <v>353</v>
      </c>
      <c r="AA575" s="413" t="e">
        <v>#VALUE!</v>
      </c>
      <c r="AB575" s="413" t="e">
        <v>#VALUE!</v>
      </c>
      <c r="AC575" s="413"/>
      <c r="AD575" s="413"/>
      <c r="AE575" s="413" t="e">
        <v>#VALUE!</v>
      </c>
      <c r="AF575" s="486">
        <v>44774</v>
      </c>
      <c r="AG575" s="486"/>
      <c r="AH575" s="486"/>
      <c r="AI575" s="486"/>
      <c r="AJ575" s="486"/>
      <c r="AK575" s="486"/>
      <c r="AL575" s="486"/>
      <c r="AM575" s="486"/>
      <c r="AN575" s="486"/>
      <c r="AO575" s="486"/>
      <c r="AP575" s="486"/>
      <c r="AQ575" s="486"/>
      <c r="AR575" s="486"/>
      <c r="AS575" s="486"/>
      <c r="AT575" s="486"/>
      <c r="AU575" s="486"/>
      <c r="AV575" s="486"/>
      <c r="AW575" s="486"/>
      <c r="AX575" s="486"/>
      <c r="AY575" s="486">
        <f t="shared" si="505"/>
        <v>44794.833333333336</v>
      </c>
      <c r="AZ575" s="486"/>
      <c r="BA575" s="486"/>
      <c r="BB575" s="486"/>
      <c r="BC575" s="486"/>
      <c r="BD575" s="486"/>
      <c r="BE575" s="486"/>
      <c r="BF575" s="421">
        <f t="shared" si="496"/>
        <v>2</v>
      </c>
      <c r="BG575" s="422"/>
      <c r="BH575" s="423"/>
      <c r="BI575" s="423"/>
      <c r="BJ575" s="423"/>
      <c r="BK575" s="423"/>
      <c r="BL575" s="423"/>
      <c r="BM575" s="423"/>
      <c r="BN575" s="423"/>
      <c r="BO575" s="423"/>
      <c r="BP575" s="423"/>
      <c r="BQ575" s="424"/>
      <c r="BR575" s="424"/>
      <c r="BS575" s="424"/>
      <c r="BT575" s="424"/>
      <c r="BU575" s="424"/>
      <c r="BV575" s="424"/>
      <c r="BW575" s="424"/>
      <c r="BX575" s="424"/>
      <c r="BY575" s="424"/>
      <c r="BZ575" s="424"/>
      <c r="CA575" s="424"/>
      <c r="CB575" s="425">
        <f t="shared" si="497"/>
        <v>0</v>
      </c>
      <c r="CC575" s="397">
        <f t="shared" si="498"/>
        <v>2</v>
      </c>
      <c r="CD575" s="364"/>
      <c r="CE575" s="396">
        <f t="shared" si="487"/>
        <v>6</v>
      </c>
      <c r="CF575" s="413"/>
      <c r="CG575" s="413"/>
      <c r="CH575" s="413"/>
      <c r="CI575" s="413"/>
      <c r="CJ575" s="413"/>
      <c r="CK575" s="426"/>
      <c r="CL575" s="426"/>
    </row>
    <row r="576" spans="1:90" s="427" customFormat="1" ht="26.4" customHeight="1">
      <c r="A576" s="410"/>
      <c r="B576" s="411">
        <f t="shared" si="500"/>
        <v>1481</v>
      </c>
      <c r="C576" s="216" t="str">
        <f t="shared" ca="1" si="503"/>
        <v/>
      </c>
      <c r="D576" s="216" t="s">
        <v>364</v>
      </c>
      <c r="E576" s="363">
        <f t="shared" si="495"/>
        <v>44774</v>
      </c>
      <c r="F576" s="412">
        <v>44774</v>
      </c>
      <c r="G576" s="413"/>
      <c r="H576" s="414"/>
      <c r="I576" s="413"/>
      <c r="J576" s="413"/>
      <c r="K576" s="413">
        <v>3092</v>
      </c>
      <c r="L576" s="414"/>
      <c r="M576" s="413"/>
      <c r="N576" s="413"/>
      <c r="O576" s="483" t="s">
        <v>253</v>
      </c>
      <c r="P576" s="415" t="s">
        <v>254</v>
      </c>
      <c r="Q576" s="416" t="s">
        <v>254</v>
      </c>
      <c r="R576" s="417" t="s">
        <v>68</v>
      </c>
      <c r="S576" s="418" t="s">
        <v>27</v>
      </c>
      <c r="T576" s="413"/>
      <c r="U576" s="413" t="s">
        <v>378</v>
      </c>
      <c r="V576" s="419" t="s">
        <v>378</v>
      </c>
      <c r="W576" s="419">
        <v>-40</v>
      </c>
      <c r="X576" s="413" t="s">
        <v>323</v>
      </c>
      <c r="Y576" s="413">
        <v>3</v>
      </c>
      <c r="Z576" s="413" t="s">
        <v>57</v>
      </c>
      <c r="AA576" s="413" t="e">
        <v>#VALUE!</v>
      </c>
      <c r="AB576" s="413" t="e">
        <v>#VALUE!</v>
      </c>
      <c r="AC576" s="413"/>
      <c r="AD576" s="413"/>
      <c r="AE576" s="413" t="e">
        <v>#VALUE!</v>
      </c>
      <c r="AF576" s="486">
        <v>44774</v>
      </c>
      <c r="AG576" s="486"/>
      <c r="AH576" s="486"/>
      <c r="AI576" s="486"/>
      <c r="AJ576" s="486"/>
      <c r="AK576" s="486"/>
      <c r="AL576" s="486"/>
      <c r="AM576" s="486"/>
      <c r="AN576" s="486"/>
      <c r="AO576" s="486"/>
      <c r="AP576" s="486"/>
      <c r="AQ576" s="486"/>
      <c r="AR576" s="486"/>
      <c r="AS576" s="486"/>
      <c r="AT576" s="486"/>
      <c r="AU576" s="486"/>
      <c r="AV576" s="486"/>
      <c r="AW576" s="486"/>
      <c r="AX576" s="486"/>
      <c r="AY576" s="486">
        <f t="shared" si="505"/>
        <v>44794.833333333336</v>
      </c>
      <c r="AZ576" s="486"/>
      <c r="BA576" s="486"/>
      <c r="BB576" s="486"/>
      <c r="BC576" s="486"/>
      <c r="BD576" s="486"/>
      <c r="BE576" s="486"/>
      <c r="BF576" s="421">
        <f t="shared" si="496"/>
        <v>2</v>
      </c>
      <c r="BG576" s="422"/>
      <c r="BH576" s="423"/>
      <c r="BI576" s="423"/>
      <c r="BJ576" s="423"/>
      <c r="BK576" s="423"/>
      <c r="BL576" s="423"/>
      <c r="BM576" s="423"/>
      <c r="BN576" s="423"/>
      <c r="BO576" s="423"/>
      <c r="BP576" s="423"/>
      <c r="BQ576" s="424"/>
      <c r="BR576" s="424"/>
      <c r="BS576" s="424"/>
      <c r="BT576" s="424"/>
      <c r="BU576" s="424"/>
      <c r="BV576" s="424"/>
      <c r="BW576" s="424"/>
      <c r="BX576" s="424"/>
      <c r="BY576" s="424"/>
      <c r="BZ576" s="424"/>
      <c r="CA576" s="424"/>
      <c r="CB576" s="425">
        <f t="shared" si="497"/>
        <v>0</v>
      </c>
      <c r="CC576" s="397">
        <f t="shared" si="498"/>
        <v>2</v>
      </c>
      <c r="CD576" s="364"/>
      <c r="CE576" s="396">
        <f t="shared" si="487"/>
        <v>6</v>
      </c>
      <c r="CF576" s="413"/>
      <c r="CG576" s="413"/>
      <c r="CH576" s="413"/>
      <c r="CI576" s="413"/>
      <c r="CJ576" s="413"/>
      <c r="CK576" s="426"/>
      <c r="CL576" s="426"/>
    </row>
    <row r="577" spans="1:90" s="427" customFormat="1" ht="26.4" customHeight="1">
      <c r="A577" s="410"/>
      <c r="B577" s="411">
        <f t="shared" si="500"/>
        <v>1482</v>
      </c>
      <c r="C577" s="216" t="str">
        <f t="shared" ca="1" si="503"/>
        <v/>
      </c>
      <c r="D577" s="216" t="s">
        <v>364</v>
      </c>
      <c r="E577" s="363">
        <f t="shared" si="495"/>
        <v>44774</v>
      </c>
      <c r="F577" s="412">
        <v>44774</v>
      </c>
      <c r="G577" s="413"/>
      <c r="H577" s="414"/>
      <c r="I577" s="413"/>
      <c r="J577" s="413"/>
      <c r="K577" s="413">
        <v>3092</v>
      </c>
      <c r="L577" s="414"/>
      <c r="M577" s="413"/>
      <c r="N577" s="413"/>
      <c r="O577" s="483" t="s">
        <v>253</v>
      </c>
      <c r="P577" s="415" t="s">
        <v>254</v>
      </c>
      <c r="Q577" s="416" t="s">
        <v>254</v>
      </c>
      <c r="R577" s="417" t="s">
        <v>68</v>
      </c>
      <c r="S577" s="418" t="s">
        <v>27</v>
      </c>
      <c r="T577" s="413"/>
      <c r="U577" s="14" t="s">
        <v>350</v>
      </c>
      <c r="V577" s="419" t="s">
        <v>377</v>
      </c>
      <c r="W577" s="419">
        <v>105</v>
      </c>
      <c r="X577" s="413" t="s">
        <v>379</v>
      </c>
      <c r="Y577" s="413">
        <v>3</v>
      </c>
      <c r="Z577" s="428" t="s">
        <v>353</v>
      </c>
      <c r="AA577" s="413" t="e">
        <v>#VALUE!</v>
      </c>
      <c r="AB577" s="413" t="e">
        <v>#VALUE!</v>
      </c>
      <c r="AC577" s="413"/>
      <c r="AD577" s="413"/>
      <c r="AE577" s="413" t="e">
        <v>#VALUE!</v>
      </c>
      <c r="AF577" s="486">
        <v>44774</v>
      </c>
      <c r="AG577" s="486"/>
      <c r="AH577" s="486"/>
      <c r="AI577" s="486"/>
      <c r="AJ577" s="486"/>
      <c r="AK577" s="486"/>
      <c r="AL577" s="486"/>
      <c r="AM577" s="486"/>
      <c r="AN577" s="486"/>
      <c r="AO577" s="486"/>
      <c r="AP577" s="486"/>
      <c r="AQ577" s="486"/>
      <c r="AR577" s="486"/>
      <c r="AS577" s="486"/>
      <c r="AT577" s="486"/>
      <c r="AU577" s="486"/>
      <c r="AV577" s="486"/>
      <c r="AW577" s="486"/>
      <c r="AX577" s="486"/>
      <c r="AY577" s="486">
        <f t="shared" si="505"/>
        <v>44794.833333333336</v>
      </c>
      <c r="AZ577" s="486"/>
      <c r="BA577" s="486"/>
      <c r="BB577" s="486"/>
      <c r="BC577" s="486"/>
      <c r="BD577" s="486"/>
      <c r="BE577" s="486"/>
      <c r="BF577" s="421">
        <f t="shared" si="496"/>
        <v>2</v>
      </c>
      <c r="BG577" s="422"/>
      <c r="BH577" s="423"/>
      <c r="BI577" s="423"/>
      <c r="BJ577" s="423"/>
      <c r="BK577" s="423"/>
      <c r="BL577" s="423"/>
      <c r="BM577" s="423"/>
      <c r="BN577" s="423"/>
      <c r="BO577" s="423"/>
      <c r="BP577" s="423"/>
      <c r="BQ577" s="424"/>
      <c r="BR577" s="424"/>
      <c r="BS577" s="424"/>
      <c r="BT577" s="424"/>
      <c r="BU577" s="424"/>
      <c r="BV577" s="424"/>
      <c r="BW577" s="424"/>
      <c r="BX577" s="424"/>
      <c r="BY577" s="424"/>
      <c r="BZ577" s="424"/>
      <c r="CA577" s="424"/>
      <c r="CB577" s="425">
        <f t="shared" si="497"/>
        <v>0</v>
      </c>
      <c r="CC577" s="397">
        <f t="shared" si="498"/>
        <v>2</v>
      </c>
      <c r="CD577" s="364"/>
      <c r="CE577" s="396">
        <f t="shared" si="487"/>
        <v>6</v>
      </c>
      <c r="CF577" s="413"/>
      <c r="CG577" s="413"/>
      <c r="CH577" s="413"/>
      <c r="CI577" s="413"/>
      <c r="CJ577" s="413"/>
      <c r="CK577" s="426"/>
      <c r="CL577" s="426"/>
    </row>
    <row r="578" spans="1:90" s="427" customFormat="1" ht="26.4" customHeight="1">
      <c r="A578" s="410"/>
      <c r="B578" s="411">
        <f t="shared" si="500"/>
        <v>1483</v>
      </c>
      <c r="C578" s="216" t="str">
        <f t="shared" ca="1" si="503"/>
        <v/>
      </c>
      <c r="D578" s="216" t="s">
        <v>364</v>
      </c>
      <c r="E578" s="363">
        <f t="shared" si="495"/>
        <v>44774</v>
      </c>
      <c r="F578" s="412">
        <v>44774</v>
      </c>
      <c r="G578" s="413"/>
      <c r="H578" s="414"/>
      <c r="I578" s="413"/>
      <c r="J578" s="413"/>
      <c r="K578" s="413">
        <v>3092</v>
      </c>
      <c r="L578" s="414"/>
      <c r="M578" s="413"/>
      <c r="N578" s="413"/>
      <c r="O578" s="483" t="s">
        <v>253</v>
      </c>
      <c r="P578" s="415" t="s">
        <v>254</v>
      </c>
      <c r="Q578" s="416" t="s">
        <v>254</v>
      </c>
      <c r="R578" s="417" t="s">
        <v>68</v>
      </c>
      <c r="S578" s="418" t="s">
        <v>27</v>
      </c>
      <c r="T578" s="413"/>
      <c r="U578" s="413" t="s">
        <v>378</v>
      </c>
      <c r="V578" s="419" t="s">
        <v>378</v>
      </c>
      <c r="W578" s="419">
        <v>-40</v>
      </c>
      <c r="X578" s="413" t="s">
        <v>379</v>
      </c>
      <c r="Y578" s="413">
        <v>3</v>
      </c>
      <c r="Z578" s="413" t="s">
        <v>57</v>
      </c>
      <c r="AA578" s="413" t="e">
        <v>#VALUE!</v>
      </c>
      <c r="AB578" s="413" t="e">
        <v>#VALUE!</v>
      </c>
      <c r="AC578" s="413"/>
      <c r="AD578" s="413"/>
      <c r="AE578" s="413" t="e">
        <v>#VALUE!</v>
      </c>
      <c r="AF578" s="486">
        <v>44774</v>
      </c>
      <c r="AG578" s="486"/>
      <c r="AH578" s="486"/>
      <c r="AI578" s="486"/>
      <c r="AJ578" s="486"/>
      <c r="AK578" s="486"/>
      <c r="AL578" s="486"/>
      <c r="AM578" s="486"/>
      <c r="AN578" s="486"/>
      <c r="AO578" s="486"/>
      <c r="AP578" s="486"/>
      <c r="AQ578" s="486"/>
      <c r="AR578" s="486"/>
      <c r="AS578" s="486"/>
      <c r="AT578" s="486"/>
      <c r="AU578" s="486"/>
      <c r="AV578" s="486"/>
      <c r="AW578" s="486"/>
      <c r="AX578" s="486"/>
      <c r="AY578" s="486">
        <f t="shared" si="505"/>
        <v>44794.833333333336</v>
      </c>
      <c r="AZ578" s="486"/>
      <c r="BA578" s="486"/>
      <c r="BB578" s="486"/>
      <c r="BC578" s="486"/>
      <c r="BD578" s="486"/>
      <c r="BE578" s="486"/>
      <c r="BF578" s="421">
        <f t="shared" si="496"/>
        <v>2</v>
      </c>
      <c r="BG578" s="422"/>
      <c r="BH578" s="423"/>
      <c r="BI578" s="423"/>
      <c r="BJ578" s="423"/>
      <c r="BK578" s="423"/>
      <c r="BL578" s="423"/>
      <c r="BM578" s="423"/>
      <c r="BN578" s="423"/>
      <c r="BO578" s="423"/>
      <c r="BP578" s="423"/>
      <c r="BQ578" s="424"/>
      <c r="BR578" s="424"/>
      <c r="BS578" s="424"/>
      <c r="BT578" s="424"/>
      <c r="BU578" s="424"/>
      <c r="BV578" s="424"/>
      <c r="BW578" s="424"/>
      <c r="BX578" s="424"/>
      <c r="BY578" s="424"/>
      <c r="BZ578" s="424"/>
      <c r="CA578" s="424"/>
      <c r="CB578" s="425">
        <f t="shared" si="497"/>
        <v>0</v>
      </c>
      <c r="CC578" s="397">
        <f t="shared" si="498"/>
        <v>2</v>
      </c>
      <c r="CD578" s="364"/>
      <c r="CE578" s="396">
        <f t="shared" si="487"/>
        <v>6</v>
      </c>
      <c r="CF578" s="413"/>
      <c r="CG578" s="413"/>
      <c r="CH578" s="413"/>
      <c r="CI578" s="413"/>
      <c r="CJ578" s="413"/>
      <c r="CK578" s="426"/>
      <c r="CL578" s="426"/>
    </row>
    <row r="579" spans="1:90" s="427" customFormat="1" ht="26.4" customHeight="1">
      <c r="A579" s="410"/>
      <c r="B579" s="411">
        <f t="shared" si="500"/>
        <v>1484</v>
      </c>
      <c r="C579" s="216" t="str">
        <f t="shared" ca="1" si="503"/>
        <v/>
      </c>
      <c r="D579" s="216" t="s">
        <v>364</v>
      </c>
      <c r="E579" s="363">
        <f t="shared" si="495"/>
        <v>44774</v>
      </c>
      <c r="F579" s="412">
        <v>44774</v>
      </c>
      <c r="G579" s="413"/>
      <c r="H579" s="414"/>
      <c r="I579" s="413"/>
      <c r="J579" s="413"/>
      <c r="K579" s="413">
        <v>3092</v>
      </c>
      <c r="L579" s="414"/>
      <c r="M579" s="413"/>
      <c r="N579" s="413"/>
      <c r="O579" s="483" t="s">
        <v>253</v>
      </c>
      <c r="P579" s="415" t="s">
        <v>254</v>
      </c>
      <c r="Q579" s="416" t="s">
        <v>254</v>
      </c>
      <c r="R579" s="417" t="s">
        <v>68</v>
      </c>
      <c r="S579" s="418" t="s">
        <v>27</v>
      </c>
      <c r="T579" s="413"/>
      <c r="U579" s="413" t="s">
        <v>380</v>
      </c>
      <c r="V579" s="419" t="s">
        <v>318</v>
      </c>
      <c r="W579" s="419" t="s">
        <v>329</v>
      </c>
      <c r="X579" s="413" t="s">
        <v>323</v>
      </c>
      <c r="Y579" s="413">
        <v>3</v>
      </c>
      <c r="Z579" s="413" t="s">
        <v>21</v>
      </c>
      <c r="AA579" s="413" t="e">
        <v>#VALUE!</v>
      </c>
      <c r="AB579" s="413" t="e">
        <v>#VALUE!</v>
      </c>
      <c r="AC579" s="413"/>
      <c r="AD579" s="413"/>
      <c r="AE579" s="413" t="e">
        <v>#VALUE!</v>
      </c>
      <c r="AF579" s="486">
        <v>44774</v>
      </c>
      <c r="AG579" s="486"/>
      <c r="AH579" s="486"/>
      <c r="AI579" s="486"/>
      <c r="AJ579" s="486"/>
      <c r="AK579" s="486"/>
      <c r="AL579" s="486"/>
      <c r="AM579" s="486"/>
      <c r="AN579" s="486"/>
      <c r="AO579" s="486"/>
      <c r="AP579" s="486"/>
      <c r="AQ579" s="486"/>
      <c r="AR579" s="486"/>
      <c r="AS579" s="486"/>
      <c r="AT579" s="486"/>
      <c r="AU579" s="486"/>
      <c r="AV579" s="486"/>
      <c r="AW579" s="486"/>
      <c r="AX579" s="486"/>
      <c r="AY579" s="486">
        <f t="shared" si="505"/>
        <v>44794.833333333336</v>
      </c>
      <c r="AZ579" s="486"/>
      <c r="BA579" s="486"/>
      <c r="BB579" s="486"/>
      <c r="BC579" s="486"/>
      <c r="BD579" s="486"/>
      <c r="BE579" s="486"/>
      <c r="BF579" s="421">
        <f t="shared" si="496"/>
        <v>2</v>
      </c>
      <c r="BG579" s="422"/>
      <c r="BH579" s="423"/>
      <c r="BI579" s="423"/>
      <c r="BJ579" s="423"/>
      <c r="BK579" s="423"/>
      <c r="BL579" s="423"/>
      <c r="BM579" s="423"/>
      <c r="BN579" s="423"/>
      <c r="BO579" s="423"/>
      <c r="BP579" s="423"/>
      <c r="BQ579" s="424"/>
      <c r="BR579" s="424"/>
      <c r="BS579" s="424"/>
      <c r="BT579" s="424"/>
      <c r="BU579" s="424"/>
      <c r="BV579" s="424"/>
      <c r="BW579" s="424"/>
      <c r="BX579" s="424"/>
      <c r="BY579" s="424"/>
      <c r="BZ579" s="424"/>
      <c r="CA579" s="424"/>
      <c r="CB579" s="425">
        <f t="shared" si="497"/>
        <v>0</v>
      </c>
      <c r="CC579" s="397">
        <f t="shared" si="498"/>
        <v>2</v>
      </c>
      <c r="CD579" s="364"/>
      <c r="CE579" s="396">
        <f t="shared" si="487"/>
        <v>6</v>
      </c>
      <c r="CF579" s="413"/>
      <c r="CG579" s="413"/>
      <c r="CH579" s="413"/>
      <c r="CI579" s="413"/>
      <c r="CJ579" s="413"/>
      <c r="CK579" s="426"/>
      <c r="CL579" s="426"/>
    </row>
    <row r="580" spans="1:90" s="427" customFormat="1" ht="26.4" customHeight="1">
      <c r="A580" s="410"/>
      <c r="B580" s="411">
        <f t="shared" si="500"/>
        <v>1485</v>
      </c>
      <c r="C580" s="216" t="str">
        <f t="shared" ca="1" si="503"/>
        <v/>
      </c>
      <c r="D580" s="216" t="s">
        <v>364</v>
      </c>
      <c r="E580" s="363">
        <f t="shared" si="495"/>
        <v>44774</v>
      </c>
      <c r="F580" s="412">
        <v>44774</v>
      </c>
      <c r="G580" s="413"/>
      <c r="H580" s="414"/>
      <c r="I580" s="413"/>
      <c r="J580" s="413"/>
      <c r="K580" s="413">
        <v>3092</v>
      </c>
      <c r="L580" s="414"/>
      <c r="M580" s="413"/>
      <c r="N580" s="413"/>
      <c r="O580" s="483" t="s">
        <v>253</v>
      </c>
      <c r="P580" s="415" t="s">
        <v>254</v>
      </c>
      <c r="Q580" s="416" t="s">
        <v>254</v>
      </c>
      <c r="R580" s="417" t="s">
        <v>68</v>
      </c>
      <c r="S580" s="418" t="s">
        <v>27</v>
      </c>
      <c r="T580" s="413"/>
      <c r="U580" s="413" t="s">
        <v>382</v>
      </c>
      <c r="V580" s="419" t="s">
        <v>382</v>
      </c>
      <c r="W580" s="419" t="s">
        <v>368</v>
      </c>
      <c r="X580" s="413" t="s">
        <v>379</v>
      </c>
      <c r="Y580" s="413">
        <v>3</v>
      </c>
      <c r="Z580" s="413" t="s">
        <v>31</v>
      </c>
      <c r="AA580" s="413" t="e">
        <v>#VALUE!</v>
      </c>
      <c r="AB580" s="413" t="e">
        <v>#VALUE!</v>
      </c>
      <c r="AC580" s="413"/>
      <c r="AD580" s="413"/>
      <c r="AE580" s="413" t="e">
        <v>#VALUE!</v>
      </c>
      <c r="AF580" s="486">
        <v>44774</v>
      </c>
      <c r="AG580" s="486"/>
      <c r="AH580" s="486"/>
      <c r="AI580" s="486"/>
      <c r="AJ580" s="486"/>
      <c r="AK580" s="486"/>
      <c r="AL580" s="486"/>
      <c r="AM580" s="486"/>
      <c r="AN580" s="486"/>
      <c r="AO580" s="486"/>
      <c r="AP580" s="486"/>
      <c r="AQ580" s="486"/>
      <c r="AR580" s="486"/>
      <c r="AS580" s="486"/>
      <c r="AT580" s="486"/>
      <c r="AU580" s="486"/>
      <c r="AV580" s="486"/>
      <c r="AW580" s="486"/>
      <c r="AX580" s="486"/>
      <c r="AY580" s="486">
        <f t="shared" si="505"/>
        <v>44794.833333333336</v>
      </c>
      <c r="AZ580" s="486"/>
      <c r="BA580" s="486"/>
      <c r="BB580" s="486"/>
      <c r="BC580" s="486"/>
      <c r="BD580" s="486"/>
      <c r="BE580" s="486"/>
      <c r="BF580" s="421">
        <f t="shared" si="496"/>
        <v>2</v>
      </c>
      <c r="BG580" s="422"/>
      <c r="BH580" s="423"/>
      <c r="BI580" s="423"/>
      <c r="BJ580" s="423"/>
      <c r="BK580" s="423"/>
      <c r="BL580" s="423"/>
      <c r="BM580" s="423"/>
      <c r="BN580" s="423"/>
      <c r="BO580" s="423"/>
      <c r="BP580" s="423"/>
      <c r="BQ580" s="424"/>
      <c r="BR580" s="424"/>
      <c r="BS580" s="424"/>
      <c r="BT580" s="424"/>
      <c r="BU580" s="424"/>
      <c r="BV580" s="424"/>
      <c r="BW580" s="424"/>
      <c r="BX580" s="424"/>
      <c r="BY580" s="424"/>
      <c r="BZ580" s="424"/>
      <c r="CA580" s="424"/>
      <c r="CB580" s="425">
        <f t="shared" si="497"/>
        <v>0</v>
      </c>
      <c r="CC580" s="397">
        <f t="shared" si="498"/>
        <v>2</v>
      </c>
      <c r="CD580" s="364"/>
      <c r="CE580" s="396">
        <f t="shared" si="487"/>
        <v>6</v>
      </c>
      <c r="CF580" s="413"/>
      <c r="CG580" s="413"/>
      <c r="CH580" s="413"/>
      <c r="CI580" s="413"/>
      <c r="CJ580" s="413"/>
      <c r="CK580" s="426"/>
      <c r="CL580" s="426"/>
    </row>
    <row r="581" spans="1:90" s="427" customFormat="1" ht="26.4" customHeight="1">
      <c r="A581" s="410"/>
      <c r="B581" s="411">
        <f t="shared" si="500"/>
        <v>1486</v>
      </c>
      <c r="C581" s="216" t="str">
        <f t="shared" ca="1" si="503"/>
        <v/>
      </c>
      <c r="D581" s="216" t="s">
        <v>364</v>
      </c>
      <c r="E581" s="363">
        <f t="shared" si="495"/>
        <v>44805</v>
      </c>
      <c r="F581" s="412">
        <v>44805</v>
      </c>
      <c r="G581" s="413"/>
      <c r="H581" s="414"/>
      <c r="I581" s="413"/>
      <c r="J581" s="413"/>
      <c r="K581" s="413">
        <v>3013</v>
      </c>
      <c r="L581" s="414"/>
      <c r="M581" s="413"/>
      <c r="N581" s="413"/>
      <c r="O581" s="483" t="s">
        <v>253</v>
      </c>
      <c r="P581" s="415" t="s">
        <v>254</v>
      </c>
      <c r="Q581" s="416" t="s">
        <v>254</v>
      </c>
      <c r="R581" s="417" t="s">
        <v>68</v>
      </c>
      <c r="S581" s="418" t="s">
        <v>27</v>
      </c>
      <c r="T581" s="413"/>
      <c r="U581" s="14" t="s">
        <v>350</v>
      </c>
      <c r="V581" s="419" t="s">
        <v>377</v>
      </c>
      <c r="W581" s="419">
        <v>85</v>
      </c>
      <c r="X581" s="413" t="s">
        <v>323</v>
      </c>
      <c r="Y581" s="413">
        <v>3</v>
      </c>
      <c r="Z581" s="428" t="s">
        <v>353</v>
      </c>
      <c r="AA581" s="413" t="e">
        <v>#VALUE!</v>
      </c>
      <c r="AB581" s="413" t="e">
        <v>#VALUE!</v>
      </c>
      <c r="AC581" s="413"/>
      <c r="AD581" s="413"/>
      <c r="AE581" s="413" t="e">
        <v>#VALUE!</v>
      </c>
      <c r="AF581" s="486">
        <v>44805</v>
      </c>
      <c r="AG581" s="486"/>
      <c r="AH581" s="486"/>
      <c r="AI581" s="486"/>
      <c r="AJ581" s="486"/>
      <c r="AK581" s="486"/>
      <c r="AL581" s="486"/>
      <c r="AM581" s="486"/>
      <c r="AN581" s="486"/>
      <c r="AO581" s="486"/>
      <c r="AP581" s="486"/>
      <c r="AQ581" s="486"/>
      <c r="AR581" s="486"/>
      <c r="AS581" s="486"/>
      <c r="AT581" s="486"/>
      <c r="AU581" s="486"/>
      <c r="AV581" s="486"/>
      <c r="AW581" s="486"/>
      <c r="AX581" s="486"/>
      <c r="AY581" s="486">
        <f t="shared" si="505"/>
        <v>44825.833333333336</v>
      </c>
      <c r="AZ581" s="486"/>
      <c r="BA581" s="486"/>
      <c r="BB581" s="486"/>
      <c r="BC581" s="486"/>
      <c r="BD581" s="486"/>
      <c r="BE581" s="486"/>
      <c r="BF581" s="421">
        <f t="shared" si="496"/>
        <v>2</v>
      </c>
      <c r="BG581" s="422"/>
      <c r="BH581" s="423"/>
      <c r="BI581" s="423"/>
      <c r="BJ581" s="423"/>
      <c r="BK581" s="423"/>
      <c r="BL581" s="423"/>
      <c r="BM581" s="423"/>
      <c r="BN581" s="423"/>
      <c r="BO581" s="423"/>
      <c r="BP581" s="423"/>
      <c r="BQ581" s="424"/>
      <c r="BR581" s="424"/>
      <c r="BS581" s="424"/>
      <c r="BT581" s="424"/>
      <c r="BU581" s="424"/>
      <c r="BV581" s="424"/>
      <c r="BW581" s="424"/>
      <c r="BX581" s="424"/>
      <c r="BY581" s="424"/>
      <c r="BZ581" s="424"/>
      <c r="CA581" s="424"/>
      <c r="CB581" s="425">
        <f t="shared" si="497"/>
        <v>0</v>
      </c>
      <c r="CC581" s="397">
        <f t="shared" si="498"/>
        <v>2</v>
      </c>
      <c r="CD581" s="364"/>
      <c r="CE581" s="396">
        <f t="shared" si="487"/>
        <v>6</v>
      </c>
      <c r="CF581" s="413"/>
      <c r="CG581" s="413"/>
      <c r="CH581" s="413"/>
      <c r="CI581" s="413"/>
      <c r="CJ581" s="413"/>
      <c r="CK581" s="426"/>
      <c r="CL581" s="426"/>
    </row>
    <row r="582" spans="1:90" s="427" customFormat="1" ht="26.4" customHeight="1">
      <c r="A582" s="410"/>
      <c r="B582" s="411">
        <f t="shared" si="500"/>
        <v>1487</v>
      </c>
      <c r="C582" s="216" t="str">
        <f t="shared" ca="1" si="503"/>
        <v/>
      </c>
      <c r="D582" s="216" t="s">
        <v>364</v>
      </c>
      <c r="E582" s="363">
        <f t="shared" si="495"/>
        <v>44805</v>
      </c>
      <c r="F582" s="412">
        <v>44805</v>
      </c>
      <c r="G582" s="413"/>
      <c r="H582" s="414"/>
      <c r="I582" s="413"/>
      <c r="J582" s="413"/>
      <c r="K582" s="413">
        <v>3013</v>
      </c>
      <c r="L582" s="414"/>
      <c r="M582" s="413"/>
      <c r="N582" s="413"/>
      <c r="O582" s="483" t="s">
        <v>253</v>
      </c>
      <c r="P582" s="415" t="s">
        <v>254</v>
      </c>
      <c r="Q582" s="416" t="s">
        <v>254</v>
      </c>
      <c r="R582" s="417" t="s">
        <v>68</v>
      </c>
      <c r="S582" s="418" t="s">
        <v>27</v>
      </c>
      <c r="T582" s="413"/>
      <c r="U582" s="413" t="s">
        <v>378</v>
      </c>
      <c r="V582" s="419" t="s">
        <v>378</v>
      </c>
      <c r="W582" s="419">
        <v>-40</v>
      </c>
      <c r="X582" s="413" t="s">
        <v>323</v>
      </c>
      <c r="Y582" s="413">
        <v>3</v>
      </c>
      <c r="Z582" s="413" t="s">
        <v>57</v>
      </c>
      <c r="AA582" s="413" t="e">
        <v>#VALUE!</v>
      </c>
      <c r="AB582" s="413" t="e">
        <v>#VALUE!</v>
      </c>
      <c r="AC582" s="413"/>
      <c r="AD582" s="413"/>
      <c r="AE582" s="413" t="e">
        <v>#VALUE!</v>
      </c>
      <c r="AF582" s="486">
        <v>44805</v>
      </c>
      <c r="AG582" s="486"/>
      <c r="AH582" s="486"/>
      <c r="AI582" s="486"/>
      <c r="AJ582" s="486"/>
      <c r="AK582" s="486"/>
      <c r="AL582" s="486"/>
      <c r="AM582" s="486"/>
      <c r="AN582" s="486"/>
      <c r="AO582" s="486"/>
      <c r="AP582" s="486"/>
      <c r="AQ582" s="486"/>
      <c r="AR582" s="486"/>
      <c r="AS582" s="486"/>
      <c r="AT582" s="486"/>
      <c r="AU582" s="486"/>
      <c r="AV582" s="486"/>
      <c r="AW582" s="486"/>
      <c r="AX582" s="486"/>
      <c r="AY582" s="486">
        <f t="shared" si="505"/>
        <v>44825.833333333336</v>
      </c>
      <c r="AZ582" s="486"/>
      <c r="BA582" s="486"/>
      <c r="BB582" s="486"/>
      <c r="BC582" s="486"/>
      <c r="BD582" s="486"/>
      <c r="BE582" s="486"/>
      <c r="BF582" s="421">
        <f t="shared" si="496"/>
        <v>2</v>
      </c>
      <c r="BG582" s="422"/>
      <c r="BH582" s="423"/>
      <c r="BI582" s="423"/>
      <c r="BJ582" s="423"/>
      <c r="BK582" s="423"/>
      <c r="BL582" s="423"/>
      <c r="BM582" s="423"/>
      <c r="BN582" s="423"/>
      <c r="BO582" s="423"/>
      <c r="BP582" s="423"/>
      <c r="BQ582" s="424"/>
      <c r="BR582" s="424"/>
      <c r="BS582" s="424"/>
      <c r="BT582" s="424"/>
      <c r="BU582" s="424"/>
      <c r="BV582" s="424"/>
      <c r="BW582" s="424"/>
      <c r="BX582" s="424"/>
      <c r="BY582" s="424"/>
      <c r="BZ582" s="424"/>
      <c r="CA582" s="424"/>
      <c r="CB582" s="425">
        <f t="shared" si="497"/>
        <v>0</v>
      </c>
      <c r="CC582" s="397">
        <f t="shared" si="498"/>
        <v>2</v>
      </c>
      <c r="CD582" s="364"/>
      <c r="CE582" s="396">
        <f t="shared" si="487"/>
        <v>6</v>
      </c>
      <c r="CF582" s="413"/>
      <c r="CG582" s="413"/>
      <c r="CH582" s="413"/>
      <c r="CI582" s="413"/>
      <c r="CJ582" s="413"/>
      <c r="CK582" s="426"/>
      <c r="CL582" s="426"/>
    </row>
    <row r="583" spans="1:90" s="427" customFormat="1" ht="26.4" customHeight="1">
      <c r="A583" s="410"/>
      <c r="B583" s="411">
        <f t="shared" si="500"/>
        <v>1488</v>
      </c>
      <c r="C583" s="216" t="str">
        <f t="shared" ca="1" si="503"/>
        <v/>
      </c>
      <c r="D583" s="216" t="s">
        <v>364</v>
      </c>
      <c r="E583" s="363">
        <f t="shared" si="495"/>
        <v>44805</v>
      </c>
      <c r="F583" s="412">
        <v>44805</v>
      </c>
      <c r="G583" s="413"/>
      <c r="H583" s="414"/>
      <c r="I583" s="413"/>
      <c r="J583" s="413"/>
      <c r="K583" s="413">
        <v>3013</v>
      </c>
      <c r="L583" s="414"/>
      <c r="M583" s="413"/>
      <c r="N583" s="413"/>
      <c r="O583" s="483" t="s">
        <v>253</v>
      </c>
      <c r="P583" s="415" t="s">
        <v>254</v>
      </c>
      <c r="Q583" s="416" t="s">
        <v>254</v>
      </c>
      <c r="R583" s="417" t="s">
        <v>68</v>
      </c>
      <c r="S583" s="418" t="s">
        <v>27</v>
      </c>
      <c r="T583" s="413"/>
      <c r="U583" s="14" t="s">
        <v>350</v>
      </c>
      <c r="V583" s="419" t="s">
        <v>377</v>
      </c>
      <c r="W583" s="419">
        <v>95</v>
      </c>
      <c r="X583" s="413" t="s">
        <v>379</v>
      </c>
      <c r="Y583" s="413">
        <v>3</v>
      </c>
      <c r="Z583" s="428" t="s">
        <v>353</v>
      </c>
      <c r="AA583" s="413" t="e">
        <v>#VALUE!</v>
      </c>
      <c r="AB583" s="413" t="e">
        <v>#VALUE!</v>
      </c>
      <c r="AC583" s="413"/>
      <c r="AD583" s="413"/>
      <c r="AE583" s="413" t="e">
        <v>#VALUE!</v>
      </c>
      <c r="AF583" s="486">
        <v>44805</v>
      </c>
      <c r="AG583" s="486"/>
      <c r="AH583" s="486"/>
      <c r="AI583" s="486"/>
      <c r="AJ583" s="486"/>
      <c r="AK583" s="486"/>
      <c r="AL583" s="486"/>
      <c r="AM583" s="486"/>
      <c r="AN583" s="486"/>
      <c r="AO583" s="486"/>
      <c r="AP583" s="486"/>
      <c r="AQ583" s="486"/>
      <c r="AR583" s="486"/>
      <c r="AS583" s="486"/>
      <c r="AT583" s="486"/>
      <c r="AU583" s="486"/>
      <c r="AV583" s="486"/>
      <c r="AW583" s="486"/>
      <c r="AX583" s="486"/>
      <c r="AY583" s="486">
        <f t="shared" si="505"/>
        <v>44825.833333333336</v>
      </c>
      <c r="AZ583" s="486"/>
      <c r="BA583" s="486"/>
      <c r="BB583" s="486"/>
      <c r="BC583" s="486"/>
      <c r="BD583" s="486"/>
      <c r="BE583" s="486"/>
      <c r="BF583" s="421">
        <f t="shared" si="496"/>
        <v>2</v>
      </c>
      <c r="BG583" s="422"/>
      <c r="BH583" s="423"/>
      <c r="BI583" s="423"/>
      <c r="BJ583" s="423"/>
      <c r="BK583" s="423"/>
      <c r="BL583" s="423"/>
      <c r="BM583" s="423"/>
      <c r="BN583" s="423"/>
      <c r="BO583" s="423"/>
      <c r="BP583" s="423"/>
      <c r="BQ583" s="424"/>
      <c r="BR583" s="424"/>
      <c r="BS583" s="424"/>
      <c r="BT583" s="424"/>
      <c r="BU583" s="424"/>
      <c r="BV583" s="424"/>
      <c r="BW583" s="424"/>
      <c r="BX583" s="424"/>
      <c r="BY583" s="424"/>
      <c r="BZ583" s="424"/>
      <c r="CA583" s="424"/>
      <c r="CB583" s="425">
        <f t="shared" si="497"/>
        <v>0</v>
      </c>
      <c r="CC583" s="397">
        <f t="shared" si="498"/>
        <v>2</v>
      </c>
      <c r="CD583" s="364"/>
      <c r="CE583" s="396">
        <f t="shared" si="487"/>
        <v>6</v>
      </c>
      <c r="CF583" s="413"/>
      <c r="CG583" s="413"/>
      <c r="CH583" s="413"/>
      <c r="CI583" s="413"/>
      <c r="CJ583" s="413"/>
      <c r="CK583" s="426"/>
      <c r="CL583" s="426"/>
    </row>
    <row r="584" spans="1:90" s="427" customFormat="1" ht="26.4" customHeight="1">
      <c r="A584" s="410"/>
      <c r="B584" s="411">
        <f t="shared" si="500"/>
        <v>1489</v>
      </c>
      <c r="C584" s="216" t="str">
        <f t="shared" ca="1" si="503"/>
        <v/>
      </c>
      <c r="D584" s="216" t="s">
        <v>364</v>
      </c>
      <c r="E584" s="363">
        <f t="shared" si="495"/>
        <v>44805</v>
      </c>
      <c r="F584" s="412">
        <v>44805</v>
      </c>
      <c r="G584" s="413"/>
      <c r="H584" s="414"/>
      <c r="I584" s="413"/>
      <c r="J584" s="413"/>
      <c r="K584" s="413">
        <v>3013</v>
      </c>
      <c r="L584" s="414"/>
      <c r="M584" s="413"/>
      <c r="N584" s="413"/>
      <c r="O584" s="483" t="s">
        <v>253</v>
      </c>
      <c r="P584" s="415" t="s">
        <v>254</v>
      </c>
      <c r="Q584" s="416" t="s">
        <v>254</v>
      </c>
      <c r="R584" s="417" t="s">
        <v>68</v>
      </c>
      <c r="S584" s="418" t="s">
        <v>27</v>
      </c>
      <c r="T584" s="413"/>
      <c r="U584" s="413" t="s">
        <v>378</v>
      </c>
      <c r="V584" s="419" t="s">
        <v>378</v>
      </c>
      <c r="W584" s="419">
        <v>-40</v>
      </c>
      <c r="X584" s="413" t="s">
        <v>379</v>
      </c>
      <c r="Y584" s="413">
        <v>3</v>
      </c>
      <c r="Z584" s="413" t="s">
        <v>57</v>
      </c>
      <c r="AA584" s="413" t="e">
        <v>#VALUE!</v>
      </c>
      <c r="AB584" s="413" t="e">
        <v>#VALUE!</v>
      </c>
      <c r="AC584" s="413"/>
      <c r="AD584" s="413"/>
      <c r="AE584" s="413" t="e">
        <v>#VALUE!</v>
      </c>
      <c r="AF584" s="486">
        <v>44805</v>
      </c>
      <c r="AG584" s="486"/>
      <c r="AH584" s="486"/>
      <c r="AI584" s="486"/>
      <c r="AJ584" s="486"/>
      <c r="AK584" s="486"/>
      <c r="AL584" s="486"/>
      <c r="AM584" s="486"/>
      <c r="AN584" s="486"/>
      <c r="AO584" s="486"/>
      <c r="AP584" s="486"/>
      <c r="AQ584" s="486"/>
      <c r="AR584" s="486"/>
      <c r="AS584" s="486"/>
      <c r="AT584" s="486"/>
      <c r="AU584" s="486"/>
      <c r="AV584" s="486"/>
      <c r="AW584" s="486"/>
      <c r="AX584" s="486"/>
      <c r="AY584" s="486">
        <f t="shared" si="505"/>
        <v>44825.833333333336</v>
      </c>
      <c r="AZ584" s="486"/>
      <c r="BA584" s="486"/>
      <c r="BB584" s="486"/>
      <c r="BC584" s="486"/>
      <c r="BD584" s="486"/>
      <c r="BE584" s="486"/>
      <c r="BF584" s="421">
        <f t="shared" si="496"/>
        <v>2</v>
      </c>
      <c r="BG584" s="422"/>
      <c r="BH584" s="423"/>
      <c r="BI584" s="423"/>
      <c r="BJ584" s="423"/>
      <c r="BK584" s="423"/>
      <c r="BL584" s="423"/>
      <c r="BM584" s="423"/>
      <c r="BN584" s="423"/>
      <c r="BO584" s="423"/>
      <c r="BP584" s="423"/>
      <c r="BQ584" s="424"/>
      <c r="BR584" s="424"/>
      <c r="BS584" s="424"/>
      <c r="BT584" s="424"/>
      <c r="BU584" s="424"/>
      <c r="BV584" s="424"/>
      <c r="BW584" s="424"/>
      <c r="BX584" s="424"/>
      <c r="BY584" s="424"/>
      <c r="BZ584" s="424"/>
      <c r="CA584" s="424"/>
      <c r="CB584" s="425">
        <f t="shared" si="497"/>
        <v>0</v>
      </c>
      <c r="CC584" s="397">
        <f t="shared" si="498"/>
        <v>2</v>
      </c>
      <c r="CD584" s="364"/>
      <c r="CE584" s="396">
        <f t="shared" si="487"/>
        <v>6</v>
      </c>
      <c r="CF584" s="413"/>
      <c r="CG584" s="413"/>
      <c r="CH584" s="413"/>
      <c r="CI584" s="413"/>
      <c r="CJ584" s="413"/>
      <c r="CK584" s="426"/>
      <c r="CL584" s="426"/>
    </row>
    <row r="585" spans="1:90" s="427" customFormat="1" ht="26.4" customHeight="1">
      <c r="A585" s="410"/>
      <c r="B585" s="411">
        <f t="shared" si="500"/>
        <v>1490</v>
      </c>
      <c r="C585" s="216" t="str">
        <f t="shared" ca="1" si="503"/>
        <v/>
      </c>
      <c r="D585" s="216" t="s">
        <v>364</v>
      </c>
      <c r="E585" s="363">
        <f t="shared" si="495"/>
        <v>44805</v>
      </c>
      <c r="F585" s="412">
        <v>44805</v>
      </c>
      <c r="G585" s="413"/>
      <c r="H585" s="414"/>
      <c r="I585" s="413"/>
      <c r="J585" s="413"/>
      <c r="K585" s="413">
        <v>3013</v>
      </c>
      <c r="L585" s="414"/>
      <c r="M585" s="413"/>
      <c r="N585" s="413"/>
      <c r="O585" s="483" t="s">
        <v>253</v>
      </c>
      <c r="P585" s="415" t="s">
        <v>254</v>
      </c>
      <c r="Q585" s="416" t="s">
        <v>254</v>
      </c>
      <c r="R585" s="417" t="s">
        <v>68</v>
      </c>
      <c r="S585" s="418" t="s">
        <v>27</v>
      </c>
      <c r="T585" s="413"/>
      <c r="U585" s="413" t="s">
        <v>380</v>
      </c>
      <c r="V585" s="419" t="s">
        <v>318</v>
      </c>
      <c r="W585" s="419" t="s">
        <v>329</v>
      </c>
      <c r="X585" s="413" t="s">
        <v>323</v>
      </c>
      <c r="Y585" s="413">
        <v>3</v>
      </c>
      <c r="Z585" s="413" t="s">
        <v>21</v>
      </c>
      <c r="AA585" s="413" t="e">
        <v>#VALUE!</v>
      </c>
      <c r="AB585" s="413" t="e">
        <v>#VALUE!</v>
      </c>
      <c r="AC585" s="413"/>
      <c r="AD585" s="413"/>
      <c r="AE585" s="413" t="e">
        <v>#VALUE!</v>
      </c>
      <c r="AF585" s="486">
        <v>44805</v>
      </c>
      <c r="AG585" s="486"/>
      <c r="AH585" s="486"/>
      <c r="AI585" s="486"/>
      <c r="AJ585" s="486"/>
      <c r="AK585" s="486"/>
      <c r="AL585" s="486"/>
      <c r="AM585" s="486"/>
      <c r="AN585" s="486"/>
      <c r="AO585" s="486"/>
      <c r="AP585" s="486"/>
      <c r="AQ585" s="486"/>
      <c r="AR585" s="486"/>
      <c r="AS585" s="486"/>
      <c r="AT585" s="486"/>
      <c r="AU585" s="486"/>
      <c r="AV585" s="486"/>
      <c r="AW585" s="486"/>
      <c r="AX585" s="486"/>
      <c r="AY585" s="486">
        <f t="shared" si="505"/>
        <v>44825.833333333336</v>
      </c>
      <c r="AZ585" s="486"/>
      <c r="BA585" s="486"/>
      <c r="BB585" s="486"/>
      <c r="BC585" s="486"/>
      <c r="BD585" s="486"/>
      <c r="BE585" s="486"/>
      <c r="BF585" s="421">
        <f t="shared" si="496"/>
        <v>2</v>
      </c>
      <c r="BG585" s="422"/>
      <c r="BH585" s="423"/>
      <c r="BI585" s="423"/>
      <c r="BJ585" s="423"/>
      <c r="BK585" s="423"/>
      <c r="BL585" s="423"/>
      <c r="BM585" s="423"/>
      <c r="BN585" s="423"/>
      <c r="BO585" s="423"/>
      <c r="BP585" s="423"/>
      <c r="BQ585" s="424"/>
      <c r="BR585" s="424"/>
      <c r="BS585" s="424"/>
      <c r="BT585" s="424"/>
      <c r="BU585" s="424"/>
      <c r="BV585" s="424"/>
      <c r="BW585" s="424"/>
      <c r="BX585" s="424"/>
      <c r="BY585" s="424"/>
      <c r="BZ585" s="424"/>
      <c r="CA585" s="424"/>
      <c r="CB585" s="425">
        <f t="shared" si="497"/>
        <v>0</v>
      </c>
      <c r="CC585" s="397">
        <f t="shared" si="498"/>
        <v>2</v>
      </c>
      <c r="CD585" s="364"/>
      <c r="CE585" s="396">
        <f t="shared" si="487"/>
        <v>6</v>
      </c>
      <c r="CF585" s="413"/>
      <c r="CG585" s="413"/>
      <c r="CH585" s="413"/>
      <c r="CI585" s="413"/>
      <c r="CJ585" s="413"/>
      <c r="CK585" s="426"/>
      <c r="CL585" s="426"/>
    </row>
    <row r="586" spans="1:90" s="427" customFormat="1" ht="26.4" customHeight="1">
      <c r="A586" s="410"/>
      <c r="B586" s="411">
        <f t="shared" si="500"/>
        <v>1491</v>
      </c>
      <c r="C586" s="216" t="str">
        <f t="shared" ca="1" si="503"/>
        <v/>
      </c>
      <c r="D586" s="216" t="s">
        <v>364</v>
      </c>
      <c r="E586" s="363">
        <f t="shared" si="495"/>
        <v>44805</v>
      </c>
      <c r="F586" s="412">
        <v>44805</v>
      </c>
      <c r="G586" s="413"/>
      <c r="H586" s="414"/>
      <c r="I586" s="413"/>
      <c r="J586" s="413"/>
      <c r="K586" s="413">
        <v>3013</v>
      </c>
      <c r="L586" s="414"/>
      <c r="M586" s="413"/>
      <c r="N586" s="413"/>
      <c r="O586" s="483" t="s">
        <v>253</v>
      </c>
      <c r="P586" s="415" t="s">
        <v>254</v>
      </c>
      <c r="Q586" s="416" t="s">
        <v>254</v>
      </c>
      <c r="R586" s="417" t="s">
        <v>68</v>
      </c>
      <c r="S586" s="418" t="s">
        <v>27</v>
      </c>
      <c r="T586" s="413"/>
      <c r="U586" s="413" t="s">
        <v>382</v>
      </c>
      <c r="V586" s="419" t="s">
        <v>382</v>
      </c>
      <c r="W586" s="419" t="s">
        <v>368</v>
      </c>
      <c r="X586" s="413" t="s">
        <v>379</v>
      </c>
      <c r="Y586" s="413">
        <v>3</v>
      </c>
      <c r="Z586" s="413" t="s">
        <v>31</v>
      </c>
      <c r="AA586" s="413" t="e">
        <v>#VALUE!</v>
      </c>
      <c r="AB586" s="413" t="e">
        <v>#VALUE!</v>
      </c>
      <c r="AC586" s="413"/>
      <c r="AD586" s="413"/>
      <c r="AE586" s="413" t="e">
        <v>#VALUE!</v>
      </c>
      <c r="AF586" s="486">
        <v>44805</v>
      </c>
      <c r="AG586" s="486"/>
      <c r="AH586" s="486"/>
      <c r="AI586" s="486"/>
      <c r="AJ586" s="486"/>
      <c r="AK586" s="486"/>
      <c r="AL586" s="486"/>
      <c r="AM586" s="486"/>
      <c r="AN586" s="486"/>
      <c r="AO586" s="486"/>
      <c r="AP586" s="486"/>
      <c r="AQ586" s="486"/>
      <c r="AR586" s="486"/>
      <c r="AS586" s="486"/>
      <c r="AT586" s="486"/>
      <c r="AU586" s="486"/>
      <c r="AV586" s="486"/>
      <c r="AW586" s="486"/>
      <c r="AX586" s="486"/>
      <c r="AY586" s="486">
        <f t="shared" si="505"/>
        <v>44825.833333333336</v>
      </c>
      <c r="AZ586" s="486"/>
      <c r="BA586" s="486"/>
      <c r="BB586" s="486"/>
      <c r="BC586" s="486"/>
      <c r="BD586" s="486"/>
      <c r="BE586" s="486"/>
      <c r="BF586" s="421">
        <f t="shared" si="496"/>
        <v>2</v>
      </c>
      <c r="BG586" s="422"/>
      <c r="BH586" s="423"/>
      <c r="BI586" s="423"/>
      <c r="BJ586" s="423"/>
      <c r="BK586" s="423"/>
      <c r="BL586" s="423"/>
      <c r="BM586" s="423"/>
      <c r="BN586" s="423"/>
      <c r="BO586" s="423"/>
      <c r="BP586" s="423"/>
      <c r="BQ586" s="424"/>
      <c r="BR586" s="424"/>
      <c r="BS586" s="424"/>
      <c r="BT586" s="424"/>
      <c r="BU586" s="424"/>
      <c r="BV586" s="424"/>
      <c r="BW586" s="424"/>
      <c r="BX586" s="424"/>
      <c r="BY586" s="424"/>
      <c r="BZ586" s="424"/>
      <c r="CA586" s="424"/>
      <c r="CB586" s="425">
        <f t="shared" si="497"/>
        <v>0</v>
      </c>
      <c r="CC586" s="397">
        <f t="shared" si="498"/>
        <v>2</v>
      </c>
      <c r="CD586" s="364"/>
      <c r="CE586" s="396">
        <f t="shared" si="487"/>
        <v>6</v>
      </c>
      <c r="CF586" s="413"/>
      <c r="CG586" s="413"/>
      <c r="CH586" s="413"/>
      <c r="CI586" s="413"/>
      <c r="CJ586" s="413"/>
      <c r="CK586" s="426"/>
      <c r="CL586" s="426"/>
    </row>
    <row r="587" spans="1:90" s="427" customFormat="1" ht="26.4" customHeight="1">
      <c r="A587" s="410"/>
      <c r="B587" s="411">
        <f t="shared" si="500"/>
        <v>1492</v>
      </c>
      <c r="C587" s="216" t="str">
        <f t="shared" ca="1" si="503"/>
        <v/>
      </c>
      <c r="D587" s="216" t="s">
        <v>364</v>
      </c>
      <c r="E587" s="363">
        <f t="shared" si="495"/>
        <v>44805</v>
      </c>
      <c r="F587" s="412">
        <v>44805</v>
      </c>
      <c r="G587" s="413"/>
      <c r="H587" s="414"/>
      <c r="I587" s="413"/>
      <c r="J587" s="413"/>
      <c r="K587" s="413">
        <v>3059</v>
      </c>
      <c r="L587" s="414"/>
      <c r="M587" s="413"/>
      <c r="N587" s="413"/>
      <c r="O587" s="483" t="s">
        <v>253</v>
      </c>
      <c r="P587" s="415" t="s">
        <v>254</v>
      </c>
      <c r="Q587" s="416" t="s">
        <v>254</v>
      </c>
      <c r="R587" s="417" t="s">
        <v>68</v>
      </c>
      <c r="S587" s="418" t="s">
        <v>27</v>
      </c>
      <c r="T587" s="413"/>
      <c r="U587" s="14" t="s">
        <v>350</v>
      </c>
      <c r="V587" s="419" t="s">
        <v>377</v>
      </c>
      <c r="W587" s="419">
        <v>80</v>
      </c>
      <c r="X587" s="413" t="s">
        <v>323</v>
      </c>
      <c r="Y587" s="413">
        <v>3</v>
      </c>
      <c r="Z587" s="428" t="s">
        <v>353</v>
      </c>
      <c r="AA587" s="413" t="e">
        <v>#VALUE!</v>
      </c>
      <c r="AB587" s="413" t="e">
        <v>#VALUE!</v>
      </c>
      <c r="AC587" s="413"/>
      <c r="AD587" s="413"/>
      <c r="AE587" s="413" t="e">
        <v>#VALUE!</v>
      </c>
      <c r="AF587" s="486">
        <v>44805</v>
      </c>
      <c r="AG587" s="486"/>
      <c r="AH587" s="486"/>
      <c r="AI587" s="486"/>
      <c r="AJ587" s="486"/>
      <c r="AK587" s="486"/>
      <c r="AL587" s="486"/>
      <c r="AM587" s="486"/>
      <c r="AN587" s="486"/>
      <c r="AO587" s="486"/>
      <c r="AP587" s="486"/>
      <c r="AQ587" s="486"/>
      <c r="AR587" s="486"/>
      <c r="AS587" s="486"/>
      <c r="AT587" s="486"/>
      <c r="AU587" s="486"/>
      <c r="AV587" s="486"/>
      <c r="AW587" s="486"/>
      <c r="AX587" s="486"/>
      <c r="AY587" s="486">
        <f t="shared" si="505"/>
        <v>44825.833333333336</v>
      </c>
      <c r="AZ587" s="486"/>
      <c r="BA587" s="486"/>
      <c r="BB587" s="486"/>
      <c r="BC587" s="486"/>
      <c r="BD587" s="486"/>
      <c r="BE587" s="486"/>
      <c r="BF587" s="421">
        <f t="shared" si="496"/>
        <v>2</v>
      </c>
      <c r="BG587" s="422"/>
      <c r="BH587" s="423"/>
      <c r="BI587" s="423"/>
      <c r="BJ587" s="423"/>
      <c r="BK587" s="423"/>
      <c r="BL587" s="423"/>
      <c r="BM587" s="423"/>
      <c r="BN587" s="423"/>
      <c r="BO587" s="423"/>
      <c r="BP587" s="423"/>
      <c r="BQ587" s="424"/>
      <c r="BR587" s="424"/>
      <c r="BS587" s="424"/>
      <c r="BT587" s="424"/>
      <c r="BU587" s="424"/>
      <c r="BV587" s="424"/>
      <c r="BW587" s="424"/>
      <c r="BX587" s="424"/>
      <c r="BY587" s="424"/>
      <c r="BZ587" s="424"/>
      <c r="CA587" s="424"/>
      <c r="CB587" s="425">
        <f t="shared" si="497"/>
        <v>0</v>
      </c>
      <c r="CC587" s="397">
        <f t="shared" si="498"/>
        <v>2</v>
      </c>
      <c r="CD587" s="364"/>
      <c r="CE587" s="396">
        <f t="shared" si="487"/>
        <v>6</v>
      </c>
      <c r="CF587" s="413"/>
      <c r="CG587" s="413"/>
      <c r="CH587" s="413"/>
      <c r="CI587" s="413"/>
      <c r="CJ587" s="413"/>
      <c r="CK587" s="426"/>
      <c r="CL587" s="426"/>
    </row>
    <row r="588" spans="1:90" s="427" customFormat="1" ht="26.4" customHeight="1">
      <c r="A588" s="410"/>
      <c r="B588" s="411">
        <f t="shared" si="500"/>
        <v>1493</v>
      </c>
      <c r="C588" s="216" t="str">
        <f t="shared" ca="1" si="503"/>
        <v/>
      </c>
      <c r="D588" s="216" t="s">
        <v>364</v>
      </c>
      <c r="E588" s="363">
        <f t="shared" si="495"/>
        <v>44805</v>
      </c>
      <c r="F588" s="412">
        <v>44805</v>
      </c>
      <c r="G588" s="413"/>
      <c r="H588" s="414"/>
      <c r="I588" s="413"/>
      <c r="J588" s="413"/>
      <c r="K588" s="413">
        <v>3059</v>
      </c>
      <c r="L588" s="414"/>
      <c r="M588" s="413"/>
      <c r="N588" s="413"/>
      <c r="O588" s="483" t="s">
        <v>253</v>
      </c>
      <c r="P588" s="415" t="s">
        <v>254</v>
      </c>
      <c r="Q588" s="416" t="s">
        <v>254</v>
      </c>
      <c r="R588" s="417" t="s">
        <v>68</v>
      </c>
      <c r="S588" s="418" t="s">
        <v>27</v>
      </c>
      <c r="T588" s="413"/>
      <c r="U588" s="413" t="s">
        <v>378</v>
      </c>
      <c r="V588" s="419" t="s">
        <v>378</v>
      </c>
      <c r="W588" s="419">
        <v>-40</v>
      </c>
      <c r="X588" s="413" t="s">
        <v>323</v>
      </c>
      <c r="Y588" s="413">
        <v>3</v>
      </c>
      <c r="Z588" s="413" t="s">
        <v>57</v>
      </c>
      <c r="AA588" s="413" t="e">
        <v>#VALUE!</v>
      </c>
      <c r="AB588" s="413" t="e">
        <v>#VALUE!</v>
      </c>
      <c r="AC588" s="413"/>
      <c r="AD588" s="413"/>
      <c r="AE588" s="413" t="e">
        <v>#VALUE!</v>
      </c>
      <c r="AF588" s="486">
        <v>44805</v>
      </c>
      <c r="AG588" s="486"/>
      <c r="AH588" s="486"/>
      <c r="AI588" s="486"/>
      <c r="AJ588" s="486"/>
      <c r="AK588" s="486"/>
      <c r="AL588" s="486"/>
      <c r="AM588" s="486"/>
      <c r="AN588" s="486"/>
      <c r="AO588" s="486"/>
      <c r="AP588" s="486"/>
      <c r="AQ588" s="486"/>
      <c r="AR588" s="486"/>
      <c r="AS588" s="486"/>
      <c r="AT588" s="486"/>
      <c r="AU588" s="486"/>
      <c r="AV588" s="486"/>
      <c r="AW588" s="486"/>
      <c r="AX588" s="486"/>
      <c r="AY588" s="486">
        <f t="shared" si="505"/>
        <v>44825.833333333336</v>
      </c>
      <c r="AZ588" s="486"/>
      <c r="BA588" s="486"/>
      <c r="BB588" s="486"/>
      <c r="BC588" s="486"/>
      <c r="BD588" s="486"/>
      <c r="BE588" s="486"/>
      <c r="BF588" s="421">
        <f t="shared" si="496"/>
        <v>2</v>
      </c>
      <c r="BG588" s="422"/>
      <c r="BH588" s="423"/>
      <c r="BI588" s="423"/>
      <c r="BJ588" s="423"/>
      <c r="BK588" s="423"/>
      <c r="BL588" s="423"/>
      <c r="BM588" s="423"/>
      <c r="BN588" s="423"/>
      <c r="BO588" s="423"/>
      <c r="BP588" s="423"/>
      <c r="BQ588" s="424"/>
      <c r="BR588" s="424"/>
      <c r="BS588" s="424"/>
      <c r="BT588" s="424"/>
      <c r="BU588" s="424"/>
      <c r="BV588" s="424"/>
      <c r="BW588" s="424"/>
      <c r="BX588" s="424"/>
      <c r="BY588" s="424"/>
      <c r="BZ588" s="424"/>
      <c r="CA588" s="424"/>
      <c r="CB588" s="425">
        <f t="shared" si="497"/>
        <v>0</v>
      </c>
      <c r="CC588" s="397">
        <f t="shared" si="498"/>
        <v>2</v>
      </c>
      <c r="CD588" s="364"/>
      <c r="CE588" s="396">
        <f t="shared" si="487"/>
        <v>6</v>
      </c>
      <c r="CF588" s="413"/>
      <c r="CG588" s="413"/>
      <c r="CH588" s="413"/>
      <c r="CI588" s="413"/>
      <c r="CJ588" s="413"/>
      <c r="CK588" s="426"/>
      <c r="CL588" s="426"/>
    </row>
    <row r="589" spans="1:90" s="427" customFormat="1" ht="26.4" customHeight="1">
      <c r="A589" s="410"/>
      <c r="B589" s="411">
        <f t="shared" si="500"/>
        <v>1494</v>
      </c>
      <c r="C589" s="216" t="str">
        <f t="shared" ca="1" si="503"/>
        <v/>
      </c>
      <c r="D589" s="216" t="s">
        <v>364</v>
      </c>
      <c r="E589" s="363">
        <f t="shared" si="495"/>
        <v>44805</v>
      </c>
      <c r="F589" s="412">
        <v>44805</v>
      </c>
      <c r="G589" s="413"/>
      <c r="H589" s="414"/>
      <c r="I589" s="413"/>
      <c r="J589" s="413"/>
      <c r="K589" s="413">
        <v>3059</v>
      </c>
      <c r="L589" s="414"/>
      <c r="M589" s="413"/>
      <c r="N589" s="413"/>
      <c r="O589" s="483" t="s">
        <v>253</v>
      </c>
      <c r="P589" s="415" t="s">
        <v>254</v>
      </c>
      <c r="Q589" s="416" t="s">
        <v>254</v>
      </c>
      <c r="R589" s="417" t="s">
        <v>68</v>
      </c>
      <c r="S589" s="418" t="s">
        <v>27</v>
      </c>
      <c r="T589" s="413"/>
      <c r="U589" s="14" t="s">
        <v>350</v>
      </c>
      <c r="V589" s="419" t="s">
        <v>377</v>
      </c>
      <c r="W589" s="419">
        <v>90</v>
      </c>
      <c r="X589" s="413" t="s">
        <v>379</v>
      </c>
      <c r="Y589" s="413">
        <v>3</v>
      </c>
      <c r="Z589" s="428" t="s">
        <v>353</v>
      </c>
      <c r="AA589" s="413" t="e">
        <v>#VALUE!</v>
      </c>
      <c r="AB589" s="413" t="e">
        <v>#VALUE!</v>
      </c>
      <c r="AC589" s="413"/>
      <c r="AD589" s="413"/>
      <c r="AE589" s="413" t="e">
        <v>#VALUE!</v>
      </c>
      <c r="AF589" s="486">
        <v>44805</v>
      </c>
      <c r="AG589" s="486"/>
      <c r="AH589" s="486"/>
      <c r="AI589" s="486"/>
      <c r="AJ589" s="486"/>
      <c r="AK589" s="486"/>
      <c r="AL589" s="486"/>
      <c r="AM589" s="486"/>
      <c r="AN589" s="486"/>
      <c r="AO589" s="486"/>
      <c r="AP589" s="486"/>
      <c r="AQ589" s="486"/>
      <c r="AR589" s="486"/>
      <c r="AS589" s="486"/>
      <c r="AT589" s="486"/>
      <c r="AU589" s="486"/>
      <c r="AV589" s="486"/>
      <c r="AW589" s="486"/>
      <c r="AX589" s="486"/>
      <c r="AY589" s="486">
        <f t="shared" si="505"/>
        <v>44825.833333333336</v>
      </c>
      <c r="AZ589" s="486"/>
      <c r="BA589" s="486"/>
      <c r="BB589" s="486"/>
      <c r="BC589" s="486"/>
      <c r="BD589" s="486"/>
      <c r="BE589" s="486"/>
      <c r="BF589" s="421">
        <f t="shared" si="496"/>
        <v>2</v>
      </c>
      <c r="BG589" s="422"/>
      <c r="BH589" s="423"/>
      <c r="BI589" s="423"/>
      <c r="BJ589" s="423"/>
      <c r="BK589" s="423"/>
      <c r="BL589" s="423"/>
      <c r="BM589" s="423"/>
      <c r="BN589" s="423"/>
      <c r="BO589" s="423"/>
      <c r="BP589" s="423"/>
      <c r="BQ589" s="424"/>
      <c r="BR589" s="424"/>
      <c r="BS589" s="424"/>
      <c r="BT589" s="424"/>
      <c r="BU589" s="424"/>
      <c r="BV589" s="424"/>
      <c r="BW589" s="424"/>
      <c r="BX589" s="424"/>
      <c r="BY589" s="424"/>
      <c r="BZ589" s="424"/>
      <c r="CA589" s="424"/>
      <c r="CB589" s="425">
        <f t="shared" si="497"/>
        <v>0</v>
      </c>
      <c r="CC589" s="397">
        <f t="shared" si="498"/>
        <v>2</v>
      </c>
      <c r="CD589" s="364"/>
      <c r="CE589" s="396">
        <f t="shared" si="487"/>
        <v>6</v>
      </c>
      <c r="CF589" s="413"/>
      <c r="CG589" s="413"/>
      <c r="CH589" s="413"/>
      <c r="CI589" s="413"/>
      <c r="CJ589" s="413"/>
      <c r="CK589" s="426"/>
      <c r="CL589" s="426"/>
    </row>
    <row r="590" spans="1:90" s="427" customFormat="1" ht="26.4" customHeight="1">
      <c r="A590" s="410"/>
      <c r="B590" s="411">
        <f t="shared" si="500"/>
        <v>1495</v>
      </c>
      <c r="C590" s="216" t="str">
        <f t="shared" ca="1" si="503"/>
        <v/>
      </c>
      <c r="D590" s="216" t="s">
        <v>364</v>
      </c>
      <c r="E590" s="363">
        <f t="shared" ref="E590:E653" si="506">F590</f>
        <v>44805</v>
      </c>
      <c r="F590" s="412">
        <v>44805</v>
      </c>
      <c r="G590" s="413"/>
      <c r="H590" s="414"/>
      <c r="I590" s="413"/>
      <c r="J590" s="413"/>
      <c r="K590" s="413">
        <v>3059</v>
      </c>
      <c r="L590" s="414"/>
      <c r="M590" s="413"/>
      <c r="N590" s="413"/>
      <c r="O590" s="483" t="s">
        <v>253</v>
      </c>
      <c r="P590" s="415" t="s">
        <v>254</v>
      </c>
      <c r="Q590" s="416" t="s">
        <v>254</v>
      </c>
      <c r="R590" s="417" t="s">
        <v>68</v>
      </c>
      <c r="S590" s="418" t="s">
        <v>27</v>
      </c>
      <c r="T590" s="413"/>
      <c r="U590" s="413" t="s">
        <v>378</v>
      </c>
      <c r="V590" s="419" t="s">
        <v>378</v>
      </c>
      <c r="W590" s="419">
        <v>-40</v>
      </c>
      <c r="X590" s="413" t="s">
        <v>379</v>
      </c>
      <c r="Y590" s="413">
        <v>3</v>
      </c>
      <c r="Z590" s="413" t="s">
        <v>57</v>
      </c>
      <c r="AA590" s="413" t="e">
        <v>#VALUE!</v>
      </c>
      <c r="AB590" s="413" t="e">
        <v>#VALUE!</v>
      </c>
      <c r="AC590" s="413"/>
      <c r="AD590" s="413"/>
      <c r="AE590" s="413" t="e">
        <v>#VALUE!</v>
      </c>
      <c r="AF590" s="486">
        <v>44805</v>
      </c>
      <c r="AG590" s="486"/>
      <c r="AH590" s="486"/>
      <c r="AI590" s="486"/>
      <c r="AJ590" s="486"/>
      <c r="AK590" s="486"/>
      <c r="AL590" s="486"/>
      <c r="AM590" s="486"/>
      <c r="AN590" s="486"/>
      <c r="AO590" s="486"/>
      <c r="AP590" s="486"/>
      <c r="AQ590" s="486"/>
      <c r="AR590" s="486"/>
      <c r="AS590" s="486"/>
      <c r="AT590" s="486"/>
      <c r="AU590" s="486"/>
      <c r="AV590" s="486"/>
      <c r="AW590" s="486"/>
      <c r="AX590" s="486"/>
      <c r="AY590" s="486">
        <f t="shared" si="505"/>
        <v>44825.833333333336</v>
      </c>
      <c r="AZ590" s="486"/>
      <c r="BA590" s="486"/>
      <c r="BB590" s="486"/>
      <c r="BC590" s="486"/>
      <c r="BD590" s="486"/>
      <c r="BE590" s="486"/>
      <c r="BF590" s="421">
        <f t="shared" si="496"/>
        <v>2</v>
      </c>
      <c r="BG590" s="422"/>
      <c r="BH590" s="423"/>
      <c r="BI590" s="423"/>
      <c r="BJ590" s="423"/>
      <c r="BK590" s="423"/>
      <c r="BL590" s="423"/>
      <c r="BM590" s="423"/>
      <c r="BN590" s="423"/>
      <c r="BO590" s="423"/>
      <c r="BP590" s="423"/>
      <c r="BQ590" s="424"/>
      <c r="BR590" s="424"/>
      <c r="BS590" s="424"/>
      <c r="BT590" s="424"/>
      <c r="BU590" s="424"/>
      <c r="BV590" s="424"/>
      <c r="BW590" s="424"/>
      <c r="BX590" s="424"/>
      <c r="BY590" s="424"/>
      <c r="BZ590" s="424"/>
      <c r="CA590" s="424"/>
      <c r="CB590" s="425">
        <f t="shared" si="497"/>
        <v>0</v>
      </c>
      <c r="CC590" s="397">
        <f t="shared" ref="CC590:CC653" si="507">BF590-CB590</f>
        <v>2</v>
      </c>
      <c r="CD590" s="364"/>
      <c r="CE590" s="396">
        <f t="shared" si="487"/>
        <v>6</v>
      </c>
      <c r="CF590" s="413"/>
      <c r="CG590" s="413"/>
      <c r="CH590" s="413"/>
      <c r="CI590" s="413"/>
      <c r="CJ590" s="413"/>
      <c r="CK590" s="426"/>
      <c r="CL590" s="426"/>
    </row>
    <row r="591" spans="1:90" s="427" customFormat="1" ht="26.4" customHeight="1">
      <c r="A591" s="410"/>
      <c r="B591" s="411">
        <f t="shared" si="500"/>
        <v>1496</v>
      </c>
      <c r="C591" s="216" t="str">
        <f t="shared" ca="1" si="503"/>
        <v/>
      </c>
      <c r="D591" s="216" t="s">
        <v>364</v>
      </c>
      <c r="E591" s="363">
        <f t="shared" si="506"/>
        <v>44805</v>
      </c>
      <c r="F591" s="412">
        <v>44805</v>
      </c>
      <c r="G591" s="413"/>
      <c r="H591" s="414"/>
      <c r="I591" s="413"/>
      <c r="J591" s="413"/>
      <c r="K591" s="413">
        <v>3059</v>
      </c>
      <c r="L591" s="414"/>
      <c r="M591" s="413"/>
      <c r="N591" s="413"/>
      <c r="O591" s="483" t="s">
        <v>253</v>
      </c>
      <c r="P591" s="415" t="s">
        <v>254</v>
      </c>
      <c r="Q591" s="416" t="s">
        <v>254</v>
      </c>
      <c r="R591" s="417" t="s">
        <v>68</v>
      </c>
      <c r="S591" s="418" t="s">
        <v>27</v>
      </c>
      <c r="T591" s="413"/>
      <c r="U591" s="413" t="s">
        <v>380</v>
      </c>
      <c r="V591" s="419" t="s">
        <v>318</v>
      </c>
      <c r="W591" s="419" t="s">
        <v>329</v>
      </c>
      <c r="X591" s="413" t="s">
        <v>323</v>
      </c>
      <c r="Y591" s="413">
        <v>3</v>
      </c>
      <c r="Z591" s="413" t="s">
        <v>21</v>
      </c>
      <c r="AA591" s="413" t="e">
        <v>#VALUE!</v>
      </c>
      <c r="AB591" s="413" t="e">
        <v>#VALUE!</v>
      </c>
      <c r="AC591" s="413"/>
      <c r="AD591" s="413"/>
      <c r="AE591" s="413" t="e">
        <v>#VALUE!</v>
      </c>
      <c r="AF591" s="486">
        <v>44805</v>
      </c>
      <c r="AG591" s="486"/>
      <c r="AH591" s="486"/>
      <c r="AI591" s="486"/>
      <c r="AJ591" s="486"/>
      <c r="AK591" s="486"/>
      <c r="AL591" s="486"/>
      <c r="AM591" s="486"/>
      <c r="AN591" s="486"/>
      <c r="AO591" s="486"/>
      <c r="AP591" s="486"/>
      <c r="AQ591" s="486"/>
      <c r="AR591" s="486"/>
      <c r="AS591" s="486"/>
      <c r="AT591" s="486"/>
      <c r="AU591" s="486"/>
      <c r="AV591" s="486"/>
      <c r="AW591" s="486"/>
      <c r="AX591" s="486"/>
      <c r="AY591" s="486">
        <f t="shared" si="505"/>
        <v>44825.833333333336</v>
      </c>
      <c r="AZ591" s="486"/>
      <c r="BA591" s="486"/>
      <c r="BB591" s="486"/>
      <c r="BC591" s="486"/>
      <c r="BD591" s="486"/>
      <c r="BE591" s="486"/>
      <c r="BF591" s="421">
        <f t="shared" si="496"/>
        <v>2</v>
      </c>
      <c r="BG591" s="422"/>
      <c r="BH591" s="423"/>
      <c r="BI591" s="423"/>
      <c r="BJ591" s="423"/>
      <c r="BK591" s="423"/>
      <c r="BL591" s="423"/>
      <c r="BM591" s="423"/>
      <c r="BN591" s="423"/>
      <c r="BO591" s="423"/>
      <c r="BP591" s="423"/>
      <c r="BQ591" s="424"/>
      <c r="BR591" s="424"/>
      <c r="BS591" s="424"/>
      <c r="BT591" s="424"/>
      <c r="BU591" s="424"/>
      <c r="BV591" s="424"/>
      <c r="BW591" s="424"/>
      <c r="BX591" s="424"/>
      <c r="BY591" s="424"/>
      <c r="BZ591" s="424"/>
      <c r="CA591" s="424"/>
      <c r="CB591" s="425">
        <f t="shared" si="497"/>
        <v>0</v>
      </c>
      <c r="CC591" s="397">
        <f t="shared" si="507"/>
        <v>2</v>
      </c>
      <c r="CD591" s="364"/>
      <c r="CE591" s="396">
        <f t="shared" si="487"/>
        <v>6</v>
      </c>
      <c r="CF591" s="413"/>
      <c r="CG591" s="413"/>
      <c r="CH591" s="413"/>
      <c r="CI591" s="413"/>
      <c r="CJ591" s="413"/>
      <c r="CK591" s="426"/>
      <c r="CL591" s="426"/>
    </row>
    <row r="592" spans="1:90" s="427" customFormat="1" ht="26.4" customHeight="1">
      <c r="A592" s="410"/>
      <c r="B592" s="411">
        <f t="shared" ref="B592:B655" si="508">B591+1</f>
        <v>1497</v>
      </c>
      <c r="C592" s="216" t="str">
        <f t="shared" ca="1" si="503"/>
        <v/>
      </c>
      <c r="D592" s="216" t="s">
        <v>364</v>
      </c>
      <c r="E592" s="363">
        <f t="shared" si="506"/>
        <v>44805</v>
      </c>
      <c r="F592" s="412">
        <v>44805</v>
      </c>
      <c r="G592" s="413"/>
      <c r="H592" s="414"/>
      <c r="I592" s="413"/>
      <c r="J592" s="413"/>
      <c r="K592" s="413">
        <v>3059</v>
      </c>
      <c r="L592" s="414"/>
      <c r="M592" s="413"/>
      <c r="N592" s="413"/>
      <c r="O592" s="483" t="s">
        <v>253</v>
      </c>
      <c r="P592" s="415" t="s">
        <v>254</v>
      </c>
      <c r="Q592" s="416" t="s">
        <v>254</v>
      </c>
      <c r="R592" s="417" t="s">
        <v>68</v>
      </c>
      <c r="S592" s="418" t="s">
        <v>27</v>
      </c>
      <c r="T592" s="413"/>
      <c r="U592" s="413" t="s">
        <v>382</v>
      </c>
      <c r="V592" s="419" t="s">
        <v>382</v>
      </c>
      <c r="W592" s="419" t="s">
        <v>383</v>
      </c>
      <c r="X592" s="413" t="s">
        <v>379</v>
      </c>
      <c r="Y592" s="413">
        <v>3</v>
      </c>
      <c r="Z592" s="413" t="s">
        <v>31</v>
      </c>
      <c r="AA592" s="413" t="e">
        <v>#VALUE!</v>
      </c>
      <c r="AB592" s="413" t="e">
        <v>#VALUE!</v>
      </c>
      <c r="AC592" s="413"/>
      <c r="AD592" s="413"/>
      <c r="AE592" s="413" t="e">
        <v>#VALUE!</v>
      </c>
      <c r="AF592" s="486">
        <v>44805</v>
      </c>
      <c r="AG592" s="486"/>
      <c r="AH592" s="486"/>
      <c r="AI592" s="486"/>
      <c r="AJ592" s="486"/>
      <c r="AK592" s="486"/>
      <c r="AL592" s="486"/>
      <c r="AM592" s="486"/>
      <c r="AN592" s="486"/>
      <c r="AO592" s="486"/>
      <c r="AP592" s="486"/>
      <c r="AQ592" s="486"/>
      <c r="AR592" s="486"/>
      <c r="AS592" s="486"/>
      <c r="AT592" s="486"/>
      <c r="AU592" s="486"/>
      <c r="AV592" s="486"/>
      <c r="AW592" s="486"/>
      <c r="AX592" s="486"/>
      <c r="AY592" s="486">
        <f t="shared" si="505"/>
        <v>44825.833333333336</v>
      </c>
      <c r="AZ592" s="486"/>
      <c r="BA592" s="486"/>
      <c r="BB592" s="486"/>
      <c r="BC592" s="486"/>
      <c r="BD592" s="486"/>
      <c r="BE592" s="486"/>
      <c r="BF592" s="421">
        <f t="shared" si="496"/>
        <v>2</v>
      </c>
      <c r="BG592" s="422"/>
      <c r="BH592" s="423"/>
      <c r="BI592" s="423"/>
      <c r="BJ592" s="423"/>
      <c r="BK592" s="423"/>
      <c r="BL592" s="423"/>
      <c r="BM592" s="423"/>
      <c r="BN592" s="423"/>
      <c r="BO592" s="423"/>
      <c r="BP592" s="423"/>
      <c r="BQ592" s="424"/>
      <c r="BR592" s="424"/>
      <c r="BS592" s="424"/>
      <c r="BT592" s="424"/>
      <c r="BU592" s="424"/>
      <c r="BV592" s="424"/>
      <c r="BW592" s="424"/>
      <c r="BX592" s="424"/>
      <c r="BY592" s="424"/>
      <c r="BZ592" s="424"/>
      <c r="CA592" s="424"/>
      <c r="CB592" s="425">
        <f t="shared" si="497"/>
        <v>0</v>
      </c>
      <c r="CC592" s="397">
        <f t="shared" si="507"/>
        <v>2</v>
      </c>
      <c r="CD592" s="364"/>
      <c r="CE592" s="396">
        <f t="shared" si="487"/>
        <v>6</v>
      </c>
      <c r="CF592" s="413"/>
      <c r="CG592" s="413"/>
      <c r="CH592" s="413"/>
      <c r="CI592" s="413"/>
      <c r="CJ592" s="413"/>
      <c r="CK592" s="426"/>
      <c r="CL592" s="426"/>
    </row>
    <row r="593" spans="1:90" s="427" customFormat="1" ht="26.4" customHeight="1">
      <c r="A593" s="410"/>
      <c r="B593" s="411">
        <f t="shared" si="508"/>
        <v>1498</v>
      </c>
      <c r="C593" s="216" t="str">
        <f t="shared" ref="C593:C624" ca="1" si="509">IF(CD593="","",(IF(CF593&lt;&gt;"","Closed",(IF(CD593=TODAY()+1,"Near Due",(IF(CD593=TODAY(),"Today is due date",(IF(CD593&gt;TODAY(),"On Due",(IF(E1593&lt;TODAY()-7,"Too Over Due",(IF(CD593&lt;TODAY(),"Over due")))))))))))))</f>
        <v/>
      </c>
      <c r="D593" s="216" t="s">
        <v>364</v>
      </c>
      <c r="E593" s="363">
        <f t="shared" si="506"/>
        <v>44805</v>
      </c>
      <c r="F593" s="412">
        <v>44805</v>
      </c>
      <c r="G593" s="413"/>
      <c r="H593" s="414"/>
      <c r="I593" s="413"/>
      <c r="J593" s="413"/>
      <c r="K593" s="413">
        <v>3060</v>
      </c>
      <c r="L593" s="414"/>
      <c r="M593" s="413"/>
      <c r="N593" s="413"/>
      <c r="O593" s="483" t="s">
        <v>253</v>
      </c>
      <c r="P593" s="415" t="s">
        <v>254</v>
      </c>
      <c r="Q593" s="416" t="s">
        <v>254</v>
      </c>
      <c r="R593" s="417" t="s">
        <v>68</v>
      </c>
      <c r="S593" s="418" t="s">
        <v>27</v>
      </c>
      <c r="T593" s="413"/>
      <c r="U593" s="14" t="s">
        <v>350</v>
      </c>
      <c r="V593" s="419" t="s">
        <v>377</v>
      </c>
      <c r="W593" s="419">
        <v>105</v>
      </c>
      <c r="X593" s="413" t="s">
        <v>323</v>
      </c>
      <c r="Y593" s="413">
        <v>3</v>
      </c>
      <c r="Z593" s="428" t="s">
        <v>353</v>
      </c>
      <c r="AA593" s="413" t="e">
        <v>#VALUE!</v>
      </c>
      <c r="AB593" s="413" t="e">
        <v>#VALUE!</v>
      </c>
      <c r="AC593" s="413"/>
      <c r="AD593" s="413"/>
      <c r="AE593" s="413" t="e">
        <v>#VALUE!</v>
      </c>
      <c r="AF593" s="486">
        <v>44805</v>
      </c>
      <c r="AG593" s="486"/>
      <c r="AH593" s="486"/>
      <c r="AI593" s="486"/>
      <c r="AJ593" s="486"/>
      <c r="AK593" s="486"/>
      <c r="AL593" s="486"/>
      <c r="AM593" s="486"/>
      <c r="AN593" s="486"/>
      <c r="AO593" s="486"/>
      <c r="AP593" s="486"/>
      <c r="AQ593" s="486"/>
      <c r="AR593" s="486"/>
      <c r="AS593" s="486"/>
      <c r="AT593" s="486"/>
      <c r="AU593" s="486"/>
      <c r="AV593" s="486"/>
      <c r="AW593" s="486"/>
      <c r="AX593" s="486"/>
      <c r="AY593" s="486">
        <f t="shared" si="505"/>
        <v>44825.833333333336</v>
      </c>
      <c r="AZ593" s="486"/>
      <c r="BA593" s="486"/>
      <c r="BB593" s="486"/>
      <c r="BC593" s="486"/>
      <c r="BD593" s="486"/>
      <c r="BE593" s="486"/>
      <c r="BF593" s="421">
        <f t="shared" si="496"/>
        <v>2</v>
      </c>
      <c r="BG593" s="422"/>
      <c r="BH593" s="423"/>
      <c r="BI593" s="423"/>
      <c r="BJ593" s="423"/>
      <c r="BK593" s="423"/>
      <c r="BL593" s="423"/>
      <c r="BM593" s="423"/>
      <c r="BN593" s="423"/>
      <c r="BO593" s="423"/>
      <c r="BP593" s="423"/>
      <c r="BQ593" s="424"/>
      <c r="BR593" s="424"/>
      <c r="BS593" s="424"/>
      <c r="BT593" s="424"/>
      <c r="BU593" s="424"/>
      <c r="BV593" s="424"/>
      <c r="BW593" s="424"/>
      <c r="BX593" s="424"/>
      <c r="BY593" s="424"/>
      <c r="BZ593" s="424"/>
      <c r="CA593" s="424"/>
      <c r="CB593" s="425">
        <f t="shared" si="497"/>
        <v>0</v>
      </c>
      <c r="CC593" s="397">
        <f t="shared" si="507"/>
        <v>2</v>
      </c>
      <c r="CD593" s="364"/>
      <c r="CE593" s="396">
        <f t="shared" si="487"/>
        <v>6</v>
      </c>
      <c r="CF593" s="413"/>
      <c r="CG593" s="413"/>
      <c r="CH593" s="413"/>
      <c r="CI593" s="413"/>
      <c r="CJ593" s="413"/>
      <c r="CK593" s="426"/>
      <c r="CL593" s="426"/>
    </row>
    <row r="594" spans="1:90" s="427" customFormat="1" ht="26.4" customHeight="1">
      <c r="A594" s="410"/>
      <c r="B594" s="411">
        <f t="shared" si="508"/>
        <v>1499</v>
      </c>
      <c r="C594" s="216" t="str">
        <f t="shared" ca="1" si="509"/>
        <v/>
      </c>
      <c r="D594" s="216" t="s">
        <v>364</v>
      </c>
      <c r="E594" s="363">
        <f t="shared" si="506"/>
        <v>44805</v>
      </c>
      <c r="F594" s="412">
        <v>44805</v>
      </c>
      <c r="G594" s="413"/>
      <c r="H594" s="414"/>
      <c r="I594" s="413"/>
      <c r="J594" s="413"/>
      <c r="K594" s="413">
        <v>3060</v>
      </c>
      <c r="L594" s="414"/>
      <c r="M594" s="413"/>
      <c r="N594" s="413"/>
      <c r="O594" s="483" t="s">
        <v>253</v>
      </c>
      <c r="P594" s="415" t="s">
        <v>254</v>
      </c>
      <c r="Q594" s="416" t="s">
        <v>254</v>
      </c>
      <c r="R594" s="417" t="s">
        <v>68</v>
      </c>
      <c r="S594" s="418" t="s">
        <v>27</v>
      </c>
      <c r="T594" s="413"/>
      <c r="U594" s="413" t="s">
        <v>378</v>
      </c>
      <c r="V594" s="419" t="s">
        <v>378</v>
      </c>
      <c r="W594" s="419">
        <v>-40</v>
      </c>
      <c r="X594" s="413" t="s">
        <v>323</v>
      </c>
      <c r="Y594" s="413">
        <v>3</v>
      </c>
      <c r="Z594" s="413" t="s">
        <v>57</v>
      </c>
      <c r="AA594" s="413" t="e">
        <v>#VALUE!</v>
      </c>
      <c r="AB594" s="413" t="e">
        <v>#VALUE!</v>
      </c>
      <c r="AC594" s="413"/>
      <c r="AD594" s="413"/>
      <c r="AE594" s="413" t="e">
        <v>#VALUE!</v>
      </c>
      <c r="AF594" s="486">
        <v>44805</v>
      </c>
      <c r="AG594" s="486"/>
      <c r="AH594" s="486"/>
      <c r="AI594" s="486"/>
      <c r="AJ594" s="486"/>
      <c r="AK594" s="486"/>
      <c r="AL594" s="486"/>
      <c r="AM594" s="486"/>
      <c r="AN594" s="486"/>
      <c r="AO594" s="486"/>
      <c r="AP594" s="486"/>
      <c r="AQ594" s="486"/>
      <c r="AR594" s="486"/>
      <c r="AS594" s="486"/>
      <c r="AT594" s="486"/>
      <c r="AU594" s="486"/>
      <c r="AV594" s="486"/>
      <c r="AW594" s="486"/>
      <c r="AX594" s="486"/>
      <c r="AY594" s="486">
        <f t="shared" si="505"/>
        <v>44825.833333333336</v>
      </c>
      <c r="AZ594" s="486"/>
      <c r="BA594" s="486"/>
      <c r="BB594" s="486"/>
      <c r="BC594" s="486"/>
      <c r="BD594" s="486"/>
      <c r="BE594" s="486"/>
      <c r="BF594" s="421">
        <f t="shared" si="496"/>
        <v>2</v>
      </c>
      <c r="BG594" s="422"/>
      <c r="BH594" s="423"/>
      <c r="BI594" s="423"/>
      <c r="BJ594" s="423"/>
      <c r="BK594" s="423"/>
      <c r="BL594" s="423"/>
      <c r="BM594" s="423"/>
      <c r="BN594" s="423"/>
      <c r="BO594" s="423"/>
      <c r="BP594" s="423"/>
      <c r="BQ594" s="424"/>
      <c r="BR594" s="424"/>
      <c r="BS594" s="424"/>
      <c r="BT594" s="424"/>
      <c r="BU594" s="424"/>
      <c r="BV594" s="424"/>
      <c r="BW594" s="424"/>
      <c r="BX594" s="424"/>
      <c r="BY594" s="424"/>
      <c r="BZ594" s="424"/>
      <c r="CA594" s="424"/>
      <c r="CB594" s="425">
        <f t="shared" si="497"/>
        <v>0</v>
      </c>
      <c r="CC594" s="397">
        <f t="shared" si="507"/>
        <v>2</v>
      </c>
      <c r="CD594" s="364"/>
      <c r="CE594" s="396">
        <f t="shared" si="487"/>
        <v>6</v>
      </c>
      <c r="CF594" s="413"/>
      <c r="CG594" s="413"/>
      <c r="CH594" s="413"/>
      <c r="CI594" s="413"/>
      <c r="CJ594" s="413"/>
      <c r="CK594" s="426"/>
      <c r="CL594" s="426"/>
    </row>
    <row r="595" spans="1:90" s="427" customFormat="1" ht="26.4" customHeight="1">
      <c r="A595" s="410"/>
      <c r="B595" s="411">
        <f t="shared" si="508"/>
        <v>1500</v>
      </c>
      <c r="C595" s="216" t="str">
        <f t="shared" ca="1" si="509"/>
        <v/>
      </c>
      <c r="D595" s="216" t="s">
        <v>364</v>
      </c>
      <c r="E595" s="363">
        <f t="shared" si="506"/>
        <v>44805</v>
      </c>
      <c r="F595" s="412">
        <v>44805</v>
      </c>
      <c r="G595" s="413"/>
      <c r="H595" s="414"/>
      <c r="I595" s="413"/>
      <c r="J595" s="413"/>
      <c r="K595" s="413">
        <v>3060</v>
      </c>
      <c r="L595" s="414"/>
      <c r="M595" s="413"/>
      <c r="N595" s="413"/>
      <c r="O595" s="483" t="s">
        <v>253</v>
      </c>
      <c r="P595" s="415" t="s">
        <v>254</v>
      </c>
      <c r="Q595" s="416" t="s">
        <v>254</v>
      </c>
      <c r="R595" s="417" t="s">
        <v>68</v>
      </c>
      <c r="S595" s="418" t="s">
        <v>27</v>
      </c>
      <c r="T595" s="413"/>
      <c r="U595" s="14" t="s">
        <v>350</v>
      </c>
      <c r="V595" s="419" t="s">
        <v>377</v>
      </c>
      <c r="W595" s="419">
        <v>105</v>
      </c>
      <c r="X595" s="413" t="s">
        <v>379</v>
      </c>
      <c r="Y595" s="413">
        <v>3</v>
      </c>
      <c r="Z595" s="428" t="s">
        <v>353</v>
      </c>
      <c r="AA595" s="413" t="e">
        <v>#VALUE!</v>
      </c>
      <c r="AB595" s="413" t="e">
        <v>#VALUE!</v>
      </c>
      <c r="AC595" s="413"/>
      <c r="AD595" s="413"/>
      <c r="AE595" s="413" t="e">
        <v>#VALUE!</v>
      </c>
      <c r="AF595" s="486">
        <v>44805</v>
      </c>
      <c r="AG595" s="486"/>
      <c r="AH595" s="486"/>
      <c r="AI595" s="486"/>
      <c r="AJ595" s="486"/>
      <c r="AK595" s="486"/>
      <c r="AL595" s="486"/>
      <c r="AM595" s="486"/>
      <c r="AN595" s="486"/>
      <c r="AO595" s="486"/>
      <c r="AP595" s="486"/>
      <c r="AQ595" s="486"/>
      <c r="AR595" s="486"/>
      <c r="AS595" s="486"/>
      <c r="AT595" s="486"/>
      <c r="AU595" s="486"/>
      <c r="AV595" s="486"/>
      <c r="AW595" s="486"/>
      <c r="AX595" s="486"/>
      <c r="AY595" s="486">
        <f t="shared" si="505"/>
        <v>44825.833333333336</v>
      </c>
      <c r="AZ595" s="486"/>
      <c r="BA595" s="486"/>
      <c r="BB595" s="486"/>
      <c r="BC595" s="486"/>
      <c r="BD595" s="486"/>
      <c r="BE595" s="486"/>
      <c r="BF595" s="421">
        <f t="shared" si="496"/>
        <v>2</v>
      </c>
      <c r="BG595" s="422"/>
      <c r="BH595" s="423"/>
      <c r="BI595" s="423"/>
      <c r="BJ595" s="423"/>
      <c r="BK595" s="423"/>
      <c r="BL595" s="423"/>
      <c r="BM595" s="423"/>
      <c r="BN595" s="423"/>
      <c r="BO595" s="423"/>
      <c r="BP595" s="423"/>
      <c r="BQ595" s="424"/>
      <c r="BR595" s="424"/>
      <c r="BS595" s="424"/>
      <c r="BT595" s="424"/>
      <c r="BU595" s="424"/>
      <c r="BV595" s="424"/>
      <c r="BW595" s="424"/>
      <c r="BX595" s="424"/>
      <c r="BY595" s="424"/>
      <c r="BZ595" s="424"/>
      <c r="CA595" s="424"/>
      <c r="CB595" s="425">
        <f t="shared" si="497"/>
        <v>0</v>
      </c>
      <c r="CC595" s="397">
        <f t="shared" si="507"/>
        <v>2</v>
      </c>
      <c r="CD595" s="364"/>
      <c r="CE595" s="396">
        <f t="shared" si="487"/>
        <v>6</v>
      </c>
      <c r="CF595" s="413"/>
      <c r="CG595" s="413"/>
      <c r="CH595" s="413"/>
      <c r="CI595" s="413"/>
      <c r="CJ595" s="413"/>
      <c r="CK595" s="426"/>
      <c r="CL595" s="426"/>
    </row>
    <row r="596" spans="1:90" s="427" customFormat="1" ht="26.4" customHeight="1">
      <c r="A596" s="410"/>
      <c r="B596" s="411">
        <f t="shared" si="508"/>
        <v>1501</v>
      </c>
      <c r="C596" s="216" t="str">
        <f t="shared" ca="1" si="509"/>
        <v/>
      </c>
      <c r="D596" s="216" t="s">
        <v>364</v>
      </c>
      <c r="E596" s="363">
        <f t="shared" si="506"/>
        <v>44805</v>
      </c>
      <c r="F596" s="412">
        <v>44805</v>
      </c>
      <c r="G596" s="413"/>
      <c r="H596" s="414"/>
      <c r="I596" s="413"/>
      <c r="J596" s="413"/>
      <c r="K596" s="413">
        <v>3060</v>
      </c>
      <c r="L596" s="414"/>
      <c r="M596" s="413"/>
      <c r="N596" s="413"/>
      <c r="O596" s="483" t="s">
        <v>253</v>
      </c>
      <c r="P596" s="415" t="s">
        <v>254</v>
      </c>
      <c r="Q596" s="416" t="s">
        <v>254</v>
      </c>
      <c r="R596" s="417" t="s">
        <v>68</v>
      </c>
      <c r="S596" s="418" t="s">
        <v>27</v>
      </c>
      <c r="T596" s="413"/>
      <c r="U596" s="413" t="s">
        <v>378</v>
      </c>
      <c r="V596" s="419" t="s">
        <v>378</v>
      </c>
      <c r="W596" s="419">
        <v>-40</v>
      </c>
      <c r="X596" s="413" t="s">
        <v>379</v>
      </c>
      <c r="Y596" s="413">
        <v>3</v>
      </c>
      <c r="Z596" s="413" t="s">
        <v>57</v>
      </c>
      <c r="AA596" s="413" t="e">
        <v>#VALUE!</v>
      </c>
      <c r="AB596" s="413" t="e">
        <v>#VALUE!</v>
      </c>
      <c r="AC596" s="413"/>
      <c r="AD596" s="413"/>
      <c r="AE596" s="413" t="e">
        <v>#VALUE!</v>
      </c>
      <c r="AF596" s="486">
        <v>44805</v>
      </c>
      <c r="AG596" s="486"/>
      <c r="AH596" s="486"/>
      <c r="AI596" s="486"/>
      <c r="AJ596" s="486"/>
      <c r="AK596" s="486"/>
      <c r="AL596" s="486"/>
      <c r="AM596" s="486"/>
      <c r="AN596" s="486"/>
      <c r="AO596" s="486"/>
      <c r="AP596" s="486"/>
      <c r="AQ596" s="486"/>
      <c r="AR596" s="486"/>
      <c r="AS596" s="486"/>
      <c r="AT596" s="486"/>
      <c r="AU596" s="486"/>
      <c r="AV596" s="486"/>
      <c r="AW596" s="486"/>
      <c r="AX596" s="486"/>
      <c r="AY596" s="486">
        <f t="shared" si="505"/>
        <v>44825.833333333336</v>
      </c>
      <c r="AZ596" s="486"/>
      <c r="BA596" s="486"/>
      <c r="BB596" s="486"/>
      <c r="BC596" s="486"/>
      <c r="BD596" s="486"/>
      <c r="BE596" s="486"/>
      <c r="BF596" s="421">
        <f t="shared" si="496"/>
        <v>2</v>
      </c>
      <c r="BG596" s="422"/>
      <c r="BH596" s="423"/>
      <c r="BI596" s="423"/>
      <c r="BJ596" s="423"/>
      <c r="BK596" s="423"/>
      <c r="BL596" s="423"/>
      <c r="BM596" s="423"/>
      <c r="BN596" s="423"/>
      <c r="BO596" s="423"/>
      <c r="BP596" s="423"/>
      <c r="BQ596" s="424"/>
      <c r="BR596" s="424"/>
      <c r="BS596" s="424"/>
      <c r="BT596" s="424"/>
      <c r="BU596" s="424"/>
      <c r="BV596" s="424"/>
      <c r="BW596" s="424"/>
      <c r="BX596" s="424"/>
      <c r="BY596" s="424"/>
      <c r="BZ596" s="424"/>
      <c r="CA596" s="424"/>
      <c r="CB596" s="425">
        <f t="shared" si="497"/>
        <v>0</v>
      </c>
      <c r="CC596" s="397">
        <f t="shared" si="507"/>
        <v>2</v>
      </c>
      <c r="CD596" s="364"/>
      <c r="CE596" s="396">
        <f t="shared" si="487"/>
        <v>6</v>
      </c>
      <c r="CF596" s="413"/>
      <c r="CG596" s="413"/>
      <c r="CH596" s="413"/>
      <c r="CI596" s="413"/>
      <c r="CJ596" s="413"/>
      <c r="CK596" s="426"/>
      <c r="CL596" s="426"/>
    </row>
    <row r="597" spans="1:90" s="427" customFormat="1" ht="26.4" customHeight="1">
      <c r="A597" s="410"/>
      <c r="B597" s="411">
        <f t="shared" si="508"/>
        <v>1502</v>
      </c>
      <c r="C597" s="216" t="str">
        <f t="shared" ca="1" si="509"/>
        <v/>
      </c>
      <c r="D597" s="216" t="s">
        <v>364</v>
      </c>
      <c r="E597" s="363">
        <f t="shared" si="506"/>
        <v>44805</v>
      </c>
      <c r="F597" s="412">
        <v>44805</v>
      </c>
      <c r="G597" s="413"/>
      <c r="H597" s="414"/>
      <c r="I597" s="413"/>
      <c r="J597" s="413"/>
      <c r="K597" s="413">
        <v>3060</v>
      </c>
      <c r="L597" s="414"/>
      <c r="M597" s="413"/>
      <c r="N597" s="413"/>
      <c r="O597" s="483" t="s">
        <v>253</v>
      </c>
      <c r="P597" s="415" t="s">
        <v>254</v>
      </c>
      <c r="Q597" s="416" t="s">
        <v>254</v>
      </c>
      <c r="R597" s="417" t="s">
        <v>68</v>
      </c>
      <c r="S597" s="418" t="s">
        <v>27</v>
      </c>
      <c r="T597" s="413"/>
      <c r="U597" s="413" t="s">
        <v>380</v>
      </c>
      <c r="V597" s="419" t="s">
        <v>318</v>
      </c>
      <c r="W597" s="419" t="s">
        <v>329</v>
      </c>
      <c r="X597" s="413" t="s">
        <v>323</v>
      </c>
      <c r="Y597" s="413">
        <v>3</v>
      </c>
      <c r="Z597" s="413" t="s">
        <v>21</v>
      </c>
      <c r="AA597" s="413" t="e">
        <v>#VALUE!</v>
      </c>
      <c r="AB597" s="413" t="e">
        <v>#VALUE!</v>
      </c>
      <c r="AC597" s="413"/>
      <c r="AD597" s="413"/>
      <c r="AE597" s="413" t="e">
        <v>#VALUE!</v>
      </c>
      <c r="AF597" s="486">
        <v>44805</v>
      </c>
      <c r="AG597" s="486"/>
      <c r="AH597" s="486"/>
      <c r="AI597" s="486"/>
      <c r="AJ597" s="486"/>
      <c r="AK597" s="486"/>
      <c r="AL597" s="486"/>
      <c r="AM597" s="486"/>
      <c r="AN597" s="486"/>
      <c r="AO597" s="486"/>
      <c r="AP597" s="486"/>
      <c r="AQ597" s="486"/>
      <c r="AR597" s="486"/>
      <c r="AS597" s="486"/>
      <c r="AT597" s="486"/>
      <c r="AU597" s="486"/>
      <c r="AV597" s="486"/>
      <c r="AW597" s="486"/>
      <c r="AX597" s="486"/>
      <c r="AY597" s="486">
        <f t="shared" si="505"/>
        <v>44825.833333333336</v>
      </c>
      <c r="AZ597" s="486"/>
      <c r="BA597" s="486"/>
      <c r="BB597" s="486"/>
      <c r="BC597" s="486"/>
      <c r="BD597" s="486"/>
      <c r="BE597" s="486"/>
      <c r="BF597" s="421">
        <f t="shared" si="496"/>
        <v>2</v>
      </c>
      <c r="BG597" s="422"/>
      <c r="BH597" s="423"/>
      <c r="BI597" s="423"/>
      <c r="BJ597" s="423"/>
      <c r="BK597" s="423"/>
      <c r="BL597" s="423"/>
      <c r="BM597" s="423"/>
      <c r="BN597" s="423"/>
      <c r="BO597" s="423"/>
      <c r="BP597" s="423"/>
      <c r="BQ597" s="424"/>
      <c r="BR597" s="424"/>
      <c r="BS597" s="424"/>
      <c r="BT597" s="424"/>
      <c r="BU597" s="424"/>
      <c r="BV597" s="424"/>
      <c r="BW597" s="424"/>
      <c r="BX597" s="424"/>
      <c r="BY597" s="424"/>
      <c r="BZ597" s="424"/>
      <c r="CA597" s="424"/>
      <c r="CB597" s="425">
        <f t="shared" si="497"/>
        <v>0</v>
      </c>
      <c r="CC597" s="397">
        <f t="shared" si="507"/>
        <v>2</v>
      </c>
      <c r="CD597" s="364"/>
      <c r="CE597" s="396">
        <f t="shared" si="487"/>
        <v>6</v>
      </c>
      <c r="CF597" s="413"/>
      <c r="CG597" s="413"/>
      <c r="CH597" s="413"/>
      <c r="CI597" s="413"/>
      <c r="CJ597" s="413"/>
      <c r="CK597" s="426"/>
      <c r="CL597" s="426"/>
    </row>
    <row r="598" spans="1:90" s="427" customFormat="1" ht="26.4" customHeight="1">
      <c r="A598" s="410"/>
      <c r="B598" s="411">
        <f t="shared" si="508"/>
        <v>1503</v>
      </c>
      <c r="C598" s="216" t="str">
        <f t="shared" ca="1" si="509"/>
        <v/>
      </c>
      <c r="D598" s="216" t="s">
        <v>364</v>
      </c>
      <c r="E598" s="363">
        <f t="shared" si="506"/>
        <v>44805</v>
      </c>
      <c r="F598" s="412">
        <v>44805</v>
      </c>
      <c r="G598" s="413"/>
      <c r="H598" s="414"/>
      <c r="I598" s="413"/>
      <c r="J598" s="413"/>
      <c r="K598" s="413">
        <v>3060</v>
      </c>
      <c r="L598" s="414"/>
      <c r="M598" s="413"/>
      <c r="N598" s="413"/>
      <c r="O598" s="483" t="s">
        <v>253</v>
      </c>
      <c r="P598" s="415" t="s">
        <v>254</v>
      </c>
      <c r="Q598" s="416" t="s">
        <v>254</v>
      </c>
      <c r="R598" s="417" t="s">
        <v>68</v>
      </c>
      <c r="S598" s="418" t="s">
        <v>27</v>
      </c>
      <c r="T598" s="413"/>
      <c r="U598" s="413" t="s">
        <v>382</v>
      </c>
      <c r="V598" s="419" t="s">
        <v>382</v>
      </c>
      <c r="W598" s="380" t="s">
        <v>385</v>
      </c>
      <c r="X598" s="413" t="s">
        <v>379</v>
      </c>
      <c r="Y598" s="413">
        <v>3</v>
      </c>
      <c r="Z598" s="413" t="s">
        <v>31</v>
      </c>
      <c r="AA598" s="413" t="e">
        <v>#VALUE!</v>
      </c>
      <c r="AB598" s="413" t="e">
        <v>#VALUE!</v>
      </c>
      <c r="AC598" s="413"/>
      <c r="AD598" s="413"/>
      <c r="AE598" s="413" t="e">
        <v>#VALUE!</v>
      </c>
      <c r="AF598" s="486">
        <v>44805</v>
      </c>
      <c r="AG598" s="486"/>
      <c r="AH598" s="486"/>
      <c r="AI598" s="486"/>
      <c r="AJ598" s="486"/>
      <c r="AK598" s="486"/>
      <c r="AL598" s="486"/>
      <c r="AM598" s="486"/>
      <c r="AN598" s="486"/>
      <c r="AO598" s="486"/>
      <c r="AP598" s="486"/>
      <c r="AQ598" s="486"/>
      <c r="AR598" s="486"/>
      <c r="AS598" s="486"/>
      <c r="AT598" s="486"/>
      <c r="AU598" s="486"/>
      <c r="AV598" s="486"/>
      <c r="AW598" s="486"/>
      <c r="AX598" s="486"/>
      <c r="AY598" s="486">
        <f t="shared" si="505"/>
        <v>44825.833333333336</v>
      </c>
      <c r="AZ598" s="486"/>
      <c r="BA598" s="486"/>
      <c r="BB598" s="486"/>
      <c r="BC598" s="486"/>
      <c r="BD598" s="486"/>
      <c r="BE598" s="486"/>
      <c r="BF598" s="421">
        <f t="shared" si="496"/>
        <v>2</v>
      </c>
      <c r="BG598" s="422"/>
      <c r="BH598" s="423"/>
      <c r="BI598" s="423"/>
      <c r="BJ598" s="423"/>
      <c r="BK598" s="423"/>
      <c r="BL598" s="423"/>
      <c r="BM598" s="423"/>
      <c r="BN598" s="423"/>
      <c r="BO598" s="423"/>
      <c r="BP598" s="423"/>
      <c r="BQ598" s="424"/>
      <c r="BR598" s="424"/>
      <c r="BS598" s="424"/>
      <c r="BT598" s="424"/>
      <c r="BU598" s="424"/>
      <c r="BV598" s="424"/>
      <c r="BW598" s="424"/>
      <c r="BX598" s="424"/>
      <c r="BY598" s="424"/>
      <c r="BZ598" s="424"/>
      <c r="CA598" s="424"/>
      <c r="CB598" s="425">
        <f t="shared" si="497"/>
        <v>0</v>
      </c>
      <c r="CC598" s="397">
        <f t="shared" si="507"/>
        <v>2</v>
      </c>
      <c r="CD598" s="364"/>
      <c r="CE598" s="396">
        <f t="shared" si="487"/>
        <v>6</v>
      </c>
      <c r="CF598" s="413"/>
      <c r="CG598" s="413"/>
      <c r="CH598" s="413"/>
      <c r="CI598" s="413"/>
      <c r="CJ598" s="413"/>
      <c r="CK598" s="426"/>
      <c r="CL598" s="426"/>
    </row>
    <row r="599" spans="1:90" s="427" customFormat="1" ht="26.4" customHeight="1">
      <c r="A599" s="410"/>
      <c r="B599" s="411">
        <f t="shared" si="508"/>
        <v>1504</v>
      </c>
      <c r="C599" s="216" t="str">
        <f t="shared" ca="1" si="509"/>
        <v/>
      </c>
      <c r="D599" s="216" t="s">
        <v>364</v>
      </c>
      <c r="E599" s="363">
        <f t="shared" si="506"/>
        <v>44805</v>
      </c>
      <c r="F599" s="412">
        <v>44805</v>
      </c>
      <c r="G599" s="413"/>
      <c r="H599" s="414"/>
      <c r="I599" s="413"/>
      <c r="J599" s="413"/>
      <c r="K599" s="413">
        <v>3077</v>
      </c>
      <c r="L599" s="414"/>
      <c r="M599" s="413"/>
      <c r="N599" s="413"/>
      <c r="O599" s="483" t="s">
        <v>253</v>
      </c>
      <c r="P599" s="415" t="s">
        <v>254</v>
      </c>
      <c r="Q599" s="416" t="s">
        <v>254</v>
      </c>
      <c r="R599" s="417" t="s">
        <v>68</v>
      </c>
      <c r="S599" s="418" t="s">
        <v>27</v>
      </c>
      <c r="T599" s="413"/>
      <c r="U599" s="14" t="s">
        <v>350</v>
      </c>
      <c r="V599" s="419" t="s">
        <v>377</v>
      </c>
      <c r="W599" s="419">
        <v>105</v>
      </c>
      <c r="X599" s="413" t="s">
        <v>323</v>
      </c>
      <c r="Y599" s="413">
        <v>3</v>
      </c>
      <c r="Z599" s="428" t="s">
        <v>353</v>
      </c>
      <c r="AA599" s="413" t="e">
        <v>#VALUE!</v>
      </c>
      <c r="AB599" s="413" t="e">
        <v>#VALUE!</v>
      </c>
      <c r="AC599" s="413"/>
      <c r="AD599" s="413"/>
      <c r="AE599" s="413" t="e">
        <v>#VALUE!</v>
      </c>
      <c r="AF599" s="486">
        <v>44805</v>
      </c>
      <c r="AG599" s="486"/>
      <c r="AH599" s="486"/>
      <c r="AI599" s="486"/>
      <c r="AJ599" s="486"/>
      <c r="AK599" s="486"/>
      <c r="AL599" s="486"/>
      <c r="AM599" s="486"/>
      <c r="AN599" s="486"/>
      <c r="AO599" s="486"/>
      <c r="AP599" s="486"/>
      <c r="AQ599" s="486"/>
      <c r="AR599" s="486"/>
      <c r="AS599" s="486"/>
      <c r="AT599" s="486"/>
      <c r="AU599" s="486"/>
      <c r="AV599" s="486"/>
      <c r="AW599" s="486"/>
      <c r="AX599" s="486"/>
      <c r="AY599" s="486">
        <f t="shared" si="505"/>
        <v>44825.833333333336</v>
      </c>
      <c r="AZ599" s="486"/>
      <c r="BA599" s="486"/>
      <c r="BB599" s="486"/>
      <c r="BC599" s="486"/>
      <c r="BD599" s="486"/>
      <c r="BE599" s="486"/>
      <c r="BF599" s="421">
        <f t="shared" si="496"/>
        <v>2</v>
      </c>
      <c r="BG599" s="422"/>
      <c r="BH599" s="423"/>
      <c r="BI599" s="423"/>
      <c r="BJ599" s="423"/>
      <c r="BK599" s="423"/>
      <c r="BL599" s="423"/>
      <c r="BM599" s="423"/>
      <c r="BN599" s="423"/>
      <c r="BO599" s="423"/>
      <c r="BP599" s="423"/>
      <c r="BQ599" s="424"/>
      <c r="BR599" s="424"/>
      <c r="BS599" s="424"/>
      <c r="BT599" s="424"/>
      <c r="BU599" s="424"/>
      <c r="BV599" s="424"/>
      <c r="BW599" s="424"/>
      <c r="BX599" s="424"/>
      <c r="BY599" s="424"/>
      <c r="BZ599" s="424"/>
      <c r="CA599" s="424"/>
      <c r="CB599" s="425">
        <f t="shared" si="497"/>
        <v>0</v>
      </c>
      <c r="CC599" s="397">
        <f t="shared" si="507"/>
        <v>2</v>
      </c>
      <c r="CD599" s="364"/>
      <c r="CE599" s="396">
        <f t="shared" si="487"/>
        <v>6</v>
      </c>
      <c r="CF599" s="413"/>
      <c r="CG599" s="413"/>
      <c r="CH599" s="413"/>
      <c r="CI599" s="413"/>
      <c r="CJ599" s="413"/>
      <c r="CK599" s="426"/>
      <c r="CL599" s="426"/>
    </row>
    <row r="600" spans="1:90" s="427" customFormat="1" ht="26.4" customHeight="1">
      <c r="A600" s="410"/>
      <c r="B600" s="411">
        <f t="shared" si="508"/>
        <v>1505</v>
      </c>
      <c r="C600" s="216" t="str">
        <f t="shared" ca="1" si="509"/>
        <v/>
      </c>
      <c r="D600" s="216" t="s">
        <v>364</v>
      </c>
      <c r="E600" s="363">
        <f t="shared" si="506"/>
        <v>44805</v>
      </c>
      <c r="F600" s="412">
        <v>44805</v>
      </c>
      <c r="G600" s="413"/>
      <c r="H600" s="414"/>
      <c r="I600" s="413"/>
      <c r="J600" s="413"/>
      <c r="K600" s="413">
        <v>3077</v>
      </c>
      <c r="L600" s="414"/>
      <c r="M600" s="413"/>
      <c r="N600" s="413"/>
      <c r="O600" s="483" t="s">
        <v>253</v>
      </c>
      <c r="P600" s="415" t="s">
        <v>254</v>
      </c>
      <c r="Q600" s="416" t="s">
        <v>254</v>
      </c>
      <c r="R600" s="417" t="s">
        <v>68</v>
      </c>
      <c r="S600" s="418" t="s">
        <v>27</v>
      </c>
      <c r="T600" s="413"/>
      <c r="U600" s="413" t="s">
        <v>378</v>
      </c>
      <c r="V600" s="419" t="s">
        <v>378</v>
      </c>
      <c r="W600" s="419">
        <v>-40</v>
      </c>
      <c r="X600" s="413" t="s">
        <v>323</v>
      </c>
      <c r="Y600" s="413">
        <v>3</v>
      </c>
      <c r="Z600" s="413" t="s">
        <v>57</v>
      </c>
      <c r="AA600" s="413" t="e">
        <v>#VALUE!</v>
      </c>
      <c r="AB600" s="413" t="e">
        <v>#VALUE!</v>
      </c>
      <c r="AC600" s="413"/>
      <c r="AD600" s="413"/>
      <c r="AE600" s="413" t="e">
        <v>#VALUE!</v>
      </c>
      <c r="AF600" s="486">
        <v>44805</v>
      </c>
      <c r="AG600" s="486"/>
      <c r="AH600" s="486"/>
      <c r="AI600" s="486"/>
      <c r="AJ600" s="486"/>
      <c r="AK600" s="486"/>
      <c r="AL600" s="486"/>
      <c r="AM600" s="486"/>
      <c r="AN600" s="486"/>
      <c r="AO600" s="486"/>
      <c r="AP600" s="486"/>
      <c r="AQ600" s="486"/>
      <c r="AR600" s="486"/>
      <c r="AS600" s="486"/>
      <c r="AT600" s="486"/>
      <c r="AU600" s="486"/>
      <c r="AV600" s="486"/>
      <c r="AW600" s="486"/>
      <c r="AX600" s="486"/>
      <c r="AY600" s="486">
        <f t="shared" si="505"/>
        <v>44825.833333333336</v>
      </c>
      <c r="AZ600" s="486"/>
      <c r="BA600" s="486"/>
      <c r="BB600" s="486"/>
      <c r="BC600" s="486"/>
      <c r="BD600" s="486"/>
      <c r="BE600" s="486"/>
      <c r="BF600" s="421">
        <f t="shared" si="496"/>
        <v>2</v>
      </c>
      <c r="BG600" s="422"/>
      <c r="BH600" s="423"/>
      <c r="BI600" s="423"/>
      <c r="BJ600" s="423"/>
      <c r="BK600" s="423"/>
      <c r="BL600" s="423"/>
      <c r="BM600" s="423"/>
      <c r="BN600" s="423"/>
      <c r="BO600" s="423"/>
      <c r="BP600" s="423"/>
      <c r="BQ600" s="424"/>
      <c r="BR600" s="424"/>
      <c r="BS600" s="424"/>
      <c r="BT600" s="424"/>
      <c r="BU600" s="424"/>
      <c r="BV600" s="424"/>
      <c r="BW600" s="424"/>
      <c r="BX600" s="424"/>
      <c r="BY600" s="424"/>
      <c r="BZ600" s="424"/>
      <c r="CA600" s="424"/>
      <c r="CB600" s="425">
        <f t="shared" si="497"/>
        <v>0</v>
      </c>
      <c r="CC600" s="397">
        <f t="shared" si="507"/>
        <v>2</v>
      </c>
      <c r="CD600" s="364"/>
      <c r="CE600" s="396">
        <f t="shared" si="487"/>
        <v>6</v>
      </c>
      <c r="CF600" s="413"/>
      <c r="CG600" s="413"/>
      <c r="CH600" s="413"/>
      <c r="CI600" s="413"/>
      <c r="CJ600" s="413"/>
      <c r="CK600" s="426"/>
      <c r="CL600" s="426"/>
    </row>
    <row r="601" spans="1:90" s="427" customFormat="1" ht="26.4" customHeight="1">
      <c r="A601" s="410"/>
      <c r="B601" s="411">
        <f t="shared" si="508"/>
        <v>1506</v>
      </c>
      <c r="C601" s="216" t="str">
        <f t="shared" ca="1" si="509"/>
        <v/>
      </c>
      <c r="D601" s="216" t="s">
        <v>364</v>
      </c>
      <c r="E601" s="363">
        <f t="shared" si="506"/>
        <v>44805</v>
      </c>
      <c r="F601" s="412">
        <v>44805</v>
      </c>
      <c r="G601" s="413"/>
      <c r="H601" s="414"/>
      <c r="I601" s="413"/>
      <c r="J601" s="413"/>
      <c r="K601" s="413">
        <v>3077</v>
      </c>
      <c r="L601" s="414"/>
      <c r="M601" s="413"/>
      <c r="N601" s="413"/>
      <c r="O601" s="483" t="s">
        <v>253</v>
      </c>
      <c r="P601" s="415" t="s">
        <v>254</v>
      </c>
      <c r="Q601" s="416" t="s">
        <v>254</v>
      </c>
      <c r="R601" s="417" t="s">
        <v>68</v>
      </c>
      <c r="S601" s="418" t="s">
        <v>27</v>
      </c>
      <c r="T601" s="413"/>
      <c r="U601" s="14" t="s">
        <v>350</v>
      </c>
      <c r="V601" s="419" t="s">
        <v>377</v>
      </c>
      <c r="W601" s="419">
        <v>105</v>
      </c>
      <c r="X601" s="413" t="s">
        <v>379</v>
      </c>
      <c r="Y601" s="413">
        <v>3</v>
      </c>
      <c r="Z601" s="428" t="s">
        <v>353</v>
      </c>
      <c r="AA601" s="413" t="e">
        <v>#VALUE!</v>
      </c>
      <c r="AB601" s="413" t="e">
        <v>#VALUE!</v>
      </c>
      <c r="AC601" s="413"/>
      <c r="AD601" s="413"/>
      <c r="AE601" s="413" t="e">
        <v>#VALUE!</v>
      </c>
      <c r="AF601" s="486">
        <v>44805</v>
      </c>
      <c r="AG601" s="486"/>
      <c r="AH601" s="486"/>
      <c r="AI601" s="486"/>
      <c r="AJ601" s="486"/>
      <c r="AK601" s="486"/>
      <c r="AL601" s="486"/>
      <c r="AM601" s="486"/>
      <c r="AN601" s="486"/>
      <c r="AO601" s="486"/>
      <c r="AP601" s="486"/>
      <c r="AQ601" s="486"/>
      <c r="AR601" s="486"/>
      <c r="AS601" s="486"/>
      <c r="AT601" s="486"/>
      <c r="AU601" s="486"/>
      <c r="AV601" s="486"/>
      <c r="AW601" s="486"/>
      <c r="AX601" s="486"/>
      <c r="AY601" s="486">
        <f t="shared" si="505"/>
        <v>44825.833333333336</v>
      </c>
      <c r="AZ601" s="486"/>
      <c r="BA601" s="486"/>
      <c r="BB601" s="486"/>
      <c r="BC601" s="486"/>
      <c r="BD601" s="486"/>
      <c r="BE601" s="486"/>
      <c r="BF601" s="421">
        <f t="shared" si="496"/>
        <v>2</v>
      </c>
      <c r="BG601" s="422"/>
      <c r="BH601" s="423"/>
      <c r="BI601" s="423"/>
      <c r="BJ601" s="423"/>
      <c r="BK601" s="423"/>
      <c r="BL601" s="423"/>
      <c r="BM601" s="423"/>
      <c r="BN601" s="423"/>
      <c r="BO601" s="423"/>
      <c r="BP601" s="423"/>
      <c r="BQ601" s="424"/>
      <c r="BR601" s="424"/>
      <c r="BS601" s="424"/>
      <c r="BT601" s="424"/>
      <c r="BU601" s="424"/>
      <c r="BV601" s="424"/>
      <c r="BW601" s="424"/>
      <c r="BX601" s="424"/>
      <c r="BY601" s="424"/>
      <c r="BZ601" s="424"/>
      <c r="CA601" s="424"/>
      <c r="CB601" s="425">
        <f t="shared" si="497"/>
        <v>0</v>
      </c>
      <c r="CC601" s="397">
        <f t="shared" si="507"/>
        <v>2</v>
      </c>
      <c r="CD601" s="364"/>
      <c r="CE601" s="396">
        <f t="shared" si="487"/>
        <v>6</v>
      </c>
      <c r="CF601" s="413"/>
      <c r="CG601" s="413"/>
      <c r="CH601" s="413"/>
      <c r="CI601" s="413"/>
      <c r="CJ601" s="413"/>
      <c r="CK601" s="426"/>
      <c r="CL601" s="426"/>
    </row>
    <row r="602" spans="1:90" s="427" customFormat="1" ht="26.4" customHeight="1">
      <c r="A602" s="410"/>
      <c r="B602" s="411">
        <f t="shared" si="508"/>
        <v>1507</v>
      </c>
      <c r="C602" s="216" t="str">
        <f t="shared" ca="1" si="509"/>
        <v/>
      </c>
      <c r="D602" s="216" t="s">
        <v>364</v>
      </c>
      <c r="E602" s="363">
        <f t="shared" si="506"/>
        <v>44805</v>
      </c>
      <c r="F602" s="412">
        <v>44805</v>
      </c>
      <c r="G602" s="413"/>
      <c r="H602" s="414"/>
      <c r="I602" s="413"/>
      <c r="J602" s="413"/>
      <c r="K602" s="413">
        <v>3077</v>
      </c>
      <c r="L602" s="414"/>
      <c r="M602" s="413"/>
      <c r="N602" s="413"/>
      <c r="O602" s="483" t="s">
        <v>253</v>
      </c>
      <c r="P602" s="415" t="s">
        <v>254</v>
      </c>
      <c r="Q602" s="416" t="s">
        <v>254</v>
      </c>
      <c r="R602" s="417" t="s">
        <v>68</v>
      </c>
      <c r="S602" s="418" t="s">
        <v>27</v>
      </c>
      <c r="T602" s="413"/>
      <c r="U602" s="413" t="s">
        <v>378</v>
      </c>
      <c r="V602" s="419" t="s">
        <v>378</v>
      </c>
      <c r="W602" s="419">
        <v>-40</v>
      </c>
      <c r="X602" s="413" t="s">
        <v>379</v>
      </c>
      <c r="Y602" s="413">
        <v>3</v>
      </c>
      <c r="Z602" s="413" t="s">
        <v>57</v>
      </c>
      <c r="AA602" s="413" t="e">
        <v>#VALUE!</v>
      </c>
      <c r="AB602" s="413" t="e">
        <v>#VALUE!</v>
      </c>
      <c r="AC602" s="413"/>
      <c r="AD602" s="413"/>
      <c r="AE602" s="413" t="e">
        <v>#VALUE!</v>
      </c>
      <c r="AF602" s="486">
        <v>44805</v>
      </c>
      <c r="AG602" s="486"/>
      <c r="AH602" s="486"/>
      <c r="AI602" s="486"/>
      <c r="AJ602" s="486"/>
      <c r="AK602" s="486"/>
      <c r="AL602" s="486"/>
      <c r="AM602" s="486"/>
      <c r="AN602" s="486"/>
      <c r="AO602" s="486"/>
      <c r="AP602" s="486"/>
      <c r="AQ602" s="486"/>
      <c r="AR602" s="486"/>
      <c r="AS602" s="486"/>
      <c r="AT602" s="486"/>
      <c r="AU602" s="486"/>
      <c r="AV602" s="486"/>
      <c r="AW602" s="486"/>
      <c r="AX602" s="486"/>
      <c r="AY602" s="486">
        <f t="shared" si="505"/>
        <v>44825.833333333336</v>
      </c>
      <c r="AZ602" s="486"/>
      <c r="BA602" s="486"/>
      <c r="BB602" s="486"/>
      <c r="BC602" s="486"/>
      <c r="BD602" s="486"/>
      <c r="BE602" s="486"/>
      <c r="BF602" s="421">
        <f t="shared" si="496"/>
        <v>2</v>
      </c>
      <c r="BG602" s="422"/>
      <c r="BH602" s="423"/>
      <c r="BI602" s="423"/>
      <c r="BJ602" s="423"/>
      <c r="BK602" s="423"/>
      <c r="BL602" s="423"/>
      <c r="BM602" s="423"/>
      <c r="BN602" s="423"/>
      <c r="BO602" s="423"/>
      <c r="BP602" s="423"/>
      <c r="BQ602" s="424"/>
      <c r="BR602" s="424"/>
      <c r="BS602" s="424"/>
      <c r="BT602" s="424"/>
      <c r="BU602" s="424"/>
      <c r="BV602" s="424"/>
      <c r="BW602" s="424"/>
      <c r="BX602" s="424"/>
      <c r="BY602" s="424"/>
      <c r="BZ602" s="424"/>
      <c r="CA602" s="424"/>
      <c r="CB602" s="425">
        <f t="shared" si="497"/>
        <v>0</v>
      </c>
      <c r="CC602" s="397">
        <f t="shared" si="507"/>
        <v>2</v>
      </c>
      <c r="CD602" s="364"/>
      <c r="CE602" s="396">
        <f t="shared" si="487"/>
        <v>6</v>
      </c>
      <c r="CF602" s="413"/>
      <c r="CG602" s="413"/>
      <c r="CH602" s="413"/>
      <c r="CI602" s="413"/>
      <c r="CJ602" s="413"/>
      <c r="CK602" s="426"/>
      <c r="CL602" s="426"/>
    </row>
    <row r="603" spans="1:90" s="427" customFormat="1" ht="26.4" customHeight="1">
      <c r="A603" s="410"/>
      <c r="B603" s="411">
        <f t="shared" si="508"/>
        <v>1508</v>
      </c>
      <c r="C603" s="216" t="str">
        <f t="shared" ca="1" si="509"/>
        <v/>
      </c>
      <c r="D603" s="216" t="s">
        <v>364</v>
      </c>
      <c r="E603" s="363">
        <f t="shared" si="506"/>
        <v>44805</v>
      </c>
      <c r="F603" s="412">
        <v>44805</v>
      </c>
      <c r="G603" s="413"/>
      <c r="H603" s="414"/>
      <c r="I603" s="413"/>
      <c r="J603" s="413"/>
      <c r="K603" s="413">
        <v>3077</v>
      </c>
      <c r="L603" s="414"/>
      <c r="M603" s="413"/>
      <c r="N603" s="413"/>
      <c r="O603" s="483" t="s">
        <v>253</v>
      </c>
      <c r="P603" s="415" t="s">
        <v>254</v>
      </c>
      <c r="Q603" s="416" t="s">
        <v>254</v>
      </c>
      <c r="R603" s="417" t="s">
        <v>68</v>
      </c>
      <c r="S603" s="418" t="s">
        <v>27</v>
      </c>
      <c r="T603" s="413"/>
      <c r="U603" s="413" t="s">
        <v>380</v>
      </c>
      <c r="V603" s="419" t="s">
        <v>318</v>
      </c>
      <c r="W603" s="419" t="s">
        <v>329</v>
      </c>
      <c r="X603" s="413" t="s">
        <v>323</v>
      </c>
      <c r="Y603" s="413">
        <v>3</v>
      </c>
      <c r="Z603" s="413" t="s">
        <v>21</v>
      </c>
      <c r="AA603" s="413" t="e">
        <v>#VALUE!</v>
      </c>
      <c r="AB603" s="413" t="e">
        <v>#VALUE!</v>
      </c>
      <c r="AC603" s="413"/>
      <c r="AD603" s="413"/>
      <c r="AE603" s="413" t="e">
        <v>#VALUE!</v>
      </c>
      <c r="AF603" s="486">
        <v>44805</v>
      </c>
      <c r="AG603" s="486"/>
      <c r="AH603" s="486"/>
      <c r="AI603" s="486"/>
      <c r="AJ603" s="486"/>
      <c r="AK603" s="486"/>
      <c r="AL603" s="486"/>
      <c r="AM603" s="486"/>
      <c r="AN603" s="486"/>
      <c r="AO603" s="486"/>
      <c r="AP603" s="486"/>
      <c r="AQ603" s="486"/>
      <c r="AR603" s="486"/>
      <c r="AS603" s="486"/>
      <c r="AT603" s="486"/>
      <c r="AU603" s="486"/>
      <c r="AV603" s="486"/>
      <c r="AW603" s="486"/>
      <c r="AX603" s="486"/>
      <c r="AY603" s="486">
        <f t="shared" si="505"/>
        <v>44825.833333333336</v>
      </c>
      <c r="AZ603" s="486"/>
      <c r="BA603" s="486"/>
      <c r="BB603" s="486"/>
      <c r="BC603" s="486"/>
      <c r="BD603" s="486"/>
      <c r="BE603" s="486"/>
      <c r="BF603" s="421">
        <f t="shared" si="496"/>
        <v>2</v>
      </c>
      <c r="BG603" s="422"/>
      <c r="BH603" s="423"/>
      <c r="BI603" s="423"/>
      <c r="BJ603" s="423"/>
      <c r="BK603" s="423"/>
      <c r="BL603" s="423"/>
      <c r="BM603" s="423"/>
      <c r="BN603" s="423"/>
      <c r="BO603" s="423"/>
      <c r="BP603" s="423"/>
      <c r="BQ603" s="424"/>
      <c r="BR603" s="424"/>
      <c r="BS603" s="424"/>
      <c r="BT603" s="424"/>
      <c r="BU603" s="424"/>
      <c r="BV603" s="424"/>
      <c r="BW603" s="424"/>
      <c r="BX603" s="424"/>
      <c r="BY603" s="424"/>
      <c r="BZ603" s="424"/>
      <c r="CA603" s="424"/>
      <c r="CB603" s="425">
        <f t="shared" si="497"/>
        <v>0</v>
      </c>
      <c r="CC603" s="397">
        <f t="shared" si="507"/>
        <v>2</v>
      </c>
      <c r="CD603" s="364"/>
      <c r="CE603" s="396">
        <f t="shared" si="487"/>
        <v>6</v>
      </c>
      <c r="CF603" s="413"/>
      <c r="CG603" s="413"/>
      <c r="CH603" s="413"/>
      <c r="CI603" s="413"/>
      <c r="CJ603" s="413"/>
      <c r="CK603" s="426"/>
      <c r="CL603" s="426"/>
    </row>
    <row r="604" spans="1:90" s="427" customFormat="1" ht="26.4" customHeight="1">
      <c r="A604" s="410"/>
      <c r="B604" s="411">
        <f t="shared" si="508"/>
        <v>1509</v>
      </c>
      <c r="C604" s="216" t="str">
        <f t="shared" ca="1" si="509"/>
        <v/>
      </c>
      <c r="D604" s="216" t="s">
        <v>364</v>
      </c>
      <c r="E604" s="363">
        <f t="shared" si="506"/>
        <v>44805</v>
      </c>
      <c r="F604" s="412">
        <v>44805</v>
      </c>
      <c r="G604" s="413"/>
      <c r="H604" s="414"/>
      <c r="I604" s="413"/>
      <c r="J604" s="413"/>
      <c r="K604" s="413">
        <v>3077</v>
      </c>
      <c r="L604" s="414"/>
      <c r="M604" s="413"/>
      <c r="N604" s="413"/>
      <c r="O604" s="483" t="s">
        <v>253</v>
      </c>
      <c r="P604" s="415" t="s">
        <v>254</v>
      </c>
      <c r="Q604" s="416" t="s">
        <v>254</v>
      </c>
      <c r="R604" s="417" t="s">
        <v>68</v>
      </c>
      <c r="S604" s="418" t="s">
        <v>27</v>
      </c>
      <c r="T604" s="413"/>
      <c r="U604" s="413" t="s">
        <v>382</v>
      </c>
      <c r="V604" s="419" t="s">
        <v>382</v>
      </c>
      <c r="W604" s="419" t="s">
        <v>368</v>
      </c>
      <c r="X604" s="413" t="s">
        <v>379</v>
      </c>
      <c r="Y604" s="413">
        <v>3</v>
      </c>
      <c r="Z604" s="413" t="s">
        <v>31</v>
      </c>
      <c r="AA604" s="413" t="e">
        <v>#VALUE!</v>
      </c>
      <c r="AB604" s="413" t="e">
        <v>#VALUE!</v>
      </c>
      <c r="AC604" s="413"/>
      <c r="AD604" s="413"/>
      <c r="AE604" s="413" t="e">
        <v>#VALUE!</v>
      </c>
      <c r="AF604" s="486">
        <v>44805</v>
      </c>
      <c r="AG604" s="486"/>
      <c r="AH604" s="486"/>
      <c r="AI604" s="486"/>
      <c r="AJ604" s="486"/>
      <c r="AK604" s="486"/>
      <c r="AL604" s="486"/>
      <c r="AM604" s="486"/>
      <c r="AN604" s="486"/>
      <c r="AO604" s="486"/>
      <c r="AP604" s="486"/>
      <c r="AQ604" s="486"/>
      <c r="AR604" s="486"/>
      <c r="AS604" s="486"/>
      <c r="AT604" s="486"/>
      <c r="AU604" s="486"/>
      <c r="AV604" s="486"/>
      <c r="AW604" s="486"/>
      <c r="AX604" s="486"/>
      <c r="AY604" s="486">
        <f t="shared" si="505"/>
        <v>44825.833333333336</v>
      </c>
      <c r="AZ604" s="486"/>
      <c r="BA604" s="486"/>
      <c r="BB604" s="486"/>
      <c r="BC604" s="486"/>
      <c r="BD604" s="486"/>
      <c r="BE604" s="486"/>
      <c r="BF604" s="421">
        <f t="shared" si="496"/>
        <v>2</v>
      </c>
      <c r="BG604" s="422"/>
      <c r="BH604" s="423"/>
      <c r="BI604" s="423"/>
      <c r="BJ604" s="423"/>
      <c r="BK604" s="423"/>
      <c r="BL604" s="423"/>
      <c r="BM604" s="423"/>
      <c r="BN604" s="423"/>
      <c r="BO604" s="423"/>
      <c r="BP604" s="423"/>
      <c r="BQ604" s="424"/>
      <c r="BR604" s="424"/>
      <c r="BS604" s="424"/>
      <c r="BT604" s="424"/>
      <c r="BU604" s="424"/>
      <c r="BV604" s="424"/>
      <c r="BW604" s="424"/>
      <c r="BX604" s="424"/>
      <c r="BY604" s="424"/>
      <c r="BZ604" s="424"/>
      <c r="CA604" s="424"/>
      <c r="CB604" s="425">
        <f t="shared" si="497"/>
        <v>0</v>
      </c>
      <c r="CC604" s="397">
        <f t="shared" si="507"/>
        <v>2</v>
      </c>
      <c r="CD604" s="364"/>
      <c r="CE604" s="396">
        <f t="shared" si="487"/>
        <v>6</v>
      </c>
      <c r="CF604" s="413"/>
      <c r="CG604" s="413"/>
      <c r="CH604" s="413"/>
      <c r="CI604" s="413"/>
      <c r="CJ604" s="413"/>
      <c r="CK604" s="426"/>
      <c r="CL604" s="426"/>
    </row>
    <row r="605" spans="1:90" s="427" customFormat="1" ht="26.4" customHeight="1">
      <c r="A605" s="410"/>
      <c r="B605" s="411">
        <f t="shared" si="508"/>
        <v>1510</v>
      </c>
      <c r="C605" s="216" t="str">
        <f t="shared" ca="1" si="509"/>
        <v/>
      </c>
      <c r="D605" s="216" t="s">
        <v>364</v>
      </c>
      <c r="E605" s="363">
        <f t="shared" si="506"/>
        <v>44805</v>
      </c>
      <c r="F605" s="412">
        <v>44805</v>
      </c>
      <c r="G605" s="413"/>
      <c r="H605" s="414"/>
      <c r="I605" s="413"/>
      <c r="J605" s="413"/>
      <c r="K605" s="413">
        <v>3089</v>
      </c>
      <c r="L605" s="414"/>
      <c r="M605" s="413"/>
      <c r="N605" s="413"/>
      <c r="O605" s="483" t="s">
        <v>253</v>
      </c>
      <c r="P605" s="415" t="s">
        <v>254</v>
      </c>
      <c r="Q605" s="416" t="s">
        <v>254</v>
      </c>
      <c r="R605" s="417" t="s">
        <v>68</v>
      </c>
      <c r="S605" s="418" t="s">
        <v>27</v>
      </c>
      <c r="T605" s="413"/>
      <c r="U605" s="14" t="s">
        <v>350</v>
      </c>
      <c r="V605" s="419" t="s">
        <v>377</v>
      </c>
      <c r="W605" s="419">
        <v>105</v>
      </c>
      <c r="X605" s="413" t="s">
        <v>323</v>
      </c>
      <c r="Y605" s="413">
        <v>3</v>
      </c>
      <c r="Z605" s="428" t="s">
        <v>353</v>
      </c>
      <c r="AA605" s="413" t="e">
        <v>#VALUE!</v>
      </c>
      <c r="AB605" s="413" t="e">
        <v>#VALUE!</v>
      </c>
      <c r="AC605" s="413"/>
      <c r="AD605" s="413"/>
      <c r="AE605" s="413" t="e">
        <v>#VALUE!</v>
      </c>
      <c r="AF605" s="486">
        <v>44805</v>
      </c>
      <c r="AG605" s="486"/>
      <c r="AH605" s="486"/>
      <c r="AI605" s="486"/>
      <c r="AJ605" s="486"/>
      <c r="AK605" s="486"/>
      <c r="AL605" s="486"/>
      <c r="AM605" s="486"/>
      <c r="AN605" s="486"/>
      <c r="AO605" s="486"/>
      <c r="AP605" s="486"/>
      <c r="AQ605" s="486"/>
      <c r="AR605" s="486"/>
      <c r="AS605" s="486"/>
      <c r="AT605" s="486"/>
      <c r="AU605" s="486"/>
      <c r="AV605" s="486"/>
      <c r="AW605" s="486"/>
      <c r="AX605" s="486"/>
      <c r="AY605" s="486">
        <f t="shared" si="505"/>
        <v>44825.833333333336</v>
      </c>
      <c r="AZ605" s="486"/>
      <c r="BA605" s="486"/>
      <c r="BB605" s="486"/>
      <c r="BC605" s="486"/>
      <c r="BD605" s="486"/>
      <c r="BE605" s="486"/>
      <c r="BF605" s="421">
        <f t="shared" si="496"/>
        <v>2</v>
      </c>
      <c r="BG605" s="422"/>
      <c r="BH605" s="423"/>
      <c r="BI605" s="423"/>
      <c r="BJ605" s="423"/>
      <c r="BK605" s="423"/>
      <c r="BL605" s="423"/>
      <c r="BM605" s="423"/>
      <c r="BN605" s="423"/>
      <c r="BO605" s="423"/>
      <c r="BP605" s="423"/>
      <c r="BQ605" s="424"/>
      <c r="BR605" s="424"/>
      <c r="BS605" s="424"/>
      <c r="BT605" s="424"/>
      <c r="BU605" s="424"/>
      <c r="BV605" s="424"/>
      <c r="BW605" s="424"/>
      <c r="BX605" s="424"/>
      <c r="BY605" s="424"/>
      <c r="BZ605" s="424"/>
      <c r="CA605" s="424"/>
      <c r="CB605" s="425">
        <f t="shared" si="497"/>
        <v>0</v>
      </c>
      <c r="CC605" s="397">
        <f t="shared" si="507"/>
        <v>2</v>
      </c>
      <c r="CD605" s="364"/>
      <c r="CE605" s="396">
        <f t="shared" si="487"/>
        <v>6</v>
      </c>
      <c r="CF605" s="413"/>
      <c r="CG605" s="413"/>
      <c r="CH605" s="413"/>
      <c r="CI605" s="413"/>
      <c r="CJ605" s="413"/>
      <c r="CK605" s="426"/>
      <c r="CL605" s="426"/>
    </row>
    <row r="606" spans="1:90" s="427" customFormat="1" ht="26.4" customHeight="1">
      <c r="A606" s="410"/>
      <c r="B606" s="411">
        <f t="shared" si="508"/>
        <v>1511</v>
      </c>
      <c r="C606" s="216" t="str">
        <f t="shared" ca="1" si="509"/>
        <v/>
      </c>
      <c r="D606" s="216" t="s">
        <v>364</v>
      </c>
      <c r="E606" s="363">
        <f t="shared" si="506"/>
        <v>44805</v>
      </c>
      <c r="F606" s="412">
        <v>44805</v>
      </c>
      <c r="G606" s="413"/>
      <c r="H606" s="414"/>
      <c r="I606" s="413"/>
      <c r="J606" s="413"/>
      <c r="K606" s="413">
        <v>3089</v>
      </c>
      <c r="L606" s="414"/>
      <c r="M606" s="413"/>
      <c r="N606" s="413"/>
      <c r="O606" s="483" t="s">
        <v>253</v>
      </c>
      <c r="P606" s="415" t="s">
        <v>254</v>
      </c>
      <c r="Q606" s="416" t="s">
        <v>254</v>
      </c>
      <c r="R606" s="417" t="s">
        <v>68</v>
      </c>
      <c r="S606" s="418" t="s">
        <v>27</v>
      </c>
      <c r="T606" s="413"/>
      <c r="U606" s="413" t="s">
        <v>378</v>
      </c>
      <c r="V606" s="419" t="s">
        <v>378</v>
      </c>
      <c r="W606" s="419">
        <v>-40</v>
      </c>
      <c r="X606" s="413" t="s">
        <v>323</v>
      </c>
      <c r="Y606" s="413">
        <v>3</v>
      </c>
      <c r="Z606" s="413" t="s">
        <v>57</v>
      </c>
      <c r="AA606" s="413" t="e">
        <v>#VALUE!</v>
      </c>
      <c r="AB606" s="413" t="e">
        <v>#VALUE!</v>
      </c>
      <c r="AC606" s="413"/>
      <c r="AD606" s="413"/>
      <c r="AE606" s="413" t="e">
        <v>#VALUE!</v>
      </c>
      <c r="AF606" s="486">
        <v>44805</v>
      </c>
      <c r="AG606" s="486"/>
      <c r="AH606" s="486"/>
      <c r="AI606" s="486"/>
      <c r="AJ606" s="486"/>
      <c r="AK606" s="486"/>
      <c r="AL606" s="486"/>
      <c r="AM606" s="486"/>
      <c r="AN606" s="486"/>
      <c r="AO606" s="486"/>
      <c r="AP606" s="486"/>
      <c r="AQ606" s="486"/>
      <c r="AR606" s="486"/>
      <c r="AS606" s="486"/>
      <c r="AT606" s="486"/>
      <c r="AU606" s="486"/>
      <c r="AV606" s="486"/>
      <c r="AW606" s="486"/>
      <c r="AX606" s="486"/>
      <c r="AY606" s="486">
        <f t="shared" si="505"/>
        <v>44825.833333333336</v>
      </c>
      <c r="AZ606" s="486"/>
      <c r="BA606" s="486"/>
      <c r="BB606" s="486"/>
      <c r="BC606" s="486"/>
      <c r="BD606" s="486"/>
      <c r="BE606" s="486"/>
      <c r="BF606" s="421">
        <f t="shared" si="496"/>
        <v>2</v>
      </c>
      <c r="BG606" s="422"/>
      <c r="BH606" s="423"/>
      <c r="BI606" s="423"/>
      <c r="BJ606" s="423"/>
      <c r="BK606" s="423"/>
      <c r="BL606" s="423"/>
      <c r="BM606" s="423"/>
      <c r="BN606" s="423"/>
      <c r="BO606" s="423"/>
      <c r="BP606" s="423"/>
      <c r="BQ606" s="424"/>
      <c r="BR606" s="424"/>
      <c r="BS606" s="424"/>
      <c r="BT606" s="424"/>
      <c r="BU606" s="424"/>
      <c r="BV606" s="424"/>
      <c r="BW606" s="424"/>
      <c r="BX606" s="424"/>
      <c r="BY606" s="424"/>
      <c r="BZ606" s="424"/>
      <c r="CA606" s="424"/>
      <c r="CB606" s="425">
        <f t="shared" si="497"/>
        <v>0</v>
      </c>
      <c r="CC606" s="397">
        <f t="shared" si="507"/>
        <v>2</v>
      </c>
      <c r="CD606" s="364"/>
      <c r="CE606" s="396">
        <f t="shared" si="487"/>
        <v>6</v>
      </c>
      <c r="CF606" s="413"/>
      <c r="CG606" s="413"/>
      <c r="CH606" s="413"/>
      <c r="CI606" s="413"/>
      <c r="CJ606" s="413"/>
      <c r="CK606" s="426"/>
      <c r="CL606" s="426"/>
    </row>
    <row r="607" spans="1:90" s="427" customFormat="1" ht="26.4" customHeight="1">
      <c r="A607" s="410"/>
      <c r="B607" s="411">
        <f t="shared" si="508"/>
        <v>1512</v>
      </c>
      <c r="C607" s="216" t="str">
        <f t="shared" ca="1" si="509"/>
        <v/>
      </c>
      <c r="D607" s="216" t="s">
        <v>364</v>
      </c>
      <c r="E607" s="363">
        <f t="shared" si="506"/>
        <v>44805</v>
      </c>
      <c r="F607" s="412">
        <v>44805</v>
      </c>
      <c r="G607" s="413"/>
      <c r="H607" s="414"/>
      <c r="I607" s="413"/>
      <c r="J607" s="413"/>
      <c r="K607" s="413">
        <v>3089</v>
      </c>
      <c r="L607" s="414"/>
      <c r="M607" s="413"/>
      <c r="N607" s="413"/>
      <c r="O607" s="483" t="s">
        <v>253</v>
      </c>
      <c r="P607" s="415" t="s">
        <v>254</v>
      </c>
      <c r="Q607" s="416" t="s">
        <v>254</v>
      </c>
      <c r="R607" s="417" t="s">
        <v>68</v>
      </c>
      <c r="S607" s="418" t="s">
        <v>27</v>
      </c>
      <c r="T607" s="413"/>
      <c r="U607" s="14" t="s">
        <v>350</v>
      </c>
      <c r="V607" s="419" t="s">
        <v>377</v>
      </c>
      <c r="W607" s="419">
        <v>105</v>
      </c>
      <c r="X607" s="413" t="s">
        <v>379</v>
      </c>
      <c r="Y607" s="413">
        <v>3</v>
      </c>
      <c r="Z607" s="428" t="s">
        <v>353</v>
      </c>
      <c r="AA607" s="413" t="e">
        <v>#VALUE!</v>
      </c>
      <c r="AB607" s="413" t="e">
        <v>#VALUE!</v>
      </c>
      <c r="AC607" s="413"/>
      <c r="AD607" s="413"/>
      <c r="AE607" s="413" t="e">
        <v>#VALUE!</v>
      </c>
      <c r="AF607" s="486">
        <v>44805</v>
      </c>
      <c r="AG607" s="486"/>
      <c r="AH607" s="486"/>
      <c r="AI607" s="486"/>
      <c r="AJ607" s="486"/>
      <c r="AK607" s="486"/>
      <c r="AL607" s="486"/>
      <c r="AM607" s="486"/>
      <c r="AN607" s="486"/>
      <c r="AO607" s="486"/>
      <c r="AP607" s="486"/>
      <c r="AQ607" s="486"/>
      <c r="AR607" s="486"/>
      <c r="AS607" s="486"/>
      <c r="AT607" s="486"/>
      <c r="AU607" s="486"/>
      <c r="AV607" s="486"/>
      <c r="AW607" s="486"/>
      <c r="AX607" s="486"/>
      <c r="AY607" s="486">
        <f t="shared" si="505"/>
        <v>44825.833333333336</v>
      </c>
      <c r="AZ607" s="486"/>
      <c r="BA607" s="486"/>
      <c r="BB607" s="486"/>
      <c r="BC607" s="486"/>
      <c r="BD607" s="486"/>
      <c r="BE607" s="486"/>
      <c r="BF607" s="421">
        <f t="shared" si="496"/>
        <v>2</v>
      </c>
      <c r="BG607" s="422"/>
      <c r="BH607" s="423"/>
      <c r="BI607" s="423"/>
      <c r="BJ607" s="423"/>
      <c r="BK607" s="423"/>
      <c r="BL607" s="423"/>
      <c r="BM607" s="423"/>
      <c r="BN607" s="423"/>
      <c r="BO607" s="423"/>
      <c r="BP607" s="423"/>
      <c r="BQ607" s="424"/>
      <c r="BR607" s="424"/>
      <c r="BS607" s="424"/>
      <c r="BT607" s="424"/>
      <c r="BU607" s="424"/>
      <c r="BV607" s="424"/>
      <c r="BW607" s="424"/>
      <c r="BX607" s="424"/>
      <c r="BY607" s="424"/>
      <c r="BZ607" s="424"/>
      <c r="CA607" s="424"/>
      <c r="CB607" s="425">
        <f t="shared" si="497"/>
        <v>0</v>
      </c>
      <c r="CC607" s="397">
        <f t="shared" si="507"/>
        <v>2</v>
      </c>
      <c r="CD607" s="364"/>
      <c r="CE607" s="396">
        <f t="shared" si="487"/>
        <v>6</v>
      </c>
      <c r="CF607" s="413"/>
      <c r="CG607" s="413"/>
      <c r="CH607" s="413"/>
      <c r="CI607" s="413"/>
      <c r="CJ607" s="413"/>
      <c r="CK607" s="426"/>
      <c r="CL607" s="426"/>
    </row>
    <row r="608" spans="1:90" s="427" customFormat="1" ht="26.4" customHeight="1">
      <c r="A608" s="410"/>
      <c r="B608" s="411">
        <f t="shared" si="508"/>
        <v>1513</v>
      </c>
      <c r="C608" s="216" t="str">
        <f t="shared" ca="1" si="509"/>
        <v/>
      </c>
      <c r="D608" s="216" t="s">
        <v>364</v>
      </c>
      <c r="E608" s="363">
        <f t="shared" si="506"/>
        <v>44805</v>
      </c>
      <c r="F608" s="412">
        <v>44805</v>
      </c>
      <c r="G608" s="413"/>
      <c r="H608" s="414"/>
      <c r="I608" s="413"/>
      <c r="J608" s="413"/>
      <c r="K608" s="413">
        <v>3089</v>
      </c>
      <c r="L608" s="414"/>
      <c r="M608" s="413"/>
      <c r="N608" s="413"/>
      <c r="O608" s="483" t="s">
        <v>253</v>
      </c>
      <c r="P608" s="415" t="s">
        <v>254</v>
      </c>
      <c r="Q608" s="416" t="s">
        <v>254</v>
      </c>
      <c r="R608" s="417" t="s">
        <v>68</v>
      </c>
      <c r="S608" s="418" t="s">
        <v>27</v>
      </c>
      <c r="T608" s="413"/>
      <c r="U608" s="413" t="s">
        <v>378</v>
      </c>
      <c r="V608" s="419" t="s">
        <v>378</v>
      </c>
      <c r="W608" s="419">
        <v>-40</v>
      </c>
      <c r="X608" s="413" t="s">
        <v>379</v>
      </c>
      <c r="Y608" s="413">
        <v>3</v>
      </c>
      <c r="Z608" s="413" t="s">
        <v>57</v>
      </c>
      <c r="AA608" s="413" t="e">
        <v>#VALUE!</v>
      </c>
      <c r="AB608" s="413" t="e">
        <v>#VALUE!</v>
      </c>
      <c r="AC608" s="413"/>
      <c r="AD608" s="413"/>
      <c r="AE608" s="413" t="e">
        <v>#VALUE!</v>
      </c>
      <c r="AF608" s="486">
        <v>44805</v>
      </c>
      <c r="AG608" s="486"/>
      <c r="AH608" s="486"/>
      <c r="AI608" s="486"/>
      <c r="AJ608" s="486"/>
      <c r="AK608" s="486"/>
      <c r="AL608" s="486"/>
      <c r="AM608" s="486"/>
      <c r="AN608" s="486"/>
      <c r="AO608" s="486"/>
      <c r="AP608" s="486"/>
      <c r="AQ608" s="486"/>
      <c r="AR608" s="486"/>
      <c r="AS608" s="486"/>
      <c r="AT608" s="486"/>
      <c r="AU608" s="486"/>
      <c r="AV608" s="486"/>
      <c r="AW608" s="486"/>
      <c r="AX608" s="486"/>
      <c r="AY608" s="486">
        <f t="shared" si="505"/>
        <v>44825.833333333336</v>
      </c>
      <c r="AZ608" s="486"/>
      <c r="BA608" s="486"/>
      <c r="BB608" s="486"/>
      <c r="BC608" s="486"/>
      <c r="BD608" s="486"/>
      <c r="BE608" s="486"/>
      <c r="BF608" s="421">
        <f t="shared" si="496"/>
        <v>2</v>
      </c>
      <c r="BG608" s="422"/>
      <c r="BH608" s="423"/>
      <c r="BI608" s="423"/>
      <c r="BJ608" s="423"/>
      <c r="BK608" s="423"/>
      <c r="BL608" s="423"/>
      <c r="BM608" s="423"/>
      <c r="BN608" s="423"/>
      <c r="BO608" s="423"/>
      <c r="BP608" s="423"/>
      <c r="BQ608" s="424"/>
      <c r="BR608" s="424"/>
      <c r="BS608" s="424"/>
      <c r="BT608" s="424"/>
      <c r="BU608" s="424"/>
      <c r="BV608" s="424"/>
      <c r="BW608" s="424"/>
      <c r="BX608" s="424"/>
      <c r="BY608" s="424"/>
      <c r="BZ608" s="424"/>
      <c r="CA608" s="424"/>
      <c r="CB608" s="425">
        <f t="shared" si="497"/>
        <v>0</v>
      </c>
      <c r="CC608" s="397">
        <f t="shared" si="507"/>
        <v>2</v>
      </c>
      <c r="CD608" s="364"/>
      <c r="CE608" s="396">
        <f t="shared" si="487"/>
        <v>6</v>
      </c>
      <c r="CF608" s="413"/>
      <c r="CG608" s="413"/>
      <c r="CH608" s="413"/>
      <c r="CI608" s="413"/>
      <c r="CJ608" s="413"/>
      <c r="CK608" s="426"/>
      <c r="CL608" s="426"/>
    </row>
    <row r="609" spans="1:90" s="427" customFormat="1" ht="26.4" customHeight="1">
      <c r="A609" s="410"/>
      <c r="B609" s="411">
        <f t="shared" si="508"/>
        <v>1514</v>
      </c>
      <c r="C609" s="216" t="str">
        <f t="shared" ca="1" si="509"/>
        <v/>
      </c>
      <c r="D609" s="216" t="s">
        <v>364</v>
      </c>
      <c r="E609" s="363">
        <f t="shared" si="506"/>
        <v>44805</v>
      </c>
      <c r="F609" s="412">
        <v>44805</v>
      </c>
      <c r="G609" s="413"/>
      <c r="H609" s="414"/>
      <c r="I609" s="413"/>
      <c r="J609" s="413"/>
      <c r="K609" s="413">
        <v>3089</v>
      </c>
      <c r="L609" s="414"/>
      <c r="M609" s="413"/>
      <c r="N609" s="413"/>
      <c r="O609" s="483" t="s">
        <v>253</v>
      </c>
      <c r="P609" s="415" t="s">
        <v>254</v>
      </c>
      <c r="Q609" s="416" t="s">
        <v>254</v>
      </c>
      <c r="R609" s="417" t="s">
        <v>68</v>
      </c>
      <c r="S609" s="418" t="s">
        <v>27</v>
      </c>
      <c r="T609" s="413"/>
      <c r="U609" s="413" t="s">
        <v>380</v>
      </c>
      <c r="V609" s="419" t="s">
        <v>318</v>
      </c>
      <c r="W609" s="419" t="s">
        <v>329</v>
      </c>
      <c r="X609" s="413" t="s">
        <v>323</v>
      </c>
      <c r="Y609" s="413">
        <v>3</v>
      </c>
      <c r="Z609" s="413" t="s">
        <v>21</v>
      </c>
      <c r="AA609" s="413" t="e">
        <v>#VALUE!</v>
      </c>
      <c r="AB609" s="413" t="e">
        <v>#VALUE!</v>
      </c>
      <c r="AC609" s="413"/>
      <c r="AD609" s="413"/>
      <c r="AE609" s="413" t="e">
        <v>#VALUE!</v>
      </c>
      <c r="AF609" s="486">
        <v>44805</v>
      </c>
      <c r="AG609" s="486"/>
      <c r="AH609" s="486"/>
      <c r="AI609" s="486"/>
      <c r="AJ609" s="486"/>
      <c r="AK609" s="486"/>
      <c r="AL609" s="486"/>
      <c r="AM609" s="486"/>
      <c r="AN609" s="486"/>
      <c r="AO609" s="486"/>
      <c r="AP609" s="486"/>
      <c r="AQ609" s="486"/>
      <c r="AR609" s="486"/>
      <c r="AS609" s="486"/>
      <c r="AT609" s="486"/>
      <c r="AU609" s="486"/>
      <c r="AV609" s="486"/>
      <c r="AW609" s="486"/>
      <c r="AX609" s="486"/>
      <c r="AY609" s="486">
        <f t="shared" si="505"/>
        <v>44825.833333333336</v>
      </c>
      <c r="AZ609" s="486"/>
      <c r="BA609" s="486"/>
      <c r="BB609" s="486"/>
      <c r="BC609" s="486"/>
      <c r="BD609" s="486"/>
      <c r="BE609" s="486"/>
      <c r="BF609" s="421">
        <f t="shared" si="496"/>
        <v>2</v>
      </c>
      <c r="BG609" s="422"/>
      <c r="BH609" s="423"/>
      <c r="BI609" s="423"/>
      <c r="BJ609" s="423"/>
      <c r="BK609" s="423"/>
      <c r="BL609" s="423"/>
      <c r="BM609" s="423"/>
      <c r="BN609" s="423"/>
      <c r="BO609" s="423"/>
      <c r="BP609" s="423"/>
      <c r="BQ609" s="424"/>
      <c r="BR609" s="424"/>
      <c r="BS609" s="424"/>
      <c r="BT609" s="424"/>
      <c r="BU609" s="424"/>
      <c r="BV609" s="424"/>
      <c r="BW609" s="424"/>
      <c r="BX609" s="424"/>
      <c r="BY609" s="424"/>
      <c r="BZ609" s="424"/>
      <c r="CA609" s="424"/>
      <c r="CB609" s="425">
        <f t="shared" si="497"/>
        <v>0</v>
      </c>
      <c r="CC609" s="397">
        <f t="shared" si="507"/>
        <v>2</v>
      </c>
      <c r="CD609" s="364"/>
      <c r="CE609" s="396">
        <f t="shared" si="487"/>
        <v>6</v>
      </c>
      <c r="CF609" s="413"/>
      <c r="CG609" s="413"/>
      <c r="CH609" s="413"/>
      <c r="CI609" s="413"/>
      <c r="CJ609" s="413"/>
      <c r="CK609" s="426"/>
      <c r="CL609" s="426"/>
    </row>
    <row r="610" spans="1:90" s="427" customFormat="1" ht="26.4" customHeight="1">
      <c r="A610" s="410"/>
      <c r="B610" s="411">
        <f t="shared" si="508"/>
        <v>1515</v>
      </c>
      <c r="C610" s="216" t="str">
        <f t="shared" ca="1" si="509"/>
        <v/>
      </c>
      <c r="D610" s="216" t="s">
        <v>364</v>
      </c>
      <c r="E610" s="363">
        <f t="shared" si="506"/>
        <v>44805</v>
      </c>
      <c r="F610" s="412">
        <v>44805</v>
      </c>
      <c r="G610" s="413"/>
      <c r="H610" s="414"/>
      <c r="I610" s="413"/>
      <c r="J610" s="413"/>
      <c r="K610" s="413">
        <v>3089</v>
      </c>
      <c r="L610" s="414"/>
      <c r="M610" s="413"/>
      <c r="N610" s="413"/>
      <c r="O610" s="483" t="s">
        <v>253</v>
      </c>
      <c r="P610" s="415" t="s">
        <v>254</v>
      </c>
      <c r="Q610" s="416" t="s">
        <v>254</v>
      </c>
      <c r="R610" s="417" t="s">
        <v>68</v>
      </c>
      <c r="S610" s="418" t="s">
        <v>27</v>
      </c>
      <c r="T610" s="413"/>
      <c r="U610" s="413" t="s">
        <v>382</v>
      </c>
      <c r="V610" s="419" t="s">
        <v>382</v>
      </c>
      <c r="W610" s="419" t="s">
        <v>368</v>
      </c>
      <c r="X610" s="413" t="s">
        <v>379</v>
      </c>
      <c r="Y610" s="413">
        <v>3</v>
      </c>
      <c r="Z610" s="413" t="s">
        <v>31</v>
      </c>
      <c r="AA610" s="413" t="e">
        <v>#VALUE!</v>
      </c>
      <c r="AB610" s="413" t="e">
        <v>#VALUE!</v>
      </c>
      <c r="AC610" s="413"/>
      <c r="AD610" s="413"/>
      <c r="AE610" s="413" t="e">
        <v>#VALUE!</v>
      </c>
      <c r="AF610" s="486">
        <v>44805</v>
      </c>
      <c r="AG610" s="486"/>
      <c r="AH610" s="486"/>
      <c r="AI610" s="486"/>
      <c r="AJ610" s="486"/>
      <c r="AK610" s="486"/>
      <c r="AL610" s="486"/>
      <c r="AM610" s="486"/>
      <c r="AN610" s="486"/>
      <c r="AO610" s="486"/>
      <c r="AP610" s="486"/>
      <c r="AQ610" s="486"/>
      <c r="AR610" s="486"/>
      <c r="AS610" s="486"/>
      <c r="AT610" s="486"/>
      <c r="AU610" s="486"/>
      <c r="AV610" s="486"/>
      <c r="AW610" s="486"/>
      <c r="AX610" s="486"/>
      <c r="AY610" s="486">
        <f t="shared" si="505"/>
        <v>44825.833333333336</v>
      </c>
      <c r="AZ610" s="486"/>
      <c r="BA610" s="486"/>
      <c r="BB610" s="486"/>
      <c r="BC610" s="486"/>
      <c r="BD610" s="486"/>
      <c r="BE610" s="486"/>
      <c r="BF610" s="421">
        <f t="shared" si="496"/>
        <v>2</v>
      </c>
      <c r="BG610" s="422"/>
      <c r="BH610" s="423"/>
      <c r="BI610" s="423"/>
      <c r="BJ610" s="423"/>
      <c r="BK610" s="423"/>
      <c r="BL610" s="423"/>
      <c r="BM610" s="423"/>
      <c r="BN610" s="423"/>
      <c r="BO610" s="423"/>
      <c r="BP610" s="423"/>
      <c r="BQ610" s="424"/>
      <c r="BR610" s="424"/>
      <c r="BS610" s="424"/>
      <c r="BT610" s="424"/>
      <c r="BU610" s="424"/>
      <c r="BV610" s="424"/>
      <c r="BW610" s="424"/>
      <c r="BX610" s="424"/>
      <c r="BY610" s="424"/>
      <c r="BZ610" s="424"/>
      <c r="CA610" s="424"/>
      <c r="CB610" s="425">
        <f t="shared" si="497"/>
        <v>0</v>
      </c>
      <c r="CC610" s="397">
        <f t="shared" si="507"/>
        <v>2</v>
      </c>
      <c r="CD610" s="364"/>
      <c r="CE610" s="396">
        <f t="shared" si="487"/>
        <v>6</v>
      </c>
      <c r="CF610" s="413"/>
      <c r="CG610" s="413"/>
      <c r="CH610" s="413"/>
      <c r="CI610" s="413"/>
      <c r="CJ610" s="413"/>
      <c r="CK610" s="426"/>
      <c r="CL610" s="426"/>
    </row>
    <row r="611" spans="1:90" s="427" customFormat="1" ht="26.4" customHeight="1">
      <c r="A611" s="410"/>
      <c r="B611" s="411">
        <f t="shared" si="508"/>
        <v>1516</v>
      </c>
      <c r="C611" s="216" t="str">
        <f t="shared" ca="1" si="509"/>
        <v/>
      </c>
      <c r="D611" s="216" t="s">
        <v>364</v>
      </c>
      <c r="E611" s="363">
        <f t="shared" si="506"/>
        <v>44835</v>
      </c>
      <c r="F611" s="412">
        <v>44835</v>
      </c>
      <c r="G611" s="413"/>
      <c r="H611" s="414"/>
      <c r="I611" s="413"/>
      <c r="J611" s="413"/>
      <c r="K611" s="413">
        <v>3014</v>
      </c>
      <c r="L611" s="414"/>
      <c r="M611" s="413"/>
      <c r="N611" s="413"/>
      <c r="O611" s="483" t="s">
        <v>253</v>
      </c>
      <c r="P611" s="415" t="s">
        <v>254</v>
      </c>
      <c r="Q611" s="416" t="s">
        <v>254</v>
      </c>
      <c r="R611" s="417" t="s">
        <v>68</v>
      </c>
      <c r="S611" s="418" t="s">
        <v>27</v>
      </c>
      <c r="T611" s="413"/>
      <c r="U611" s="14" t="s">
        <v>350</v>
      </c>
      <c r="V611" s="419" t="s">
        <v>377</v>
      </c>
      <c r="W611" s="419">
        <v>85</v>
      </c>
      <c r="X611" s="413" t="s">
        <v>323</v>
      </c>
      <c r="Y611" s="413">
        <v>3</v>
      </c>
      <c r="Z611" s="428" t="s">
        <v>353</v>
      </c>
      <c r="AA611" s="413" t="e">
        <v>#VALUE!</v>
      </c>
      <c r="AB611" s="413" t="e">
        <v>#VALUE!</v>
      </c>
      <c r="AC611" s="413"/>
      <c r="AD611" s="413"/>
      <c r="AE611" s="413" t="e">
        <v>#VALUE!</v>
      </c>
      <c r="AF611" s="486">
        <v>44835</v>
      </c>
      <c r="AG611" s="486"/>
      <c r="AH611" s="486"/>
      <c r="AI611" s="486"/>
      <c r="AJ611" s="486"/>
      <c r="AK611" s="486"/>
      <c r="AL611" s="486"/>
      <c r="AM611" s="486"/>
      <c r="AN611" s="486"/>
      <c r="AO611" s="486"/>
      <c r="AP611" s="486"/>
      <c r="AQ611" s="486"/>
      <c r="AR611" s="486"/>
      <c r="AS611" s="486"/>
      <c r="AT611" s="486"/>
      <c r="AU611" s="486"/>
      <c r="AV611" s="486"/>
      <c r="AW611" s="486"/>
      <c r="AX611" s="486"/>
      <c r="AY611" s="486">
        <f t="shared" si="505"/>
        <v>44855.833333333336</v>
      </c>
      <c r="AZ611" s="486"/>
      <c r="BA611" s="486"/>
      <c r="BB611" s="486"/>
      <c r="BC611" s="486"/>
      <c r="BD611" s="486"/>
      <c r="BE611" s="486"/>
      <c r="BF611" s="421">
        <f t="shared" si="496"/>
        <v>2</v>
      </c>
      <c r="BG611" s="422"/>
      <c r="BH611" s="423"/>
      <c r="BI611" s="423"/>
      <c r="BJ611" s="423"/>
      <c r="BK611" s="423"/>
      <c r="BL611" s="423"/>
      <c r="BM611" s="423"/>
      <c r="BN611" s="423"/>
      <c r="BO611" s="423"/>
      <c r="BP611" s="423"/>
      <c r="BQ611" s="424"/>
      <c r="BR611" s="424"/>
      <c r="BS611" s="424"/>
      <c r="BT611" s="424"/>
      <c r="BU611" s="424"/>
      <c r="BV611" s="424"/>
      <c r="BW611" s="424"/>
      <c r="BX611" s="424"/>
      <c r="BY611" s="424"/>
      <c r="BZ611" s="424"/>
      <c r="CA611" s="424"/>
      <c r="CB611" s="425">
        <f t="shared" si="497"/>
        <v>0</v>
      </c>
      <c r="CC611" s="397">
        <f t="shared" si="507"/>
        <v>2</v>
      </c>
      <c r="CD611" s="364"/>
      <c r="CE611" s="396">
        <f t="shared" si="487"/>
        <v>6</v>
      </c>
      <c r="CF611" s="413"/>
      <c r="CG611" s="413"/>
      <c r="CH611" s="413"/>
      <c r="CI611" s="413"/>
      <c r="CJ611" s="413"/>
      <c r="CK611" s="426"/>
      <c r="CL611" s="426"/>
    </row>
    <row r="612" spans="1:90" s="427" customFormat="1" ht="26.4" customHeight="1">
      <c r="A612" s="410"/>
      <c r="B612" s="411">
        <f t="shared" si="508"/>
        <v>1517</v>
      </c>
      <c r="C612" s="216" t="str">
        <f t="shared" ca="1" si="509"/>
        <v/>
      </c>
      <c r="D612" s="216" t="s">
        <v>364</v>
      </c>
      <c r="E612" s="363">
        <f t="shared" si="506"/>
        <v>44835</v>
      </c>
      <c r="F612" s="412">
        <v>44835</v>
      </c>
      <c r="G612" s="413"/>
      <c r="H612" s="414"/>
      <c r="I612" s="413"/>
      <c r="J612" s="413"/>
      <c r="K612" s="413">
        <v>3014</v>
      </c>
      <c r="L612" s="414"/>
      <c r="M612" s="413"/>
      <c r="N612" s="413"/>
      <c r="O612" s="483" t="s">
        <v>253</v>
      </c>
      <c r="P612" s="415" t="s">
        <v>254</v>
      </c>
      <c r="Q612" s="416" t="s">
        <v>254</v>
      </c>
      <c r="R612" s="417" t="s">
        <v>68</v>
      </c>
      <c r="S612" s="418" t="s">
        <v>27</v>
      </c>
      <c r="T612" s="413"/>
      <c r="U612" s="413" t="s">
        <v>378</v>
      </c>
      <c r="V612" s="419" t="s">
        <v>378</v>
      </c>
      <c r="W612" s="419">
        <v>-30</v>
      </c>
      <c r="X612" s="413" t="s">
        <v>323</v>
      </c>
      <c r="Y612" s="413">
        <v>3</v>
      </c>
      <c r="Z612" s="413" t="s">
        <v>57</v>
      </c>
      <c r="AA612" s="413" t="e">
        <v>#VALUE!</v>
      </c>
      <c r="AB612" s="413" t="e">
        <v>#VALUE!</v>
      </c>
      <c r="AC612" s="413"/>
      <c r="AD612" s="413"/>
      <c r="AE612" s="413" t="e">
        <v>#VALUE!</v>
      </c>
      <c r="AF612" s="486">
        <v>44835</v>
      </c>
      <c r="AG612" s="486"/>
      <c r="AH612" s="486"/>
      <c r="AI612" s="486"/>
      <c r="AJ612" s="486"/>
      <c r="AK612" s="486"/>
      <c r="AL612" s="486"/>
      <c r="AM612" s="486"/>
      <c r="AN612" s="486"/>
      <c r="AO612" s="486"/>
      <c r="AP612" s="486"/>
      <c r="AQ612" s="486"/>
      <c r="AR612" s="486"/>
      <c r="AS612" s="486"/>
      <c r="AT612" s="486"/>
      <c r="AU612" s="486"/>
      <c r="AV612" s="486"/>
      <c r="AW612" s="486"/>
      <c r="AX612" s="486"/>
      <c r="AY612" s="486">
        <f t="shared" si="505"/>
        <v>44855.833333333336</v>
      </c>
      <c r="AZ612" s="486"/>
      <c r="BA612" s="486"/>
      <c r="BB612" s="486"/>
      <c r="BC612" s="486"/>
      <c r="BD612" s="486"/>
      <c r="BE612" s="486"/>
      <c r="BF612" s="421">
        <f t="shared" si="496"/>
        <v>2</v>
      </c>
      <c r="BG612" s="422"/>
      <c r="BH612" s="423"/>
      <c r="BI612" s="423"/>
      <c r="BJ612" s="423"/>
      <c r="BK612" s="423"/>
      <c r="BL612" s="423"/>
      <c r="BM612" s="423"/>
      <c r="BN612" s="423"/>
      <c r="BO612" s="423"/>
      <c r="BP612" s="423"/>
      <c r="BQ612" s="424"/>
      <c r="BR612" s="424"/>
      <c r="BS612" s="424"/>
      <c r="BT612" s="424"/>
      <c r="BU612" s="424"/>
      <c r="BV612" s="424"/>
      <c r="BW612" s="424"/>
      <c r="BX612" s="424"/>
      <c r="BY612" s="424"/>
      <c r="BZ612" s="424"/>
      <c r="CA612" s="424"/>
      <c r="CB612" s="425">
        <f t="shared" si="497"/>
        <v>0</v>
      </c>
      <c r="CC612" s="397">
        <f t="shared" si="507"/>
        <v>2</v>
      </c>
      <c r="CD612" s="364"/>
      <c r="CE612" s="396">
        <f t="shared" si="487"/>
        <v>6</v>
      </c>
      <c r="CF612" s="413"/>
      <c r="CG612" s="413"/>
      <c r="CH612" s="413"/>
      <c r="CI612" s="413"/>
      <c r="CJ612" s="413"/>
      <c r="CK612" s="426"/>
      <c r="CL612" s="426"/>
    </row>
    <row r="613" spans="1:90" s="427" customFormat="1" ht="26.4" customHeight="1">
      <c r="A613" s="410"/>
      <c r="B613" s="411">
        <f t="shared" si="508"/>
        <v>1518</v>
      </c>
      <c r="C613" s="216" t="str">
        <f t="shared" ca="1" si="509"/>
        <v/>
      </c>
      <c r="D613" s="216" t="s">
        <v>364</v>
      </c>
      <c r="E613" s="363">
        <f t="shared" si="506"/>
        <v>44835</v>
      </c>
      <c r="F613" s="412">
        <v>44835</v>
      </c>
      <c r="G613" s="413"/>
      <c r="H613" s="414"/>
      <c r="I613" s="413"/>
      <c r="J613" s="413"/>
      <c r="K613" s="413">
        <v>3014</v>
      </c>
      <c r="L613" s="414"/>
      <c r="M613" s="413"/>
      <c r="N613" s="413"/>
      <c r="O613" s="483" t="s">
        <v>253</v>
      </c>
      <c r="P613" s="415" t="s">
        <v>254</v>
      </c>
      <c r="Q613" s="416" t="s">
        <v>254</v>
      </c>
      <c r="R613" s="417" t="s">
        <v>68</v>
      </c>
      <c r="S613" s="418" t="s">
        <v>27</v>
      </c>
      <c r="T613" s="413"/>
      <c r="U613" s="14" t="s">
        <v>350</v>
      </c>
      <c r="V613" s="419" t="s">
        <v>377</v>
      </c>
      <c r="W613" s="419">
        <v>90</v>
      </c>
      <c r="X613" s="413" t="s">
        <v>379</v>
      </c>
      <c r="Y613" s="413">
        <v>3</v>
      </c>
      <c r="Z613" s="428" t="s">
        <v>353</v>
      </c>
      <c r="AA613" s="413" t="e">
        <v>#VALUE!</v>
      </c>
      <c r="AB613" s="413" t="e">
        <v>#VALUE!</v>
      </c>
      <c r="AC613" s="413"/>
      <c r="AD613" s="413"/>
      <c r="AE613" s="413" t="e">
        <v>#VALUE!</v>
      </c>
      <c r="AF613" s="486">
        <v>44835</v>
      </c>
      <c r="AG613" s="486"/>
      <c r="AH613" s="486"/>
      <c r="AI613" s="486"/>
      <c r="AJ613" s="486"/>
      <c r="AK613" s="486"/>
      <c r="AL613" s="486"/>
      <c r="AM613" s="486"/>
      <c r="AN613" s="486"/>
      <c r="AO613" s="486"/>
      <c r="AP613" s="486"/>
      <c r="AQ613" s="486"/>
      <c r="AR613" s="486"/>
      <c r="AS613" s="486"/>
      <c r="AT613" s="486"/>
      <c r="AU613" s="486"/>
      <c r="AV613" s="486"/>
      <c r="AW613" s="486"/>
      <c r="AX613" s="486"/>
      <c r="AY613" s="486">
        <f t="shared" si="505"/>
        <v>44855.833333333336</v>
      </c>
      <c r="AZ613" s="486"/>
      <c r="BA613" s="486"/>
      <c r="BB613" s="486"/>
      <c r="BC613" s="486"/>
      <c r="BD613" s="486"/>
      <c r="BE613" s="486"/>
      <c r="BF613" s="421">
        <f t="shared" si="496"/>
        <v>2</v>
      </c>
      <c r="BG613" s="422"/>
      <c r="BH613" s="423"/>
      <c r="BI613" s="423"/>
      <c r="BJ613" s="423"/>
      <c r="BK613" s="423"/>
      <c r="BL613" s="423"/>
      <c r="BM613" s="423"/>
      <c r="BN613" s="423"/>
      <c r="BO613" s="423"/>
      <c r="BP613" s="423"/>
      <c r="BQ613" s="424"/>
      <c r="BR613" s="424"/>
      <c r="BS613" s="424"/>
      <c r="BT613" s="424"/>
      <c r="BU613" s="424"/>
      <c r="BV613" s="424"/>
      <c r="BW613" s="424"/>
      <c r="BX613" s="424"/>
      <c r="BY613" s="424"/>
      <c r="BZ613" s="424"/>
      <c r="CA613" s="424"/>
      <c r="CB613" s="425">
        <f t="shared" si="497"/>
        <v>0</v>
      </c>
      <c r="CC613" s="397">
        <f t="shared" si="507"/>
        <v>2</v>
      </c>
      <c r="CD613" s="364"/>
      <c r="CE613" s="396">
        <f t="shared" si="487"/>
        <v>6</v>
      </c>
      <c r="CF613" s="413"/>
      <c r="CG613" s="413"/>
      <c r="CH613" s="413"/>
      <c r="CI613" s="413"/>
      <c r="CJ613" s="413"/>
      <c r="CK613" s="426"/>
      <c r="CL613" s="426"/>
    </row>
    <row r="614" spans="1:90" s="427" customFormat="1" ht="26.4" customHeight="1">
      <c r="A614" s="410"/>
      <c r="B614" s="411">
        <f t="shared" si="508"/>
        <v>1519</v>
      </c>
      <c r="C614" s="216" t="str">
        <f t="shared" ca="1" si="509"/>
        <v/>
      </c>
      <c r="D614" s="216" t="s">
        <v>364</v>
      </c>
      <c r="E614" s="363">
        <f t="shared" si="506"/>
        <v>44835</v>
      </c>
      <c r="F614" s="412">
        <v>44835</v>
      </c>
      <c r="G614" s="413"/>
      <c r="H614" s="414"/>
      <c r="I614" s="413"/>
      <c r="J614" s="413"/>
      <c r="K614" s="413">
        <v>3014</v>
      </c>
      <c r="L614" s="414"/>
      <c r="M614" s="413"/>
      <c r="N614" s="413"/>
      <c r="O614" s="483" t="s">
        <v>253</v>
      </c>
      <c r="P614" s="415" t="s">
        <v>254</v>
      </c>
      <c r="Q614" s="416" t="s">
        <v>254</v>
      </c>
      <c r="R614" s="417" t="s">
        <v>68</v>
      </c>
      <c r="S614" s="418" t="s">
        <v>27</v>
      </c>
      <c r="T614" s="413"/>
      <c r="U614" s="413" t="s">
        <v>378</v>
      </c>
      <c r="V614" s="419" t="s">
        <v>378</v>
      </c>
      <c r="W614" s="419">
        <v>-40</v>
      </c>
      <c r="X614" s="413" t="s">
        <v>379</v>
      </c>
      <c r="Y614" s="413">
        <v>3</v>
      </c>
      <c r="Z614" s="413" t="s">
        <v>57</v>
      </c>
      <c r="AA614" s="413" t="e">
        <v>#VALUE!</v>
      </c>
      <c r="AB614" s="413" t="e">
        <v>#VALUE!</v>
      </c>
      <c r="AC614" s="413"/>
      <c r="AD614" s="413"/>
      <c r="AE614" s="413" t="e">
        <v>#VALUE!</v>
      </c>
      <c r="AF614" s="486">
        <v>44835</v>
      </c>
      <c r="AG614" s="486"/>
      <c r="AH614" s="486"/>
      <c r="AI614" s="486"/>
      <c r="AJ614" s="486"/>
      <c r="AK614" s="486"/>
      <c r="AL614" s="486"/>
      <c r="AM614" s="486"/>
      <c r="AN614" s="486"/>
      <c r="AO614" s="486"/>
      <c r="AP614" s="486"/>
      <c r="AQ614" s="486"/>
      <c r="AR614" s="486"/>
      <c r="AS614" s="486"/>
      <c r="AT614" s="486"/>
      <c r="AU614" s="486"/>
      <c r="AV614" s="486"/>
      <c r="AW614" s="486"/>
      <c r="AX614" s="486"/>
      <c r="AY614" s="486">
        <f t="shared" si="505"/>
        <v>44855.833333333336</v>
      </c>
      <c r="AZ614" s="486"/>
      <c r="BA614" s="486"/>
      <c r="BB614" s="486"/>
      <c r="BC614" s="486"/>
      <c r="BD614" s="486"/>
      <c r="BE614" s="486"/>
      <c r="BF614" s="421">
        <f t="shared" si="496"/>
        <v>2</v>
      </c>
      <c r="BG614" s="422"/>
      <c r="BH614" s="423"/>
      <c r="BI614" s="423"/>
      <c r="BJ614" s="423"/>
      <c r="BK614" s="423"/>
      <c r="BL614" s="423"/>
      <c r="BM614" s="423"/>
      <c r="BN614" s="423"/>
      <c r="BO614" s="423"/>
      <c r="BP614" s="423"/>
      <c r="BQ614" s="424"/>
      <c r="BR614" s="424"/>
      <c r="BS614" s="424"/>
      <c r="BT614" s="424"/>
      <c r="BU614" s="424"/>
      <c r="BV614" s="424"/>
      <c r="BW614" s="424"/>
      <c r="BX614" s="424"/>
      <c r="BY614" s="424"/>
      <c r="BZ614" s="424"/>
      <c r="CA614" s="424"/>
      <c r="CB614" s="425">
        <f t="shared" si="497"/>
        <v>0</v>
      </c>
      <c r="CC614" s="397">
        <f t="shared" si="507"/>
        <v>2</v>
      </c>
      <c r="CD614" s="364"/>
      <c r="CE614" s="396">
        <f t="shared" si="487"/>
        <v>6</v>
      </c>
      <c r="CF614" s="413"/>
      <c r="CG614" s="413"/>
      <c r="CH614" s="413"/>
      <c r="CI614" s="413"/>
      <c r="CJ614" s="413"/>
      <c r="CK614" s="426"/>
      <c r="CL614" s="426"/>
    </row>
    <row r="615" spans="1:90" s="427" customFormat="1" ht="26.4" customHeight="1">
      <c r="A615" s="410"/>
      <c r="B615" s="411">
        <f t="shared" si="508"/>
        <v>1520</v>
      </c>
      <c r="C615" s="216" t="str">
        <f t="shared" ca="1" si="509"/>
        <v/>
      </c>
      <c r="D615" s="216" t="s">
        <v>364</v>
      </c>
      <c r="E615" s="363">
        <f t="shared" si="506"/>
        <v>44835</v>
      </c>
      <c r="F615" s="412">
        <v>44835</v>
      </c>
      <c r="G615" s="413"/>
      <c r="H615" s="414"/>
      <c r="I615" s="413"/>
      <c r="J615" s="413"/>
      <c r="K615" s="413">
        <v>3014</v>
      </c>
      <c r="L615" s="414"/>
      <c r="M615" s="413"/>
      <c r="N615" s="413"/>
      <c r="O615" s="483" t="s">
        <v>253</v>
      </c>
      <c r="P615" s="415" t="s">
        <v>254</v>
      </c>
      <c r="Q615" s="416" t="s">
        <v>254</v>
      </c>
      <c r="R615" s="417" t="s">
        <v>68</v>
      </c>
      <c r="S615" s="418" t="s">
        <v>27</v>
      </c>
      <c r="T615" s="413"/>
      <c r="U615" s="413" t="s">
        <v>380</v>
      </c>
      <c r="V615" s="419" t="s">
        <v>318</v>
      </c>
      <c r="W615" s="419" t="s">
        <v>329</v>
      </c>
      <c r="X615" s="413" t="s">
        <v>323</v>
      </c>
      <c r="Y615" s="413">
        <v>3</v>
      </c>
      <c r="Z615" s="413" t="s">
        <v>21</v>
      </c>
      <c r="AA615" s="413" t="e">
        <v>#VALUE!</v>
      </c>
      <c r="AB615" s="413" t="e">
        <v>#VALUE!</v>
      </c>
      <c r="AC615" s="413"/>
      <c r="AD615" s="413"/>
      <c r="AE615" s="413" t="e">
        <v>#VALUE!</v>
      </c>
      <c r="AF615" s="486">
        <v>44835</v>
      </c>
      <c r="AG615" s="486"/>
      <c r="AH615" s="486"/>
      <c r="AI615" s="486"/>
      <c r="AJ615" s="486"/>
      <c r="AK615" s="486"/>
      <c r="AL615" s="486"/>
      <c r="AM615" s="486"/>
      <c r="AN615" s="486"/>
      <c r="AO615" s="486"/>
      <c r="AP615" s="486"/>
      <c r="AQ615" s="486"/>
      <c r="AR615" s="486"/>
      <c r="AS615" s="486"/>
      <c r="AT615" s="486"/>
      <c r="AU615" s="486"/>
      <c r="AV615" s="486"/>
      <c r="AW615" s="486"/>
      <c r="AX615" s="486"/>
      <c r="AY615" s="486">
        <f t="shared" si="505"/>
        <v>44855.833333333336</v>
      </c>
      <c r="AZ615" s="486"/>
      <c r="BA615" s="486"/>
      <c r="BB615" s="486"/>
      <c r="BC615" s="486"/>
      <c r="BD615" s="486"/>
      <c r="BE615" s="486"/>
      <c r="BF615" s="421">
        <f t="shared" si="496"/>
        <v>2</v>
      </c>
      <c r="BG615" s="422"/>
      <c r="BH615" s="423"/>
      <c r="BI615" s="423"/>
      <c r="BJ615" s="423"/>
      <c r="BK615" s="423"/>
      <c r="BL615" s="423"/>
      <c r="BM615" s="423"/>
      <c r="BN615" s="423"/>
      <c r="BO615" s="423"/>
      <c r="BP615" s="423"/>
      <c r="BQ615" s="424"/>
      <c r="BR615" s="424"/>
      <c r="BS615" s="424"/>
      <c r="BT615" s="424"/>
      <c r="BU615" s="424"/>
      <c r="BV615" s="424"/>
      <c r="BW615" s="424"/>
      <c r="BX615" s="424"/>
      <c r="BY615" s="424"/>
      <c r="BZ615" s="424"/>
      <c r="CA615" s="424"/>
      <c r="CB615" s="425">
        <f t="shared" si="497"/>
        <v>0</v>
      </c>
      <c r="CC615" s="397">
        <f t="shared" si="507"/>
        <v>2</v>
      </c>
      <c r="CD615" s="364"/>
      <c r="CE615" s="396">
        <f t="shared" si="487"/>
        <v>6</v>
      </c>
      <c r="CF615" s="413"/>
      <c r="CG615" s="413"/>
      <c r="CH615" s="413"/>
      <c r="CI615" s="413"/>
      <c r="CJ615" s="413"/>
      <c r="CK615" s="426"/>
      <c r="CL615" s="426"/>
    </row>
    <row r="616" spans="1:90" s="427" customFormat="1" ht="26.4" customHeight="1">
      <c r="A616" s="410"/>
      <c r="B616" s="411">
        <f t="shared" si="508"/>
        <v>1521</v>
      </c>
      <c r="C616" s="216" t="str">
        <f t="shared" ca="1" si="509"/>
        <v/>
      </c>
      <c r="D616" s="216" t="s">
        <v>364</v>
      </c>
      <c r="E616" s="363">
        <f t="shared" si="506"/>
        <v>44835</v>
      </c>
      <c r="F616" s="412">
        <v>44835</v>
      </c>
      <c r="G616" s="413"/>
      <c r="H616" s="414"/>
      <c r="I616" s="413"/>
      <c r="J616" s="413"/>
      <c r="K616" s="413">
        <v>3047</v>
      </c>
      <c r="L616" s="414"/>
      <c r="M616" s="413"/>
      <c r="N616" s="413"/>
      <c r="O616" s="483" t="s">
        <v>253</v>
      </c>
      <c r="P616" s="415" t="s">
        <v>254</v>
      </c>
      <c r="Q616" s="416" t="s">
        <v>254</v>
      </c>
      <c r="R616" s="417" t="s">
        <v>68</v>
      </c>
      <c r="S616" s="418" t="s">
        <v>27</v>
      </c>
      <c r="T616" s="413"/>
      <c r="U616" s="14" t="s">
        <v>350</v>
      </c>
      <c r="V616" s="419" t="s">
        <v>377</v>
      </c>
      <c r="W616" s="419">
        <v>85</v>
      </c>
      <c r="X616" s="413" t="s">
        <v>323</v>
      </c>
      <c r="Y616" s="413">
        <v>3</v>
      </c>
      <c r="Z616" s="428" t="s">
        <v>353</v>
      </c>
      <c r="AA616" s="413" t="e">
        <v>#VALUE!</v>
      </c>
      <c r="AB616" s="413" t="e">
        <v>#VALUE!</v>
      </c>
      <c r="AC616" s="413"/>
      <c r="AD616" s="413"/>
      <c r="AE616" s="413" t="e">
        <v>#VALUE!</v>
      </c>
      <c r="AF616" s="486">
        <v>44835</v>
      </c>
      <c r="AG616" s="486"/>
      <c r="AH616" s="486"/>
      <c r="AI616" s="486"/>
      <c r="AJ616" s="486"/>
      <c r="AK616" s="486"/>
      <c r="AL616" s="486"/>
      <c r="AM616" s="486"/>
      <c r="AN616" s="486"/>
      <c r="AO616" s="486"/>
      <c r="AP616" s="486"/>
      <c r="AQ616" s="486"/>
      <c r="AR616" s="486"/>
      <c r="AS616" s="486"/>
      <c r="AT616" s="486"/>
      <c r="AU616" s="486"/>
      <c r="AV616" s="486"/>
      <c r="AW616" s="486"/>
      <c r="AX616" s="486"/>
      <c r="AY616" s="486">
        <f t="shared" si="505"/>
        <v>44855.833333333336</v>
      </c>
      <c r="AZ616" s="486"/>
      <c r="BA616" s="486"/>
      <c r="BB616" s="486"/>
      <c r="BC616" s="486"/>
      <c r="BD616" s="486"/>
      <c r="BE616" s="486"/>
      <c r="BF616" s="421">
        <f t="shared" si="496"/>
        <v>2</v>
      </c>
      <c r="BG616" s="422"/>
      <c r="BH616" s="423"/>
      <c r="BI616" s="423"/>
      <c r="BJ616" s="423"/>
      <c r="BK616" s="423"/>
      <c r="BL616" s="423"/>
      <c r="BM616" s="423"/>
      <c r="BN616" s="423"/>
      <c r="BO616" s="423"/>
      <c r="BP616" s="423"/>
      <c r="BQ616" s="424"/>
      <c r="BR616" s="424"/>
      <c r="BS616" s="424"/>
      <c r="BT616" s="424"/>
      <c r="BU616" s="424"/>
      <c r="BV616" s="424"/>
      <c r="BW616" s="424"/>
      <c r="BX616" s="424"/>
      <c r="BY616" s="424"/>
      <c r="BZ616" s="424"/>
      <c r="CA616" s="424"/>
      <c r="CB616" s="425">
        <f t="shared" si="497"/>
        <v>0</v>
      </c>
      <c r="CC616" s="397">
        <f t="shared" si="507"/>
        <v>2</v>
      </c>
      <c r="CD616" s="364"/>
      <c r="CE616" s="396">
        <f t="shared" si="487"/>
        <v>6</v>
      </c>
      <c r="CF616" s="413"/>
      <c r="CG616" s="413"/>
      <c r="CH616" s="413"/>
      <c r="CI616" s="413"/>
      <c r="CJ616" s="413"/>
      <c r="CK616" s="426"/>
      <c r="CL616" s="426"/>
    </row>
    <row r="617" spans="1:90" s="427" customFormat="1" ht="26.4" customHeight="1">
      <c r="A617" s="410"/>
      <c r="B617" s="411">
        <f t="shared" si="508"/>
        <v>1522</v>
      </c>
      <c r="C617" s="216" t="str">
        <f t="shared" ca="1" si="509"/>
        <v/>
      </c>
      <c r="D617" s="216" t="s">
        <v>364</v>
      </c>
      <c r="E617" s="363">
        <f t="shared" si="506"/>
        <v>44835</v>
      </c>
      <c r="F617" s="412">
        <v>44835</v>
      </c>
      <c r="G617" s="413"/>
      <c r="H617" s="414"/>
      <c r="I617" s="413"/>
      <c r="J617" s="413"/>
      <c r="K617" s="413">
        <v>3047</v>
      </c>
      <c r="L617" s="414"/>
      <c r="M617" s="413"/>
      <c r="N617" s="413"/>
      <c r="O617" s="483" t="s">
        <v>253</v>
      </c>
      <c r="P617" s="415" t="s">
        <v>254</v>
      </c>
      <c r="Q617" s="416" t="s">
        <v>254</v>
      </c>
      <c r="R617" s="417" t="s">
        <v>68</v>
      </c>
      <c r="S617" s="418" t="s">
        <v>27</v>
      </c>
      <c r="T617" s="413"/>
      <c r="U617" s="413" t="s">
        <v>378</v>
      </c>
      <c r="V617" s="419" t="s">
        <v>378</v>
      </c>
      <c r="W617" s="419">
        <v>-30</v>
      </c>
      <c r="X617" s="413" t="s">
        <v>323</v>
      </c>
      <c r="Y617" s="413">
        <v>3</v>
      </c>
      <c r="Z617" s="413" t="s">
        <v>57</v>
      </c>
      <c r="AA617" s="413" t="e">
        <v>#VALUE!</v>
      </c>
      <c r="AB617" s="413" t="e">
        <v>#VALUE!</v>
      </c>
      <c r="AC617" s="413"/>
      <c r="AD617" s="413"/>
      <c r="AE617" s="413" t="e">
        <v>#VALUE!</v>
      </c>
      <c r="AF617" s="486">
        <v>44835</v>
      </c>
      <c r="AG617" s="486"/>
      <c r="AH617" s="486"/>
      <c r="AI617" s="486"/>
      <c r="AJ617" s="486"/>
      <c r="AK617" s="486"/>
      <c r="AL617" s="486"/>
      <c r="AM617" s="486"/>
      <c r="AN617" s="486"/>
      <c r="AO617" s="486"/>
      <c r="AP617" s="486"/>
      <c r="AQ617" s="486"/>
      <c r="AR617" s="486"/>
      <c r="AS617" s="486"/>
      <c r="AT617" s="486"/>
      <c r="AU617" s="486"/>
      <c r="AV617" s="486"/>
      <c r="AW617" s="486"/>
      <c r="AX617" s="486"/>
      <c r="AY617" s="486">
        <f t="shared" si="505"/>
        <v>44855.833333333336</v>
      </c>
      <c r="AZ617" s="486"/>
      <c r="BA617" s="486"/>
      <c r="BB617" s="486"/>
      <c r="BC617" s="486"/>
      <c r="BD617" s="486"/>
      <c r="BE617" s="486"/>
      <c r="BF617" s="421">
        <f t="shared" si="496"/>
        <v>2</v>
      </c>
      <c r="BG617" s="422"/>
      <c r="BH617" s="423"/>
      <c r="BI617" s="423"/>
      <c r="BJ617" s="423"/>
      <c r="BK617" s="423"/>
      <c r="BL617" s="423"/>
      <c r="BM617" s="423"/>
      <c r="BN617" s="423"/>
      <c r="BO617" s="423"/>
      <c r="BP617" s="423"/>
      <c r="BQ617" s="424"/>
      <c r="BR617" s="424"/>
      <c r="BS617" s="424"/>
      <c r="BT617" s="424"/>
      <c r="BU617" s="424"/>
      <c r="BV617" s="424"/>
      <c r="BW617" s="424"/>
      <c r="BX617" s="424"/>
      <c r="BY617" s="424"/>
      <c r="BZ617" s="424"/>
      <c r="CA617" s="424"/>
      <c r="CB617" s="425">
        <f t="shared" si="497"/>
        <v>0</v>
      </c>
      <c r="CC617" s="397">
        <f t="shared" si="507"/>
        <v>2</v>
      </c>
      <c r="CD617" s="364"/>
      <c r="CE617" s="396">
        <f t="shared" si="487"/>
        <v>6</v>
      </c>
      <c r="CF617" s="413"/>
      <c r="CG617" s="413"/>
      <c r="CH617" s="413"/>
      <c r="CI617" s="413"/>
      <c r="CJ617" s="413"/>
      <c r="CK617" s="426"/>
      <c r="CL617" s="426"/>
    </row>
    <row r="618" spans="1:90" s="427" customFormat="1" ht="26.4" customHeight="1">
      <c r="A618" s="410"/>
      <c r="B618" s="411">
        <f t="shared" si="508"/>
        <v>1523</v>
      </c>
      <c r="C618" s="216" t="str">
        <f t="shared" ca="1" si="509"/>
        <v/>
      </c>
      <c r="D618" s="216" t="s">
        <v>364</v>
      </c>
      <c r="E618" s="363">
        <f t="shared" si="506"/>
        <v>44835</v>
      </c>
      <c r="F618" s="412">
        <v>44835</v>
      </c>
      <c r="G618" s="413"/>
      <c r="H618" s="414"/>
      <c r="I618" s="413"/>
      <c r="J618" s="413"/>
      <c r="K618" s="413">
        <v>3047</v>
      </c>
      <c r="L618" s="414"/>
      <c r="M618" s="413"/>
      <c r="N618" s="413"/>
      <c r="O618" s="483" t="s">
        <v>253</v>
      </c>
      <c r="P618" s="415" t="s">
        <v>254</v>
      </c>
      <c r="Q618" s="416" t="s">
        <v>254</v>
      </c>
      <c r="R618" s="417" t="s">
        <v>68</v>
      </c>
      <c r="S618" s="418" t="s">
        <v>27</v>
      </c>
      <c r="T618" s="413"/>
      <c r="U618" s="14" t="s">
        <v>350</v>
      </c>
      <c r="V618" s="419" t="s">
        <v>377</v>
      </c>
      <c r="W618" s="419">
        <v>85</v>
      </c>
      <c r="X618" s="413" t="s">
        <v>379</v>
      </c>
      <c r="Y618" s="413">
        <v>3</v>
      </c>
      <c r="Z618" s="428" t="s">
        <v>353</v>
      </c>
      <c r="AA618" s="413" t="e">
        <v>#VALUE!</v>
      </c>
      <c r="AB618" s="413" t="e">
        <v>#VALUE!</v>
      </c>
      <c r="AC618" s="413"/>
      <c r="AD618" s="413"/>
      <c r="AE618" s="413" t="e">
        <v>#VALUE!</v>
      </c>
      <c r="AF618" s="486">
        <v>44835</v>
      </c>
      <c r="AG618" s="486"/>
      <c r="AH618" s="486"/>
      <c r="AI618" s="486"/>
      <c r="AJ618" s="486"/>
      <c r="AK618" s="486"/>
      <c r="AL618" s="486"/>
      <c r="AM618" s="486"/>
      <c r="AN618" s="486"/>
      <c r="AO618" s="486"/>
      <c r="AP618" s="486"/>
      <c r="AQ618" s="486"/>
      <c r="AR618" s="486"/>
      <c r="AS618" s="486"/>
      <c r="AT618" s="486"/>
      <c r="AU618" s="486"/>
      <c r="AV618" s="486"/>
      <c r="AW618" s="486"/>
      <c r="AX618" s="486"/>
      <c r="AY618" s="486">
        <f t="shared" si="505"/>
        <v>44855.833333333336</v>
      </c>
      <c r="AZ618" s="486"/>
      <c r="BA618" s="486"/>
      <c r="BB618" s="486"/>
      <c r="BC618" s="486"/>
      <c r="BD618" s="486"/>
      <c r="BE618" s="486"/>
      <c r="BF618" s="421">
        <f t="shared" si="496"/>
        <v>2</v>
      </c>
      <c r="BG618" s="422"/>
      <c r="BH618" s="423"/>
      <c r="BI618" s="423"/>
      <c r="BJ618" s="423"/>
      <c r="BK618" s="423"/>
      <c r="BL618" s="423"/>
      <c r="BM618" s="423"/>
      <c r="BN618" s="423"/>
      <c r="BO618" s="423"/>
      <c r="BP618" s="423"/>
      <c r="BQ618" s="424"/>
      <c r="BR618" s="424"/>
      <c r="BS618" s="424"/>
      <c r="BT618" s="424"/>
      <c r="BU618" s="424"/>
      <c r="BV618" s="424"/>
      <c r="BW618" s="424"/>
      <c r="BX618" s="424"/>
      <c r="BY618" s="424"/>
      <c r="BZ618" s="424"/>
      <c r="CA618" s="424"/>
      <c r="CB618" s="425">
        <f t="shared" si="497"/>
        <v>0</v>
      </c>
      <c r="CC618" s="397">
        <f t="shared" si="507"/>
        <v>2</v>
      </c>
      <c r="CD618" s="364"/>
      <c r="CE618" s="396">
        <f t="shared" si="487"/>
        <v>6</v>
      </c>
      <c r="CF618" s="413"/>
      <c r="CG618" s="413"/>
      <c r="CH618" s="413"/>
      <c r="CI618" s="413"/>
      <c r="CJ618" s="413"/>
      <c r="CK618" s="426"/>
      <c r="CL618" s="426"/>
    </row>
    <row r="619" spans="1:90" s="427" customFormat="1" ht="26.4" customHeight="1">
      <c r="A619" s="410"/>
      <c r="B619" s="411">
        <f t="shared" si="508"/>
        <v>1524</v>
      </c>
      <c r="C619" s="216" t="str">
        <f t="shared" ca="1" si="509"/>
        <v/>
      </c>
      <c r="D619" s="216" t="s">
        <v>364</v>
      </c>
      <c r="E619" s="363">
        <f t="shared" si="506"/>
        <v>44835</v>
      </c>
      <c r="F619" s="412">
        <v>44835</v>
      </c>
      <c r="G619" s="413"/>
      <c r="H619" s="414"/>
      <c r="I619" s="413"/>
      <c r="J619" s="413"/>
      <c r="K619" s="413">
        <v>3047</v>
      </c>
      <c r="L619" s="414"/>
      <c r="M619" s="413"/>
      <c r="N619" s="413"/>
      <c r="O619" s="483" t="s">
        <v>253</v>
      </c>
      <c r="P619" s="415" t="s">
        <v>254</v>
      </c>
      <c r="Q619" s="416" t="s">
        <v>254</v>
      </c>
      <c r="R619" s="417" t="s">
        <v>68</v>
      </c>
      <c r="S619" s="418" t="s">
        <v>27</v>
      </c>
      <c r="T619" s="413"/>
      <c r="U619" s="413" t="s">
        <v>378</v>
      </c>
      <c r="V619" s="419" t="s">
        <v>378</v>
      </c>
      <c r="W619" s="419">
        <v>-40</v>
      </c>
      <c r="X619" s="413" t="s">
        <v>379</v>
      </c>
      <c r="Y619" s="413">
        <v>3</v>
      </c>
      <c r="Z619" s="413" t="s">
        <v>57</v>
      </c>
      <c r="AA619" s="413" t="e">
        <v>#VALUE!</v>
      </c>
      <c r="AB619" s="413" t="e">
        <v>#VALUE!</v>
      </c>
      <c r="AC619" s="413"/>
      <c r="AD619" s="413"/>
      <c r="AE619" s="413" t="e">
        <v>#VALUE!</v>
      </c>
      <c r="AF619" s="486">
        <v>44835</v>
      </c>
      <c r="AG619" s="486"/>
      <c r="AH619" s="486"/>
      <c r="AI619" s="486"/>
      <c r="AJ619" s="486"/>
      <c r="AK619" s="486"/>
      <c r="AL619" s="486"/>
      <c r="AM619" s="486"/>
      <c r="AN619" s="486"/>
      <c r="AO619" s="486"/>
      <c r="AP619" s="486"/>
      <c r="AQ619" s="486"/>
      <c r="AR619" s="486"/>
      <c r="AS619" s="486"/>
      <c r="AT619" s="486"/>
      <c r="AU619" s="486"/>
      <c r="AV619" s="486"/>
      <c r="AW619" s="486"/>
      <c r="AX619" s="486"/>
      <c r="AY619" s="486">
        <f t="shared" si="505"/>
        <v>44855.833333333336</v>
      </c>
      <c r="AZ619" s="486"/>
      <c r="BA619" s="486"/>
      <c r="BB619" s="486"/>
      <c r="BC619" s="486"/>
      <c r="BD619" s="486"/>
      <c r="BE619" s="486"/>
      <c r="BF619" s="421">
        <f t="shared" si="496"/>
        <v>2</v>
      </c>
      <c r="BG619" s="422"/>
      <c r="BH619" s="423"/>
      <c r="BI619" s="423"/>
      <c r="BJ619" s="423"/>
      <c r="BK619" s="423"/>
      <c r="BL619" s="423"/>
      <c r="BM619" s="423"/>
      <c r="BN619" s="423"/>
      <c r="BO619" s="423"/>
      <c r="BP619" s="423"/>
      <c r="BQ619" s="424"/>
      <c r="BR619" s="424"/>
      <c r="BS619" s="424"/>
      <c r="BT619" s="424"/>
      <c r="BU619" s="424"/>
      <c r="BV619" s="424"/>
      <c r="BW619" s="424"/>
      <c r="BX619" s="424"/>
      <c r="BY619" s="424"/>
      <c r="BZ619" s="424"/>
      <c r="CA619" s="424"/>
      <c r="CB619" s="425">
        <f t="shared" si="497"/>
        <v>0</v>
      </c>
      <c r="CC619" s="397">
        <f t="shared" si="507"/>
        <v>2</v>
      </c>
      <c r="CD619" s="364"/>
      <c r="CE619" s="396">
        <f t="shared" si="487"/>
        <v>6</v>
      </c>
      <c r="CF619" s="413"/>
      <c r="CG619" s="413"/>
      <c r="CH619" s="413"/>
      <c r="CI619" s="413"/>
      <c r="CJ619" s="413"/>
      <c r="CK619" s="426"/>
      <c r="CL619" s="426"/>
    </row>
    <row r="620" spans="1:90" s="427" customFormat="1" ht="26.4" customHeight="1">
      <c r="A620" s="410"/>
      <c r="B620" s="411">
        <f t="shared" si="508"/>
        <v>1525</v>
      </c>
      <c r="C620" s="216" t="str">
        <f t="shared" ca="1" si="509"/>
        <v/>
      </c>
      <c r="D620" s="216" t="s">
        <v>364</v>
      </c>
      <c r="E620" s="363">
        <f t="shared" si="506"/>
        <v>44835</v>
      </c>
      <c r="F620" s="412">
        <v>44835</v>
      </c>
      <c r="G620" s="413"/>
      <c r="H620" s="414"/>
      <c r="I620" s="413"/>
      <c r="J620" s="413"/>
      <c r="K620" s="413">
        <v>3047</v>
      </c>
      <c r="L620" s="414"/>
      <c r="M620" s="413"/>
      <c r="N620" s="413"/>
      <c r="O620" s="483" t="s">
        <v>253</v>
      </c>
      <c r="P620" s="415" t="s">
        <v>254</v>
      </c>
      <c r="Q620" s="416" t="s">
        <v>254</v>
      </c>
      <c r="R620" s="417" t="s">
        <v>68</v>
      </c>
      <c r="S620" s="418" t="s">
        <v>27</v>
      </c>
      <c r="T620" s="413"/>
      <c r="U620" s="413" t="s">
        <v>380</v>
      </c>
      <c r="V620" s="419" t="s">
        <v>318</v>
      </c>
      <c r="W620" s="419" t="s">
        <v>329</v>
      </c>
      <c r="X620" s="413" t="s">
        <v>323</v>
      </c>
      <c r="Y620" s="413">
        <v>3</v>
      </c>
      <c r="Z620" s="413" t="s">
        <v>21</v>
      </c>
      <c r="AA620" s="413" t="e">
        <v>#VALUE!</v>
      </c>
      <c r="AB620" s="413" t="e">
        <v>#VALUE!</v>
      </c>
      <c r="AC620" s="413"/>
      <c r="AD620" s="413"/>
      <c r="AE620" s="413" t="e">
        <v>#VALUE!</v>
      </c>
      <c r="AF620" s="486">
        <v>44835</v>
      </c>
      <c r="AG620" s="486"/>
      <c r="AH620" s="486"/>
      <c r="AI620" s="486"/>
      <c r="AJ620" s="486"/>
      <c r="AK620" s="486"/>
      <c r="AL620" s="486"/>
      <c r="AM620" s="486"/>
      <c r="AN620" s="486"/>
      <c r="AO620" s="486"/>
      <c r="AP620" s="486"/>
      <c r="AQ620" s="486"/>
      <c r="AR620" s="486"/>
      <c r="AS620" s="486"/>
      <c r="AT620" s="486"/>
      <c r="AU620" s="486"/>
      <c r="AV620" s="486"/>
      <c r="AW620" s="486"/>
      <c r="AX620" s="486"/>
      <c r="AY620" s="486">
        <f t="shared" si="505"/>
        <v>44855.833333333336</v>
      </c>
      <c r="AZ620" s="486"/>
      <c r="BA620" s="486"/>
      <c r="BB620" s="486"/>
      <c r="BC620" s="486"/>
      <c r="BD620" s="486"/>
      <c r="BE620" s="486"/>
      <c r="BF620" s="421">
        <f t="shared" si="496"/>
        <v>2</v>
      </c>
      <c r="BG620" s="422"/>
      <c r="BH620" s="423"/>
      <c r="BI620" s="423"/>
      <c r="BJ620" s="423"/>
      <c r="BK620" s="423"/>
      <c r="BL620" s="423"/>
      <c r="BM620" s="423"/>
      <c r="BN620" s="423"/>
      <c r="BO620" s="423"/>
      <c r="BP620" s="423"/>
      <c r="BQ620" s="424"/>
      <c r="BR620" s="424"/>
      <c r="BS620" s="424"/>
      <c r="BT620" s="424"/>
      <c r="BU620" s="424"/>
      <c r="BV620" s="424"/>
      <c r="BW620" s="424"/>
      <c r="BX620" s="424"/>
      <c r="BY620" s="424"/>
      <c r="BZ620" s="424"/>
      <c r="CA620" s="424"/>
      <c r="CB620" s="425">
        <f t="shared" si="497"/>
        <v>0</v>
      </c>
      <c r="CC620" s="397">
        <f t="shared" si="507"/>
        <v>2</v>
      </c>
      <c r="CD620" s="364"/>
      <c r="CE620" s="396">
        <f t="shared" si="487"/>
        <v>6</v>
      </c>
      <c r="CF620" s="413"/>
      <c r="CG620" s="413"/>
      <c r="CH620" s="413"/>
      <c r="CI620" s="413"/>
      <c r="CJ620" s="413"/>
      <c r="CK620" s="426"/>
      <c r="CL620" s="426"/>
    </row>
    <row r="621" spans="1:90" s="427" customFormat="1" ht="26.4" customHeight="1">
      <c r="A621" s="410"/>
      <c r="B621" s="411">
        <f t="shared" si="508"/>
        <v>1526</v>
      </c>
      <c r="C621" s="216" t="str">
        <f t="shared" ca="1" si="509"/>
        <v/>
      </c>
      <c r="D621" s="216" t="s">
        <v>364</v>
      </c>
      <c r="E621" s="363">
        <f t="shared" si="506"/>
        <v>44835</v>
      </c>
      <c r="F621" s="412">
        <v>44835</v>
      </c>
      <c r="G621" s="413"/>
      <c r="H621" s="414"/>
      <c r="I621" s="413"/>
      <c r="J621" s="413"/>
      <c r="K621" s="413">
        <v>3047</v>
      </c>
      <c r="L621" s="414"/>
      <c r="M621" s="413"/>
      <c r="N621" s="413"/>
      <c r="O621" s="483" t="s">
        <v>253</v>
      </c>
      <c r="P621" s="415" t="s">
        <v>254</v>
      </c>
      <c r="Q621" s="416" t="s">
        <v>254</v>
      </c>
      <c r="R621" s="417" t="s">
        <v>68</v>
      </c>
      <c r="S621" s="418" t="s">
        <v>27</v>
      </c>
      <c r="T621" s="413"/>
      <c r="U621" s="413" t="s">
        <v>382</v>
      </c>
      <c r="V621" s="419" t="s">
        <v>382</v>
      </c>
      <c r="W621" s="419" t="s">
        <v>386</v>
      </c>
      <c r="X621" s="413" t="s">
        <v>379</v>
      </c>
      <c r="Y621" s="413">
        <v>3</v>
      </c>
      <c r="Z621" s="413" t="s">
        <v>31</v>
      </c>
      <c r="AA621" s="413" t="e">
        <v>#VALUE!</v>
      </c>
      <c r="AB621" s="413" t="e">
        <v>#VALUE!</v>
      </c>
      <c r="AC621" s="413"/>
      <c r="AD621" s="413"/>
      <c r="AE621" s="413" t="e">
        <v>#VALUE!</v>
      </c>
      <c r="AF621" s="486">
        <v>44835</v>
      </c>
      <c r="AG621" s="486"/>
      <c r="AH621" s="486"/>
      <c r="AI621" s="486"/>
      <c r="AJ621" s="486"/>
      <c r="AK621" s="486"/>
      <c r="AL621" s="486"/>
      <c r="AM621" s="486"/>
      <c r="AN621" s="486"/>
      <c r="AO621" s="486"/>
      <c r="AP621" s="486"/>
      <c r="AQ621" s="486"/>
      <c r="AR621" s="486"/>
      <c r="AS621" s="486"/>
      <c r="AT621" s="486"/>
      <c r="AU621" s="486"/>
      <c r="AV621" s="486"/>
      <c r="AW621" s="486"/>
      <c r="AX621" s="486"/>
      <c r="AY621" s="486">
        <f t="shared" si="505"/>
        <v>44855.833333333336</v>
      </c>
      <c r="AZ621" s="486"/>
      <c r="BA621" s="486"/>
      <c r="BB621" s="486"/>
      <c r="BC621" s="486"/>
      <c r="BD621" s="486"/>
      <c r="BE621" s="486"/>
      <c r="BF621" s="421">
        <f t="shared" si="496"/>
        <v>2</v>
      </c>
      <c r="BG621" s="422"/>
      <c r="BH621" s="423"/>
      <c r="BI621" s="423"/>
      <c r="BJ621" s="423"/>
      <c r="BK621" s="423"/>
      <c r="BL621" s="423"/>
      <c r="BM621" s="423"/>
      <c r="BN621" s="423"/>
      <c r="BO621" s="423"/>
      <c r="BP621" s="423"/>
      <c r="BQ621" s="424"/>
      <c r="BR621" s="424"/>
      <c r="BS621" s="424"/>
      <c r="BT621" s="424"/>
      <c r="BU621" s="424"/>
      <c r="BV621" s="424"/>
      <c r="BW621" s="424"/>
      <c r="BX621" s="424"/>
      <c r="BY621" s="424"/>
      <c r="BZ621" s="424"/>
      <c r="CA621" s="424"/>
      <c r="CB621" s="425">
        <f t="shared" si="497"/>
        <v>0</v>
      </c>
      <c r="CC621" s="397">
        <f t="shared" si="507"/>
        <v>2</v>
      </c>
      <c r="CD621" s="364"/>
      <c r="CE621" s="396">
        <f t="shared" si="487"/>
        <v>6</v>
      </c>
      <c r="CF621" s="413"/>
      <c r="CG621" s="413"/>
      <c r="CH621" s="413"/>
      <c r="CI621" s="413"/>
      <c r="CJ621" s="413"/>
      <c r="CK621" s="426"/>
      <c r="CL621" s="426"/>
    </row>
    <row r="622" spans="1:90" s="427" customFormat="1" ht="26.4" customHeight="1">
      <c r="A622" s="410"/>
      <c r="B622" s="411">
        <f t="shared" si="508"/>
        <v>1527</v>
      </c>
      <c r="C622" s="216" t="str">
        <f t="shared" ca="1" si="509"/>
        <v/>
      </c>
      <c r="D622" s="216" t="s">
        <v>364</v>
      </c>
      <c r="E622" s="363">
        <f t="shared" si="506"/>
        <v>44835</v>
      </c>
      <c r="F622" s="412">
        <v>44835</v>
      </c>
      <c r="G622" s="413"/>
      <c r="H622" s="414"/>
      <c r="I622" s="413"/>
      <c r="J622" s="413"/>
      <c r="K622" s="413">
        <v>3063</v>
      </c>
      <c r="L622" s="414"/>
      <c r="M622" s="413"/>
      <c r="N622" s="413"/>
      <c r="O622" s="483" t="s">
        <v>253</v>
      </c>
      <c r="P622" s="415" t="s">
        <v>254</v>
      </c>
      <c r="Q622" s="416" t="s">
        <v>254</v>
      </c>
      <c r="R622" s="417" t="s">
        <v>68</v>
      </c>
      <c r="S622" s="418" t="s">
        <v>27</v>
      </c>
      <c r="T622" s="413"/>
      <c r="U622" s="14" t="s">
        <v>350</v>
      </c>
      <c r="V622" s="419" t="s">
        <v>377</v>
      </c>
      <c r="W622" s="419">
        <v>85</v>
      </c>
      <c r="X622" s="413" t="s">
        <v>323</v>
      </c>
      <c r="Y622" s="413">
        <v>3</v>
      </c>
      <c r="Z622" s="428" t="s">
        <v>353</v>
      </c>
      <c r="AA622" s="413" t="e">
        <v>#VALUE!</v>
      </c>
      <c r="AB622" s="413" t="e">
        <v>#VALUE!</v>
      </c>
      <c r="AC622" s="413"/>
      <c r="AD622" s="413"/>
      <c r="AE622" s="413" t="e">
        <v>#VALUE!</v>
      </c>
      <c r="AF622" s="486">
        <v>44835</v>
      </c>
      <c r="AG622" s="486"/>
      <c r="AH622" s="486"/>
      <c r="AI622" s="486"/>
      <c r="AJ622" s="486"/>
      <c r="AK622" s="486"/>
      <c r="AL622" s="486"/>
      <c r="AM622" s="486"/>
      <c r="AN622" s="486"/>
      <c r="AO622" s="486"/>
      <c r="AP622" s="486"/>
      <c r="AQ622" s="486"/>
      <c r="AR622" s="486"/>
      <c r="AS622" s="486"/>
      <c r="AT622" s="486"/>
      <c r="AU622" s="486"/>
      <c r="AV622" s="486"/>
      <c r="AW622" s="486"/>
      <c r="AX622" s="486"/>
      <c r="AY622" s="486">
        <f t="shared" si="505"/>
        <v>44855.833333333336</v>
      </c>
      <c r="AZ622" s="486"/>
      <c r="BA622" s="486"/>
      <c r="BB622" s="486"/>
      <c r="BC622" s="486"/>
      <c r="BD622" s="486"/>
      <c r="BE622" s="486"/>
      <c r="BF622" s="421">
        <f t="shared" si="496"/>
        <v>2</v>
      </c>
      <c r="BG622" s="422"/>
      <c r="BH622" s="423"/>
      <c r="BI622" s="423"/>
      <c r="BJ622" s="423"/>
      <c r="BK622" s="423"/>
      <c r="BL622" s="423"/>
      <c r="BM622" s="423"/>
      <c r="BN622" s="423"/>
      <c r="BO622" s="423"/>
      <c r="BP622" s="423"/>
      <c r="BQ622" s="424"/>
      <c r="BR622" s="424"/>
      <c r="BS622" s="424"/>
      <c r="BT622" s="424"/>
      <c r="BU622" s="424"/>
      <c r="BV622" s="424"/>
      <c r="BW622" s="424"/>
      <c r="BX622" s="424"/>
      <c r="BY622" s="424"/>
      <c r="BZ622" s="424"/>
      <c r="CA622" s="424"/>
      <c r="CB622" s="425">
        <f t="shared" si="497"/>
        <v>0</v>
      </c>
      <c r="CC622" s="397">
        <f t="shared" si="507"/>
        <v>2</v>
      </c>
      <c r="CD622" s="364"/>
      <c r="CE622" s="396">
        <f t="shared" si="487"/>
        <v>6</v>
      </c>
      <c r="CF622" s="413"/>
      <c r="CG622" s="413"/>
      <c r="CH622" s="413"/>
      <c r="CI622" s="413"/>
      <c r="CJ622" s="413"/>
      <c r="CK622" s="426"/>
      <c r="CL622" s="426"/>
    </row>
    <row r="623" spans="1:90" s="427" customFormat="1" ht="26.4" customHeight="1">
      <c r="A623" s="410"/>
      <c r="B623" s="411">
        <f t="shared" si="508"/>
        <v>1528</v>
      </c>
      <c r="C623" s="216" t="str">
        <f t="shared" ca="1" si="509"/>
        <v/>
      </c>
      <c r="D623" s="216" t="s">
        <v>364</v>
      </c>
      <c r="E623" s="363">
        <f t="shared" si="506"/>
        <v>44835</v>
      </c>
      <c r="F623" s="412">
        <v>44835</v>
      </c>
      <c r="G623" s="413"/>
      <c r="H623" s="414"/>
      <c r="I623" s="413"/>
      <c r="J623" s="413"/>
      <c r="K623" s="413">
        <v>3063</v>
      </c>
      <c r="L623" s="414"/>
      <c r="M623" s="413"/>
      <c r="N623" s="413"/>
      <c r="O623" s="483" t="s">
        <v>253</v>
      </c>
      <c r="P623" s="415" t="s">
        <v>254</v>
      </c>
      <c r="Q623" s="416" t="s">
        <v>254</v>
      </c>
      <c r="R623" s="417" t="s">
        <v>68</v>
      </c>
      <c r="S623" s="418" t="s">
        <v>27</v>
      </c>
      <c r="T623" s="413"/>
      <c r="U623" s="413" t="s">
        <v>378</v>
      </c>
      <c r="V623" s="419" t="s">
        <v>378</v>
      </c>
      <c r="W623" s="419">
        <v>-30</v>
      </c>
      <c r="X623" s="413" t="s">
        <v>323</v>
      </c>
      <c r="Y623" s="413">
        <v>3</v>
      </c>
      <c r="Z623" s="413" t="s">
        <v>57</v>
      </c>
      <c r="AA623" s="413" t="e">
        <v>#VALUE!</v>
      </c>
      <c r="AB623" s="413" t="e">
        <v>#VALUE!</v>
      </c>
      <c r="AC623" s="413"/>
      <c r="AD623" s="413"/>
      <c r="AE623" s="413" t="e">
        <v>#VALUE!</v>
      </c>
      <c r="AF623" s="486">
        <v>44835</v>
      </c>
      <c r="AG623" s="486"/>
      <c r="AH623" s="486"/>
      <c r="AI623" s="486"/>
      <c r="AJ623" s="486"/>
      <c r="AK623" s="486"/>
      <c r="AL623" s="486"/>
      <c r="AM623" s="486"/>
      <c r="AN623" s="486"/>
      <c r="AO623" s="486"/>
      <c r="AP623" s="486"/>
      <c r="AQ623" s="486"/>
      <c r="AR623" s="486"/>
      <c r="AS623" s="486"/>
      <c r="AT623" s="486"/>
      <c r="AU623" s="486"/>
      <c r="AV623" s="486"/>
      <c r="AW623" s="486"/>
      <c r="AX623" s="486"/>
      <c r="AY623" s="486">
        <f t="shared" si="505"/>
        <v>44855.833333333336</v>
      </c>
      <c r="AZ623" s="486"/>
      <c r="BA623" s="486"/>
      <c r="BB623" s="486"/>
      <c r="BC623" s="486"/>
      <c r="BD623" s="486"/>
      <c r="BE623" s="486"/>
      <c r="BF623" s="421">
        <f t="shared" si="496"/>
        <v>2</v>
      </c>
      <c r="BG623" s="422"/>
      <c r="BH623" s="423"/>
      <c r="BI623" s="423"/>
      <c r="BJ623" s="423"/>
      <c r="BK623" s="423"/>
      <c r="BL623" s="423"/>
      <c r="BM623" s="423"/>
      <c r="BN623" s="423"/>
      <c r="BO623" s="423"/>
      <c r="BP623" s="423"/>
      <c r="BQ623" s="424"/>
      <c r="BR623" s="424"/>
      <c r="BS623" s="424"/>
      <c r="BT623" s="424"/>
      <c r="BU623" s="424"/>
      <c r="BV623" s="424"/>
      <c r="BW623" s="424"/>
      <c r="BX623" s="424"/>
      <c r="BY623" s="424"/>
      <c r="BZ623" s="424"/>
      <c r="CA623" s="424"/>
      <c r="CB623" s="425">
        <f t="shared" si="497"/>
        <v>0</v>
      </c>
      <c r="CC623" s="397">
        <f t="shared" si="507"/>
        <v>2</v>
      </c>
      <c r="CD623" s="364"/>
      <c r="CE623" s="396">
        <f t="shared" si="487"/>
        <v>6</v>
      </c>
      <c r="CF623" s="413"/>
      <c r="CG623" s="413"/>
      <c r="CH623" s="413"/>
      <c r="CI623" s="413"/>
      <c r="CJ623" s="413"/>
      <c r="CK623" s="426"/>
      <c r="CL623" s="426"/>
    </row>
    <row r="624" spans="1:90" s="427" customFormat="1" ht="26.4" customHeight="1">
      <c r="A624" s="410"/>
      <c r="B624" s="411">
        <f t="shared" si="508"/>
        <v>1529</v>
      </c>
      <c r="C624" s="216" t="str">
        <f t="shared" ca="1" si="509"/>
        <v/>
      </c>
      <c r="D624" s="216" t="s">
        <v>364</v>
      </c>
      <c r="E624" s="363">
        <f t="shared" si="506"/>
        <v>44835</v>
      </c>
      <c r="F624" s="412">
        <v>44835</v>
      </c>
      <c r="G624" s="413"/>
      <c r="H624" s="414"/>
      <c r="I624" s="413"/>
      <c r="J624" s="413"/>
      <c r="K624" s="413">
        <v>3063</v>
      </c>
      <c r="L624" s="414"/>
      <c r="M624" s="413"/>
      <c r="N624" s="413"/>
      <c r="O624" s="483" t="s">
        <v>253</v>
      </c>
      <c r="P624" s="415" t="s">
        <v>254</v>
      </c>
      <c r="Q624" s="416" t="s">
        <v>254</v>
      </c>
      <c r="R624" s="417" t="s">
        <v>68</v>
      </c>
      <c r="S624" s="418" t="s">
        <v>27</v>
      </c>
      <c r="T624" s="413"/>
      <c r="U624" s="14" t="s">
        <v>350</v>
      </c>
      <c r="V624" s="419" t="s">
        <v>377</v>
      </c>
      <c r="W624" s="419">
        <v>95</v>
      </c>
      <c r="X624" s="413" t="s">
        <v>379</v>
      </c>
      <c r="Y624" s="413">
        <v>3</v>
      </c>
      <c r="Z624" s="428" t="s">
        <v>353</v>
      </c>
      <c r="AA624" s="413" t="e">
        <v>#VALUE!</v>
      </c>
      <c r="AB624" s="413" t="e">
        <v>#VALUE!</v>
      </c>
      <c r="AC624" s="413"/>
      <c r="AD624" s="413"/>
      <c r="AE624" s="413" t="e">
        <v>#VALUE!</v>
      </c>
      <c r="AF624" s="486">
        <v>44835</v>
      </c>
      <c r="AG624" s="486"/>
      <c r="AH624" s="486"/>
      <c r="AI624" s="486"/>
      <c r="AJ624" s="486"/>
      <c r="AK624" s="486"/>
      <c r="AL624" s="486"/>
      <c r="AM624" s="486"/>
      <c r="AN624" s="486"/>
      <c r="AO624" s="486"/>
      <c r="AP624" s="486"/>
      <c r="AQ624" s="486"/>
      <c r="AR624" s="486"/>
      <c r="AS624" s="486"/>
      <c r="AT624" s="486"/>
      <c r="AU624" s="486"/>
      <c r="AV624" s="486"/>
      <c r="AW624" s="486"/>
      <c r="AX624" s="486"/>
      <c r="AY624" s="486">
        <f t="shared" si="505"/>
        <v>44855.833333333336</v>
      </c>
      <c r="AZ624" s="486"/>
      <c r="BA624" s="486"/>
      <c r="BB624" s="486"/>
      <c r="BC624" s="486"/>
      <c r="BD624" s="486"/>
      <c r="BE624" s="486"/>
      <c r="BF624" s="421">
        <f t="shared" si="496"/>
        <v>2</v>
      </c>
      <c r="BG624" s="422"/>
      <c r="BH624" s="423"/>
      <c r="BI624" s="423"/>
      <c r="BJ624" s="423"/>
      <c r="BK624" s="423"/>
      <c r="BL624" s="423"/>
      <c r="BM624" s="423"/>
      <c r="BN624" s="423"/>
      <c r="BO624" s="423"/>
      <c r="BP624" s="423"/>
      <c r="BQ624" s="424"/>
      <c r="BR624" s="424"/>
      <c r="BS624" s="424"/>
      <c r="BT624" s="424"/>
      <c r="BU624" s="424"/>
      <c r="BV624" s="424"/>
      <c r="BW624" s="424"/>
      <c r="BX624" s="424"/>
      <c r="BY624" s="424"/>
      <c r="BZ624" s="424"/>
      <c r="CA624" s="424"/>
      <c r="CB624" s="425">
        <f t="shared" si="497"/>
        <v>0</v>
      </c>
      <c r="CC624" s="397">
        <f t="shared" si="507"/>
        <v>2</v>
      </c>
      <c r="CD624" s="364"/>
      <c r="CE624" s="396">
        <f t="shared" si="487"/>
        <v>6</v>
      </c>
      <c r="CF624" s="413"/>
      <c r="CG624" s="413"/>
      <c r="CH624" s="413"/>
      <c r="CI624" s="413"/>
      <c r="CJ624" s="413"/>
      <c r="CK624" s="426"/>
      <c r="CL624" s="426"/>
    </row>
    <row r="625" spans="1:90" s="427" customFormat="1" ht="26.4" customHeight="1">
      <c r="A625" s="410"/>
      <c r="B625" s="411">
        <f t="shared" si="508"/>
        <v>1530</v>
      </c>
      <c r="C625" s="216" t="str">
        <f t="shared" ref="C625:C656" ca="1" si="510">IF(CD625="","",(IF(CF625&lt;&gt;"","Closed",(IF(CD625=TODAY()+1,"Near Due",(IF(CD625=TODAY(),"Today is due date",(IF(CD625&gt;TODAY(),"On Due",(IF(E1625&lt;TODAY()-7,"Too Over Due",(IF(CD625&lt;TODAY(),"Over due")))))))))))))</f>
        <v/>
      </c>
      <c r="D625" s="216" t="s">
        <v>364</v>
      </c>
      <c r="E625" s="363">
        <f t="shared" si="506"/>
        <v>44835</v>
      </c>
      <c r="F625" s="412">
        <v>44835</v>
      </c>
      <c r="G625" s="413"/>
      <c r="H625" s="414"/>
      <c r="I625" s="413"/>
      <c r="J625" s="413"/>
      <c r="K625" s="413">
        <v>3063</v>
      </c>
      <c r="L625" s="414"/>
      <c r="M625" s="413"/>
      <c r="N625" s="413"/>
      <c r="O625" s="483" t="s">
        <v>253</v>
      </c>
      <c r="P625" s="415" t="s">
        <v>254</v>
      </c>
      <c r="Q625" s="416" t="s">
        <v>254</v>
      </c>
      <c r="R625" s="417" t="s">
        <v>68</v>
      </c>
      <c r="S625" s="418" t="s">
        <v>27</v>
      </c>
      <c r="T625" s="413"/>
      <c r="U625" s="413" t="s">
        <v>378</v>
      </c>
      <c r="V625" s="419" t="s">
        <v>378</v>
      </c>
      <c r="W625" s="419">
        <v>-40</v>
      </c>
      <c r="X625" s="413" t="s">
        <v>379</v>
      </c>
      <c r="Y625" s="413">
        <v>3</v>
      </c>
      <c r="Z625" s="413" t="s">
        <v>57</v>
      </c>
      <c r="AA625" s="413" t="e">
        <v>#VALUE!</v>
      </c>
      <c r="AB625" s="413" t="e">
        <v>#VALUE!</v>
      </c>
      <c r="AC625" s="413"/>
      <c r="AD625" s="413"/>
      <c r="AE625" s="413" t="e">
        <v>#VALUE!</v>
      </c>
      <c r="AF625" s="486">
        <v>44835</v>
      </c>
      <c r="AG625" s="486"/>
      <c r="AH625" s="486"/>
      <c r="AI625" s="486"/>
      <c r="AJ625" s="486"/>
      <c r="AK625" s="486"/>
      <c r="AL625" s="486"/>
      <c r="AM625" s="486"/>
      <c r="AN625" s="486"/>
      <c r="AO625" s="486"/>
      <c r="AP625" s="486"/>
      <c r="AQ625" s="486"/>
      <c r="AR625" s="486"/>
      <c r="AS625" s="486"/>
      <c r="AT625" s="486"/>
      <c r="AU625" s="486"/>
      <c r="AV625" s="486"/>
      <c r="AW625" s="486"/>
      <c r="AX625" s="486"/>
      <c r="AY625" s="486">
        <f t="shared" si="505"/>
        <v>44855.833333333336</v>
      </c>
      <c r="AZ625" s="486"/>
      <c r="BA625" s="486"/>
      <c r="BB625" s="486"/>
      <c r="BC625" s="486"/>
      <c r="BD625" s="486"/>
      <c r="BE625" s="486"/>
      <c r="BF625" s="421">
        <f t="shared" si="496"/>
        <v>2</v>
      </c>
      <c r="BG625" s="422"/>
      <c r="BH625" s="423"/>
      <c r="BI625" s="423"/>
      <c r="BJ625" s="423"/>
      <c r="BK625" s="423"/>
      <c r="BL625" s="423"/>
      <c r="BM625" s="423"/>
      <c r="BN625" s="423"/>
      <c r="BO625" s="423"/>
      <c r="BP625" s="423"/>
      <c r="BQ625" s="424"/>
      <c r="BR625" s="424"/>
      <c r="BS625" s="424"/>
      <c r="BT625" s="424"/>
      <c r="BU625" s="424"/>
      <c r="BV625" s="424"/>
      <c r="BW625" s="424"/>
      <c r="BX625" s="424"/>
      <c r="BY625" s="424"/>
      <c r="BZ625" s="424"/>
      <c r="CA625" s="424"/>
      <c r="CB625" s="425">
        <f t="shared" si="497"/>
        <v>0</v>
      </c>
      <c r="CC625" s="397">
        <f t="shared" si="507"/>
        <v>2</v>
      </c>
      <c r="CD625" s="364"/>
      <c r="CE625" s="396">
        <f t="shared" si="487"/>
        <v>6</v>
      </c>
      <c r="CF625" s="413"/>
      <c r="CG625" s="413"/>
      <c r="CH625" s="413"/>
      <c r="CI625" s="413"/>
      <c r="CJ625" s="413"/>
      <c r="CK625" s="426"/>
      <c r="CL625" s="426"/>
    </row>
    <row r="626" spans="1:90" s="427" customFormat="1" ht="26.4" customHeight="1">
      <c r="A626" s="410"/>
      <c r="B626" s="411">
        <f t="shared" si="508"/>
        <v>1531</v>
      </c>
      <c r="C626" s="216" t="str">
        <f t="shared" ca="1" si="510"/>
        <v/>
      </c>
      <c r="D626" s="216" t="s">
        <v>364</v>
      </c>
      <c r="E626" s="363">
        <f t="shared" si="506"/>
        <v>44835</v>
      </c>
      <c r="F626" s="412">
        <v>44835</v>
      </c>
      <c r="G626" s="413"/>
      <c r="H626" s="414"/>
      <c r="I626" s="413"/>
      <c r="J626" s="413"/>
      <c r="K626" s="413">
        <v>3063</v>
      </c>
      <c r="L626" s="414"/>
      <c r="M626" s="413"/>
      <c r="N626" s="413"/>
      <c r="O626" s="483" t="s">
        <v>253</v>
      </c>
      <c r="P626" s="415" t="s">
        <v>254</v>
      </c>
      <c r="Q626" s="416" t="s">
        <v>254</v>
      </c>
      <c r="R626" s="417" t="s">
        <v>68</v>
      </c>
      <c r="S626" s="418" t="s">
        <v>27</v>
      </c>
      <c r="T626" s="413"/>
      <c r="U626" s="413" t="s">
        <v>380</v>
      </c>
      <c r="V626" s="419" t="s">
        <v>318</v>
      </c>
      <c r="W626" s="419" t="s">
        <v>329</v>
      </c>
      <c r="X626" s="413" t="s">
        <v>323</v>
      </c>
      <c r="Y626" s="413">
        <v>3</v>
      </c>
      <c r="Z626" s="413" t="s">
        <v>21</v>
      </c>
      <c r="AA626" s="413" t="e">
        <v>#VALUE!</v>
      </c>
      <c r="AB626" s="413" t="e">
        <v>#VALUE!</v>
      </c>
      <c r="AC626" s="413"/>
      <c r="AD626" s="413"/>
      <c r="AE626" s="413" t="e">
        <v>#VALUE!</v>
      </c>
      <c r="AF626" s="486">
        <v>44835</v>
      </c>
      <c r="AG626" s="486"/>
      <c r="AH626" s="486"/>
      <c r="AI626" s="486"/>
      <c r="AJ626" s="486"/>
      <c r="AK626" s="486"/>
      <c r="AL626" s="486"/>
      <c r="AM626" s="486"/>
      <c r="AN626" s="486"/>
      <c r="AO626" s="486"/>
      <c r="AP626" s="486"/>
      <c r="AQ626" s="486"/>
      <c r="AR626" s="486"/>
      <c r="AS626" s="486"/>
      <c r="AT626" s="486"/>
      <c r="AU626" s="486"/>
      <c r="AV626" s="486"/>
      <c r="AW626" s="486"/>
      <c r="AX626" s="486"/>
      <c r="AY626" s="486">
        <f t="shared" si="505"/>
        <v>44855.833333333336</v>
      </c>
      <c r="AZ626" s="486"/>
      <c r="BA626" s="486"/>
      <c r="BB626" s="486"/>
      <c r="BC626" s="486"/>
      <c r="BD626" s="486"/>
      <c r="BE626" s="486"/>
      <c r="BF626" s="421">
        <f t="shared" si="496"/>
        <v>2</v>
      </c>
      <c r="BG626" s="422"/>
      <c r="BH626" s="423"/>
      <c r="BI626" s="423"/>
      <c r="BJ626" s="423"/>
      <c r="BK626" s="423"/>
      <c r="BL626" s="423"/>
      <c r="BM626" s="423"/>
      <c r="BN626" s="423"/>
      <c r="BO626" s="423"/>
      <c r="BP626" s="423"/>
      <c r="BQ626" s="424"/>
      <c r="BR626" s="424"/>
      <c r="BS626" s="424"/>
      <c r="BT626" s="424"/>
      <c r="BU626" s="424"/>
      <c r="BV626" s="424"/>
      <c r="BW626" s="424"/>
      <c r="BX626" s="424"/>
      <c r="BY626" s="424"/>
      <c r="BZ626" s="424"/>
      <c r="CA626" s="424"/>
      <c r="CB626" s="425">
        <f t="shared" si="497"/>
        <v>0</v>
      </c>
      <c r="CC626" s="397">
        <f t="shared" si="507"/>
        <v>2</v>
      </c>
      <c r="CD626" s="364"/>
      <c r="CE626" s="396">
        <f t="shared" si="487"/>
        <v>6</v>
      </c>
      <c r="CF626" s="413"/>
      <c r="CG626" s="413"/>
      <c r="CH626" s="413"/>
      <c r="CI626" s="413"/>
      <c r="CJ626" s="413"/>
      <c r="CK626" s="426"/>
      <c r="CL626" s="426"/>
    </row>
    <row r="627" spans="1:90" s="427" customFormat="1" ht="26.4" customHeight="1">
      <c r="A627" s="410"/>
      <c r="B627" s="411">
        <f t="shared" si="508"/>
        <v>1532</v>
      </c>
      <c r="C627" s="216" t="str">
        <f t="shared" ca="1" si="510"/>
        <v/>
      </c>
      <c r="D627" s="216" t="s">
        <v>364</v>
      </c>
      <c r="E627" s="363">
        <f t="shared" si="506"/>
        <v>44835</v>
      </c>
      <c r="F627" s="412">
        <v>44835</v>
      </c>
      <c r="G627" s="413"/>
      <c r="H627" s="414"/>
      <c r="I627" s="413"/>
      <c r="J627" s="413"/>
      <c r="K627" s="413">
        <v>3063</v>
      </c>
      <c r="L627" s="414"/>
      <c r="M627" s="413"/>
      <c r="N627" s="413"/>
      <c r="O627" s="483" t="s">
        <v>253</v>
      </c>
      <c r="P627" s="415" t="s">
        <v>254</v>
      </c>
      <c r="Q627" s="416" t="s">
        <v>254</v>
      </c>
      <c r="R627" s="417" t="s">
        <v>68</v>
      </c>
      <c r="S627" s="418" t="s">
        <v>27</v>
      </c>
      <c r="T627" s="413"/>
      <c r="U627" s="413" t="s">
        <v>380</v>
      </c>
      <c r="V627" s="419" t="s">
        <v>318</v>
      </c>
      <c r="W627" s="419" t="s">
        <v>381</v>
      </c>
      <c r="X627" s="413" t="s">
        <v>379</v>
      </c>
      <c r="Y627" s="413">
        <v>3</v>
      </c>
      <c r="Z627" s="413" t="s">
        <v>21</v>
      </c>
      <c r="AA627" s="413" t="e">
        <v>#VALUE!</v>
      </c>
      <c r="AB627" s="413" t="e">
        <v>#VALUE!</v>
      </c>
      <c r="AC627" s="413"/>
      <c r="AD627" s="413"/>
      <c r="AE627" s="413" t="e">
        <v>#VALUE!</v>
      </c>
      <c r="AF627" s="486">
        <v>44835</v>
      </c>
      <c r="AG627" s="486"/>
      <c r="AH627" s="486"/>
      <c r="AI627" s="486"/>
      <c r="AJ627" s="486"/>
      <c r="AK627" s="486"/>
      <c r="AL627" s="486"/>
      <c r="AM627" s="486"/>
      <c r="AN627" s="486"/>
      <c r="AO627" s="486"/>
      <c r="AP627" s="486"/>
      <c r="AQ627" s="486"/>
      <c r="AR627" s="486"/>
      <c r="AS627" s="486"/>
      <c r="AT627" s="486"/>
      <c r="AU627" s="486"/>
      <c r="AV627" s="486"/>
      <c r="AW627" s="486"/>
      <c r="AX627" s="486"/>
      <c r="AY627" s="486">
        <f t="shared" si="505"/>
        <v>44855.833333333336</v>
      </c>
      <c r="AZ627" s="486"/>
      <c r="BA627" s="486"/>
      <c r="BB627" s="486"/>
      <c r="BC627" s="486"/>
      <c r="BD627" s="486"/>
      <c r="BE627" s="486"/>
      <c r="BF627" s="421">
        <f t="shared" si="496"/>
        <v>2</v>
      </c>
      <c r="BG627" s="422"/>
      <c r="BH627" s="423"/>
      <c r="BI627" s="423"/>
      <c r="BJ627" s="423"/>
      <c r="BK627" s="423"/>
      <c r="BL627" s="423"/>
      <c r="BM627" s="423"/>
      <c r="BN627" s="423"/>
      <c r="BO627" s="423"/>
      <c r="BP627" s="423"/>
      <c r="BQ627" s="424"/>
      <c r="BR627" s="424"/>
      <c r="BS627" s="424"/>
      <c r="BT627" s="424"/>
      <c r="BU627" s="424"/>
      <c r="BV627" s="424"/>
      <c r="BW627" s="424"/>
      <c r="BX627" s="424"/>
      <c r="BY627" s="424"/>
      <c r="BZ627" s="424"/>
      <c r="CA627" s="424"/>
      <c r="CB627" s="425">
        <f t="shared" si="497"/>
        <v>0</v>
      </c>
      <c r="CC627" s="397">
        <f t="shared" si="507"/>
        <v>2</v>
      </c>
      <c r="CD627" s="364"/>
      <c r="CE627" s="396">
        <f t="shared" si="487"/>
        <v>6</v>
      </c>
      <c r="CF627" s="413"/>
      <c r="CG627" s="413"/>
      <c r="CH627" s="413"/>
      <c r="CI627" s="413"/>
      <c r="CJ627" s="413"/>
      <c r="CK627" s="426"/>
      <c r="CL627" s="426"/>
    </row>
    <row r="628" spans="1:90" s="427" customFormat="1" ht="26.4" customHeight="1">
      <c r="A628" s="410"/>
      <c r="B628" s="411">
        <f t="shared" si="508"/>
        <v>1533</v>
      </c>
      <c r="C628" s="216" t="str">
        <f t="shared" ca="1" si="510"/>
        <v/>
      </c>
      <c r="D628" s="216" t="s">
        <v>364</v>
      </c>
      <c r="E628" s="363">
        <f t="shared" si="506"/>
        <v>44835</v>
      </c>
      <c r="F628" s="412">
        <v>44835</v>
      </c>
      <c r="G628" s="413"/>
      <c r="H628" s="414"/>
      <c r="I628" s="413"/>
      <c r="J628" s="413"/>
      <c r="K628" s="413">
        <v>3063</v>
      </c>
      <c r="L628" s="414"/>
      <c r="M628" s="413"/>
      <c r="N628" s="413"/>
      <c r="O628" s="483" t="s">
        <v>253</v>
      </c>
      <c r="P628" s="415" t="s">
        <v>254</v>
      </c>
      <c r="Q628" s="416" t="s">
        <v>254</v>
      </c>
      <c r="R628" s="417" t="s">
        <v>68</v>
      </c>
      <c r="S628" s="418" t="s">
        <v>27</v>
      </c>
      <c r="T628" s="413"/>
      <c r="U628" s="413" t="s">
        <v>382</v>
      </c>
      <c r="V628" s="419" t="s">
        <v>382</v>
      </c>
      <c r="W628" s="419" t="s">
        <v>368</v>
      </c>
      <c r="X628" s="413" t="s">
        <v>379</v>
      </c>
      <c r="Y628" s="413">
        <v>3</v>
      </c>
      <c r="Z628" s="413" t="s">
        <v>31</v>
      </c>
      <c r="AA628" s="413" t="e">
        <v>#VALUE!</v>
      </c>
      <c r="AB628" s="413" t="e">
        <v>#VALUE!</v>
      </c>
      <c r="AC628" s="413"/>
      <c r="AD628" s="413"/>
      <c r="AE628" s="413" t="e">
        <v>#VALUE!</v>
      </c>
      <c r="AF628" s="486">
        <v>44835</v>
      </c>
      <c r="AG628" s="486"/>
      <c r="AH628" s="486"/>
      <c r="AI628" s="486"/>
      <c r="AJ628" s="486"/>
      <c r="AK628" s="486"/>
      <c r="AL628" s="486"/>
      <c r="AM628" s="486"/>
      <c r="AN628" s="486"/>
      <c r="AO628" s="486"/>
      <c r="AP628" s="486"/>
      <c r="AQ628" s="486"/>
      <c r="AR628" s="486"/>
      <c r="AS628" s="486"/>
      <c r="AT628" s="486"/>
      <c r="AU628" s="486"/>
      <c r="AV628" s="486"/>
      <c r="AW628" s="486"/>
      <c r="AX628" s="486"/>
      <c r="AY628" s="486">
        <f t="shared" si="505"/>
        <v>44855.833333333336</v>
      </c>
      <c r="AZ628" s="486"/>
      <c r="BA628" s="486"/>
      <c r="BB628" s="486"/>
      <c r="BC628" s="486"/>
      <c r="BD628" s="486"/>
      <c r="BE628" s="486"/>
      <c r="BF628" s="421">
        <f t="shared" si="496"/>
        <v>2</v>
      </c>
      <c r="BG628" s="422"/>
      <c r="BH628" s="423"/>
      <c r="BI628" s="423"/>
      <c r="BJ628" s="423"/>
      <c r="BK628" s="423"/>
      <c r="BL628" s="423"/>
      <c r="BM628" s="423"/>
      <c r="BN628" s="423"/>
      <c r="BO628" s="423"/>
      <c r="BP628" s="423"/>
      <c r="BQ628" s="424"/>
      <c r="BR628" s="424"/>
      <c r="BS628" s="424"/>
      <c r="BT628" s="424"/>
      <c r="BU628" s="424"/>
      <c r="BV628" s="424"/>
      <c r="BW628" s="424"/>
      <c r="BX628" s="424"/>
      <c r="BY628" s="424"/>
      <c r="BZ628" s="424"/>
      <c r="CA628" s="424"/>
      <c r="CB628" s="425">
        <f t="shared" si="497"/>
        <v>0</v>
      </c>
      <c r="CC628" s="397">
        <f t="shared" si="507"/>
        <v>2</v>
      </c>
      <c r="CD628" s="364"/>
      <c r="CE628" s="396">
        <f t="shared" si="487"/>
        <v>6</v>
      </c>
      <c r="CF628" s="413"/>
      <c r="CG628" s="413"/>
      <c r="CH628" s="413"/>
      <c r="CI628" s="413"/>
      <c r="CJ628" s="413"/>
      <c r="CK628" s="426"/>
      <c r="CL628" s="426"/>
    </row>
    <row r="629" spans="1:90" s="427" customFormat="1" ht="26.4" customHeight="1">
      <c r="A629" s="410"/>
      <c r="B629" s="411">
        <f t="shared" si="508"/>
        <v>1534</v>
      </c>
      <c r="C629" s="216" t="str">
        <f t="shared" ca="1" si="510"/>
        <v/>
      </c>
      <c r="D629" s="216" t="s">
        <v>364</v>
      </c>
      <c r="E629" s="363">
        <f t="shared" si="506"/>
        <v>44835</v>
      </c>
      <c r="F629" s="412">
        <v>44835</v>
      </c>
      <c r="G629" s="413"/>
      <c r="H629" s="414"/>
      <c r="I629" s="413"/>
      <c r="J629" s="413"/>
      <c r="K629" s="413">
        <v>3073</v>
      </c>
      <c r="L629" s="414"/>
      <c r="M629" s="413"/>
      <c r="N629" s="413"/>
      <c r="O629" s="483" t="s">
        <v>253</v>
      </c>
      <c r="P629" s="415" t="s">
        <v>254</v>
      </c>
      <c r="Q629" s="416" t="s">
        <v>254</v>
      </c>
      <c r="R629" s="417" t="s">
        <v>68</v>
      </c>
      <c r="S629" s="418" t="s">
        <v>27</v>
      </c>
      <c r="T629" s="413"/>
      <c r="U629" s="14" t="s">
        <v>350</v>
      </c>
      <c r="V629" s="419" t="s">
        <v>377</v>
      </c>
      <c r="W629" s="419">
        <v>105</v>
      </c>
      <c r="X629" s="413" t="s">
        <v>323</v>
      </c>
      <c r="Y629" s="413">
        <v>3</v>
      </c>
      <c r="Z629" s="428" t="s">
        <v>353</v>
      </c>
      <c r="AA629" s="413" t="e">
        <v>#VALUE!</v>
      </c>
      <c r="AB629" s="413" t="e">
        <v>#VALUE!</v>
      </c>
      <c r="AC629" s="413"/>
      <c r="AD629" s="413"/>
      <c r="AE629" s="413" t="e">
        <v>#VALUE!</v>
      </c>
      <c r="AF629" s="486">
        <v>44835</v>
      </c>
      <c r="AG629" s="486"/>
      <c r="AH629" s="486"/>
      <c r="AI629" s="486"/>
      <c r="AJ629" s="486"/>
      <c r="AK629" s="486"/>
      <c r="AL629" s="486"/>
      <c r="AM629" s="486"/>
      <c r="AN629" s="486"/>
      <c r="AO629" s="486"/>
      <c r="AP629" s="486"/>
      <c r="AQ629" s="486"/>
      <c r="AR629" s="486"/>
      <c r="AS629" s="486"/>
      <c r="AT629" s="486"/>
      <c r="AU629" s="486"/>
      <c r="AV629" s="486"/>
      <c r="AW629" s="486"/>
      <c r="AX629" s="486"/>
      <c r="AY629" s="486"/>
      <c r="AZ629" s="486"/>
      <c r="BA629" s="486"/>
      <c r="BB629" s="486">
        <f t="shared" ref="BB629:BB635" si="511">$AF629+BB$3</f>
        <v>44876.666666666664</v>
      </c>
      <c r="BC629" s="486"/>
      <c r="BD629" s="486"/>
      <c r="BE629" s="486"/>
      <c r="BF629" s="421">
        <f t="shared" si="496"/>
        <v>2</v>
      </c>
      <c r="BG629" s="422"/>
      <c r="BH629" s="423"/>
      <c r="BI629" s="423"/>
      <c r="BJ629" s="423"/>
      <c r="BK629" s="423"/>
      <c r="BL629" s="423"/>
      <c r="BM629" s="423"/>
      <c r="BN629" s="423"/>
      <c r="BO629" s="423"/>
      <c r="BP629" s="423"/>
      <c r="BQ629" s="424"/>
      <c r="BR629" s="424"/>
      <c r="BS629" s="424"/>
      <c r="BT629" s="424"/>
      <c r="BU629" s="424"/>
      <c r="BV629" s="424"/>
      <c r="BW629" s="424"/>
      <c r="BX629" s="424"/>
      <c r="BY629" s="424"/>
      <c r="BZ629" s="424"/>
      <c r="CA629" s="424"/>
      <c r="CB629" s="425">
        <f t="shared" si="497"/>
        <v>0</v>
      </c>
      <c r="CC629" s="397">
        <f t="shared" si="507"/>
        <v>2</v>
      </c>
      <c r="CD629" s="364"/>
      <c r="CE629" s="396">
        <f t="shared" si="487"/>
        <v>6</v>
      </c>
      <c r="CF629" s="413"/>
      <c r="CG629" s="413"/>
      <c r="CH629" s="413"/>
      <c r="CI629" s="413"/>
      <c r="CJ629" s="413"/>
      <c r="CK629" s="426"/>
      <c r="CL629" s="426"/>
    </row>
    <row r="630" spans="1:90" s="427" customFormat="1" ht="26.4" customHeight="1">
      <c r="A630" s="410"/>
      <c r="B630" s="411">
        <f t="shared" si="508"/>
        <v>1535</v>
      </c>
      <c r="C630" s="216" t="str">
        <f t="shared" ca="1" si="510"/>
        <v/>
      </c>
      <c r="D630" s="216" t="s">
        <v>364</v>
      </c>
      <c r="E630" s="363">
        <f t="shared" si="506"/>
        <v>44835</v>
      </c>
      <c r="F630" s="412">
        <v>44835</v>
      </c>
      <c r="G630" s="413"/>
      <c r="H630" s="414"/>
      <c r="I630" s="413"/>
      <c r="J630" s="413"/>
      <c r="K630" s="413">
        <v>3073</v>
      </c>
      <c r="L630" s="414"/>
      <c r="M630" s="413"/>
      <c r="N630" s="413"/>
      <c r="O630" s="483" t="s">
        <v>253</v>
      </c>
      <c r="P630" s="415" t="s">
        <v>254</v>
      </c>
      <c r="Q630" s="416" t="s">
        <v>254</v>
      </c>
      <c r="R630" s="417" t="s">
        <v>68</v>
      </c>
      <c r="S630" s="418" t="s">
        <v>27</v>
      </c>
      <c r="T630" s="413"/>
      <c r="U630" s="413" t="s">
        <v>378</v>
      </c>
      <c r="V630" s="419" t="s">
        <v>378</v>
      </c>
      <c r="W630" s="419">
        <v>-40</v>
      </c>
      <c r="X630" s="413" t="s">
        <v>323</v>
      </c>
      <c r="Y630" s="413">
        <v>3</v>
      </c>
      <c r="Z630" s="413" t="s">
        <v>57</v>
      </c>
      <c r="AA630" s="413" t="e">
        <v>#VALUE!</v>
      </c>
      <c r="AB630" s="413" t="e">
        <v>#VALUE!</v>
      </c>
      <c r="AC630" s="413"/>
      <c r="AD630" s="413"/>
      <c r="AE630" s="413" t="e">
        <v>#VALUE!</v>
      </c>
      <c r="AF630" s="486">
        <v>44835</v>
      </c>
      <c r="AG630" s="486"/>
      <c r="AH630" s="486"/>
      <c r="AI630" s="486"/>
      <c r="AJ630" s="486"/>
      <c r="AK630" s="486"/>
      <c r="AL630" s="486"/>
      <c r="AM630" s="486"/>
      <c r="AN630" s="486"/>
      <c r="AO630" s="486"/>
      <c r="AP630" s="486"/>
      <c r="AQ630" s="486"/>
      <c r="AR630" s="486"/>
      <c r="AS630" s="486"/>
      <c r="AT630" s="486"/>
      <c r="AU630" s="486"/>
      <c r="AV630" s="486"/>
      <c r="AW630" s="486"/>
      <c r="AX630" s="486"/>
      <c r="AY630" s="486"/>
      <c r="AZ630" s="486"/>
      <c r="BA630" s="486"/>
      <c r="BB630" s="486">
        <f t="shared" si="511"/>
        <v>44876.666666666664</v>
      </c>
      <c r="BC630" s="486"/>
      <c r="BD630" s="486"/>
      <c r="BE630" s="486"/>
      <c r="BF630" s="421">
        <f t="shared" si="496"/>
        <v>2</v>
      </c>
      <c r="BG630" s="422"/>
      <c r="BH630" s="423"/>
      <c r="BI630" s="423"/>
      <c r="BJ630" s="423"/>
      <c r="BK630" s="423"/>
      <c r="BL630" s="423"/>
      <c r="BM630" s="423"/>
      <c r="BN630" s="423"/>
      <c r="BO630" s="423"/>
      <c r="BP630" s="423"/>
      <c r="BQ630" s="424"/>
      <c r="BR630" s="424"/>
      <c r="BS630" s="424"/>
      <c r="BT630" s="424"/>
      <c r="BU630" s="424"/>
      <c r="BV630" s="424"/>
      <c r="BW630" s="424"/>
      <c r="BX630" s="424"/>
      <c r="BY630" s="424"/>
      <c r="BZ630" s="424"/>
      <c r="CA630" s="424"/>
      <c r="CB630" s="425">
        <f t="shared" si="497"/>
        <v>0</v>
      </c>
      <c r="CC630" s="397">
        <f t="shared" si="507"/>
        <v>2</v>
      </c>
      <c r="CD630" s="364"/>
      <c r="CE630" s="396">
        <f t="shared" si="487"/>
        <v>6</v>
      </c>
      <c r="CF630" s="413"/>
      <c r="CG630" s="413"/>
      <c r="CH630" s="413"/>
      <c r="CI630" s="413"/>
      <c r="CJ630" s="413"/>
      <c r="CK630" s="426"/>
      <c r="CL630" s="426"/>
    </row>
    <row r="631" spans="1:90" s="427" customFormat="1" ht="26.4" customHeight="1">
      <c r="A631" s="410"/>
      <c r="B631" s="411">
        <f t="shared" si="508"/>
        <v>1536</v>
      </c>
      <c r="C631" s="216" t="str">
        <f t="shared" ca="1" si="510"/>
        <v/>
      </c>
      <c r="D631" s="216" t="s">
        <v>364</v>
      </c>
      <c r="E631" s="363">
        <f t="shared" si="506"/>
        <v>44835</v>
      </c>
      <c r="F631" s="412">
        <v>44835</v>
      </c>
      <c r="G631" s="413"/>
      <c r="H631" s="414"/>
      <c r="I631" s="413"/>
      <c r="J631" s="413"/>
      <c r="K631" s="413">
        <v>3073</v>
      </c>
      <c r="L631" s="414"/>
      <c r="M631" s="413"/>
      <c r="N631" s="413"/>
      <c r="O631" s="483" t="s">
        <v>253</v>
      </c>
      <c r="P631" s="415" t="s">
        <v>254</v>
      </c>
      <c r="Q631" s="416" t="s">
        <v>254</v>
      </c>
      <c r="R631" s="417" t="s">
        <v>68</v>
      </c>
      <c r="S631" s="418" t="s">
        <v>27</v>
      </c>
      <c r="T631" s="413"/>
      <c r="U631" s="14" t="s">
        <v>350</v>
      </c>
      <c r="V631" s="419" t="s">
        <v>377</v>
      </c>
      <c r="W631" s="419">
        <v>105</v>
      </c>
      <c r="X631" s="413" t="s">
        <v>379</v>
      </c>
      <c r="Y631" s="413">
        <v>3</v>
      </c>
      <c r="Z631" s="428" t="s">
        <v>353</v>
      </c>
      <c r="AA631" s="413" t="e">
        <v>#VALUE!</v>
      </c>
      <c r="AB631" s="413" t="e">
        <v>#VALUE!</v>
      </c>
      <c r="AC631" s="413"/>
      <c r="AD631" s="413"/>
      <c r="AE631" s="413" t="e">
        <v>#VALUE!</v>
      </c>
      <c r="AF631" s="486">
        <v>44835</v>
      </c>
      <c r="AG631" s="486"/>
      <c r="AH631" s="486"/>
      <c r="AI631" s="486"/>
      <c r="AJ631" s="486"/>
      <c r="AK631" s="486"/>
      <c r="AL631" s="486"/>
      <c r="AM631" s="486"/>
      <c r="AN631" s="486"/>
      <c r="AO631" s="486"/>
      <c r="AP631" s="486"/>
      <c r="AQ631" s="486"/>
      <c r="AR631" s="486"/>
      <c r="AS631" s="486"/>
      <c r="AT631" s="486"/>
      <c r="AU631" s="486"/>
      <c r="AV631" s="486"/>
      <c r="AW631" s="486"/>
      <c r="AX631" s="486"/>
      <c r="AY631" s="486"/>
      <c r="AZ631" s="486"/>
      <c r="BA631" s="486"/>
      <c r="BB631" s="486">
        <f t="shared" si="511"/>
        <v>44876.666666666664</v>
      </c>
      <c r="BC631" s="486"/>
      <c r="BD631" s="486"/>
      <c r="BE631" s="486"/>
      <c r="BF631" s="421">
        <f t="shared" si="496"/>
        <v>2</v>
      </c>
      <c r="BG631" s="422"/>
      <c r="BH631" s="423"/>
      <c r="BI631" s="423"/>
      <c r="BJ631" s="423"/>
      <c r="BK631" s="423"/>
      <c r="BL631" s="423"/>
      <c r="BM631" s="423"/>
      <c r="BN631" s="423"/>
      <c r="BO631" s="423"/>
      <c r="BP631" s="423"/>
      <c r="BQ631" s="424"/>
      <c r="BR631" s="424"/>
      <c r="BS631" s="424"/>
      <c r="BT631" s="424"/>
      <c r="BU631" s="424"/>
      <c r="BV631" s="424"/>
      <c r="BW631" s="424"/>
      <c r="BX631" s="424"/>
      <c r="BY631" s="424"/>
      <c r="BZ631" s="424"/>
      <c r="CA631" s="424"/>
      <c r="CB631" s="425">
        <f t="shared" si="497"/>
        <v>0</v>
      </c>
      <c r="CC631" s="397">
        <f t="shared" si="507"/>
        <v>2</v>
      </c>
      <c r="CD631" s="364"/>
      <c r="CE631" s="396">
        <f t="shared" si="487"/>
        <v>6</v>
      </c>
      <c r="CF631" s="413"/>
      <c r="CG631" s="413"/>
      <c r="CH631" s="413"/>
      <c r="CI631" s="413"/>
      <c r="CJ631" s="413"/>
      <c r="CK631" s="426"/>
      <c r="CL631" s="426"/>
    </row>
    <row r="632" spans="1:90" s="427" customFormat="1" ht="26.4" customHeight="1">
      <c r="A632" s="410"/>
      <c r="B632" s="411">
        <f t="shared" si="508"/>
        <v>1537</v>
      </c>
      <c r="C632" s="216" t="str">
        <f t="shared" ca="1" si="510"/>
        <v/>
      </c>
      <c r="D632" s="216" t="s">
        <v>364</v>
      </c>
      <c r="E632" s="363">
        <f t="shared" si="506"/>
        <v>44835</v>
      </c>
      <c r="F632" s="412">
        <v>44835</v>
      </c>
      <c r="G632" s="413"/>
      <c r="H632" s="414"/>
      <c r="I632" s="413"/>
      <c r="J632" s="413"/>
      <c r="K632" s="413">
        <v>3073</v>
      </c>
      <c r="L632" s="414"/>
      <c r="M632" s="413"/>
      <c r="N632" s="413"/>
      <c r="O632" s="483" t="s">
        <v>253</v>
      </c>
      <c r="P632" s="415" t="s">
        <v>254</v>
      </c>
      <c r="Q632" s="416" t="s">
        <v>254</v>
      </c>
      <c r="R632" s="417" t="s">
        <v>68</v>
      </c>
      <c r="S632" s="418" t="s">
        <v>27</v>
      </c>
      <c r="T632" s="413"/>
      <c r="U632" s="413" t="s">
        <v>378</v>
      </c>
      <c r="V632" s="419" t="s">
        <v>378</v>
      </c>
      <c r="W632" s="419">
        <v>-40</v>
      </c>
      <c r="X632" s="413" t="s">
        <v>379</v>
      </c>
      <c r="Y632" s="413">
        <v>3</v>
      </c>
      <c r="Z632" s="413" t="s">
        <v>57</v>
      </c>
      <c r="AA632" s="413" t="e">
        <v>#VALUE!</v>
      </c>
      <c r="AB632" s="413" t="e">
        <v>#VALUE!</v>
      </c>
      <c r="AC632" s="413"/>
      <c r="AD632" s="413"/>
      <c r="AE632" s="413" t="e">
        <v>#VALUE!</v>
      </c>
      <c r="AF632" s="486">
        <v>44835</v>
      </c>
      <c r="AG632" s="486"/>
      <c r="AH632" s="486"/>
      <c r="AI632" s="486"/>
      <c r="AJ632" s="486"/>
      <c r="AK632" s="486"/>
      <c r="AL632" s="486"/>
      <c r="AM632" s="486"/>
      <c r="AN632" s="486"/>
      <c r="AO632" s="486"/>
      <c r="AP632" s="486"/>
      <c r="AQ632" s="486"/>
      <c r="AR632" s="486"/>
      <c r="AS632" s="486"/>
      <c r="AT632" s="486"/>
      <c r="AU632" s="486"/>
      <c r="AV632" s="486"/>
      <c r="AW632" s="486"/>
      <c r="AX632" s="486"/>
      <c r="AY632" s="486"/>
      <c r="AZ632" s="486"/>
      <c r="BA632" s="486"/>
      <c r="BB632" s="486">
        <f t="shared" si="511"/>
        <v>44876.666666666664</v>
      </c>
      <c r="BC632" s="486"/>
      <c r="BD632" s="486"/>
      <c r="BE632" s="486"/>
      <c r="BF632" s="421">
        <f t="shared" si="496"/>
        <v>2</v>
      </c>
      <c r="BG632" s="422"/>
      <c r="BH632" s="423"/>
      <c r="BI632" s="423"/>
      <c r="BJ632" s="423"/>
      <c r="BK632" s="423"/>
      <c r="BL632" s="423"/>
      <c r="BM632" s="423"/>
      <c r="BN632" s="423"/>
      <c r="BO632" s="423"/>
      <c r="BP632" s="423"/>
      <c r="BQ632" s="424"/>
      <c r="BR632" s="424"/>
      <c r="BS632" s="424"/>
      <c r="BT632" s="424"/>
      <c r="BU632" s="424"/>
      <c r="BV632" s="424"/>
      <c r="BW632" s="424"/>
      <c r="BX632" s="424"/>
      <c r="BY632" s="424"/>
      <c r="BZ632" s="424"/>
      <c r="CA632" s="424"/>
      <c r="CB632" s="425">
        <f t="shared" si="497"/>
        <v>0</v>
      </c>
      <c r="CC632" s="397">
        <f t="shared" si="507"/>
        <v>2</v>
      </c>
      <c r="CD632" s="364"/>
      <c r="CE632" s="396">
        <f t="shared" si="487"/>
        <v>6</v>
      </c>
      <c r="CF632" s="413"/>
      <c r="CG632" s="413"/>
      <c r="CH632" s="413"/>
      <c r="CI632" s="413"/>
      <c r="CJ632" s="413"/>
      <c r="CK632" s="426"/>
      <c r="CL632" s="426"/>
    </row>
    <row r="633" spans="1:90" s="427" customFormat="1" ht="26.4" customHeight="1">
      <c r="A633" s="410"/>
      <c r="B633" s="411">
        <f t="shared" si="508"/>
        <v>1538</v>
      </c>
      <c r="C633" s="216" t="str">
        <f t="shared" ca="1" si="510"/>
        <v/>
      </c>
      <c r="D633" s="216" t="s">
        <v>364</v>
      </c>
      <c r="E633" s="363">
        <f t="shared" si="506"/>
        <v>44835</v>
      </c>
      <c r="F633" s="412">
        <v>44835</v>
      </c>
      <c r="G633" s="413"/>
      <c r="H633" s="414"/>
      <c r="I633" s="413"/>
      <c r="J633" s="413"/>
      <c r="K633" s="413">
        <v>3073</v>
      </c>
      <c r="L633" s="414"/>
      <c r="M633" s="413"/>
      <c r="N633" s="413"/>
      <c r="O633" s="483" t="s">
        <v>253</v>
      </c>
      <c r="P633" s="415" t="s">
        <v>254</v>
      </c>
      <c r="Q633" s="416" t="s">
        <v>254</v>
      </c>
      <c r="R633" s="417" t="s">
        <v>68</v>
      </c>
      <c r="S633" s="418" t="s">
        <v>27</v>
      </c>
      <c r="T633" s="413"/>
      <c r="U633" s="413" t="s">
        <v>380</v>
      </c>
      <c r="V633" s="419" t="s">
        <v>318</v>
      </c>
      <c r="W633" s="419" t="s">
        <v>384</v>
      </c>
      <c r="X633" s="413" t="s">
        <v>323</v>
      </c>
      <c r="Y633" s="413">
        <v>3</v>
      </c>
      <c r="Z633" s="413" t="s">
        <v>21</v>
      </c>
      <c r="AA633" s="413" t="e">
        <v>#VALUE!</v>
      </c>
      <c r="AB633" s="413" t="e">
        <v>#VALUE!</v>
      </c>
      <c r="AC633" s="413"/>
      <c r="AD633" s="413"/>
      <c r="AE633" s="413" t="e">
        <v>#VALUE!</v>
      </c>
      <c r="AF633" s="486">
        <v>44835</v>
      </c>
      <c r="AG633" s="486"/>
      <c r="AH633" s="486"/>
      <c r="AI633" s="486"/>
      <c r="AJ633" s="486"/>
      <c r="AK633" s="486"/>
      <c r="AL633" s="486"/>
      <c r="AM633" s="486"/>
      <c r="AN633" s="486"/>
      <c r="AO633" s="486"/>
      <c r="AP633" s="486"/>
      <c r="AQ633" s="486"/>
      <c r="AR633" s="486"/>
      <c r="AS633" s="486"/>
      <c r="AT633" s="486"/>
      <c r="AU633" s="486"/>
      <c r="AV633" s="486"/>
      <c r="AW633" s="486"/>
      <c r="AX633" s="486"/>
      <c r="AY633" s="486"/>
      <c r="AZ633" s="486"/>
      <c r="BA633" s="486"/>
      <c r="BB633" s="486">
        <f t="shared" si="511"/>
        <v>44876.666666666664</v>
      </c>
      <c r="BC633" s="486"/>
      <c r="BD633" s="486"/>
      <c r="BE633" s="486"/>
      <c r="BF633" s="421">
        <f t="shared" si="496"/>
        <v>2</v>
      </c>
      <c r="BG633" s="422"/>
      <c r="BH633" s="423"/>
      <c r="BI633" s="423"/>
      <c r="BJ633" s="423"/>
      <c r="BK633" s="423"/>
      <c r="BL633" s="423"/>
      <c r="BM633" s="423"/>
      <c r="BN633" s="423"/>
      <c r="BO633" s="423"/>
      <c r="BP633" s="423"/>
      <c r="BQ633" s="424"/>
      <c r="BR633" s="424"/>
      <c r="BS633" s="424"/>
      <c r="BT633" s="424"/>
      <c r="BU633" s="424"/>
      <c r="BV633" s="424"/>
      <c r="BW633" s="424"/>
      <c r="BX633" s="424"/>
      <c r="BY633" s="424"/>
      <c r="BZ633" s="424"/>
      <c r="CA633" s="424"/>
      <c r="CB633" s="425">
        <f t="shared" si="497"/>
        <v>0</v>
      </c>
      <c r="CC633" s="397">
        <f t="shared" si="507"/>
        <v>2</v>
      </c>
      <c r="CD633" s="364"/>
      <c r="CE633" s="396">
        <f t="shared" si="487"/>
        <v>6</v>
      </c>
      <c r="CF633" s="413"/>
      <c r="CG633" s="413"/>
      <c r="CH633" s="413"/>
      <c r="CI633" s="413"/>
      <c r="CJ633" s="413"/>
      <c r="CK633" s="426"/>
      <c r="CL633" s="426"/>
    </row>
    <row r="634" spans="1:90" s="427" customFormat="1" ht="26.4" customHeight="1">
      <c r="A634" s="410"/>
      <c r="B634" s="411">
        <f t="shared" si="508"/>
        <v>1539</v>
      </c>
      <c r="C634" s="216" t="str">
        <f t="shared" ca="1" si="510"/>
        <v/>
      </c>
      <c r="D634" s="216" t="s">
        <v>364</v>
      </c>
      <c r="E634" s="363">
        <f t="shared" si="506"/>
        <v>44835</v>
      </c>
      <c r="F634" s="412">
        <v>44835</v>
      </c>
      <c r="G634" s="413"/>
      <c r="H634" s="414"/>
      <c r="I634" s="413"/>
      <c r="J634" s="413"/>
      <c r="K634" s="413">
        <v>3073</v>
      </c>
      <c r="L634" s="414"/>
      <c r="M634" s="413"/>
      <c r="N634" s="413"/>
      <c r="O634" s="483" t="s">
        <v>253</v>
      </c>
      <c r="P634" s="415" t="s">
        <v>254</v>
      </c>
      <c r="Q634" s="416" t="s">
        <v>254</v>
      </c>
      <c r="R634" s="417" t="s">
        <v>68</v>
      </c>
      <c r="S634" s="418" t="s">
        <v>27</v>
      </c>
      <c r="T634" s="413"/>
      <c r="U634" s="413" t="s">
        <v>380</v>
      </c>
      <c r="V634" s="419" t="s">
        <v>318</v>
      </c>
      <c r="W634" s="419" t="s">
        <v>334</v>
      </c>
      <c r="X634" s="413" t="s">
        <v>379</v>
      </c>
      <c r="Y634" s="413">
        <v>3</v>
      </c>
      <c r="Z634" s="413" t="s">
        <v>21</v>
      </c>
      <c r="AA634" s="413" t="e">
        <v>#VALUE!</v>
      </c>
      <c r="AB634" s="413" t="e">
        <v>#VALUE!</v>
      </c>
      <c r="AC634" s="413"/>
      <c r="AD634" s="413"/>
      <c r="AE634" s="413" t="e">
        <v>#VALUE!</v>
      </c>
      <c r="AF634" s="486">
        <v>44835</v>
      </c>
      <c r="AG634" s="486"/>
      <c r="AH634" s="486"/>
      <c r="AI634" s="486"/>
      <c r="AJ634" s="486"/>
      <c r="AK634" s="486"/>
      <c r="AL634" s="486"/>
      <c r="AM634" s="486"/>
      <c r="AN634" s="486"/>
      <c r="AO634" s="486"/>
      <c r="AP634" s="486"/>
      <c r="AQ634" s="486"/>
      <c r="AR634" s="486"/>
      <c r="AS634" s="486"/>
      <c r="AT634" s="486"/>
      <c r="AU634" s="486"/>
      <c r="AV634" s="486"/>
      <c r="AW634" s="486"/>
      <c r="AX634" s="486"/>
      <c r="AY634" s="486"/>
      <c r="AZ634" s="486"/>
      <c r="BA634" s="486"/>
      <c r="BB634" s="486">
        <f t="shared" si="511"/>
        <v>44876.666666666664</v>
      </c>
      <c r="BC634" s="486"/>
      <c r="BD634" s="486"/>
      <c r="BE634" s="486"/>
      <c r="BF634" s="421">
        <f t="shared" si="496"/>
        <v>2</v>
      </c>
      <c r="BG634" s="422"/>
      <c r="BH634" s="423"/>
      <c r="BI634" s="423"/>
      <c r="BJ634" s="423"/>
      <c r="BK634" s="423"/>
      <c r="BL634" s="423"/>
      <c r="BM634" s="423"/>
      <c r="BN634" s="423"/>
      <c r="BO634" s="423"/>
      <c r="BP634" s="423"/>
      <c r="BQ634" s="424"/>
      <c r="BR634" s="424"/>
      <c r="BS634" s="424"/>
      <c r="BT634" s="424"/>
      <c r="BU634" s="424"/>
      <c r="BV634" s="424"/>
      <c r="BW634" s="424"/>
      <c r="BX634" s="424"/>
      <c r="BY634" s="424"/>
      <c r="BZ634" s="424"/>
      <c r="CA634" s="424"/>
      <c r="CB634" s="425">
        <f t="shared" si="497"/>
        <v>0</v>
      </c>
      <c r="CC634" s="397">
        <f t="shared" si="507"/>
        <v>2</v>
      </c>
      <c r="CD634" s="364"/>
      <c r="CE634" s="396">
        <f t="shared" si="487"/>
        <v>6</v>
      </c>
      <c r="CF634" s="413"/>
      <c r="CG634" s="413"/>
      <c r="CH634" s="413"/>
      <c r="CI634" s="413"/>
      <c r="CJ634" s="413"/>
      <c r="CK634" s="426"/>
      <c r="CL634" s="426"/>
    </row>
    <row r="635" spans="1:90" s="427" customFormat="1" ht="26.4" customHeight="1">
      <c r="A635" s="410"/>
      <c r="B635" s="411">
        <f t="shared" si="508"/>
        <v>1540</v>
      </c>
      <c r="C635" s="216" t="str">
        <f t="shared" ca="1" si="510"/>
        <v/>
      </c>
      <c r="D635" s="216" t="s">
        <v>364</v>
      </c>
      <c r="E635" s="363">
        <f t="shared" si="506"/>
        <v>44835</v>
      </c>
      <c r="F635" s="412">
        <v>44835</v>
      </c>
      <c r="G635" s="413"/>
      <c r="H635" s="414"/>
      <c r="I635" s="413"/>
      <c r="J635" s="413"/>
      <c r="K635" s="413">
        <v>3073</v>
      </c>
      <c r="L635" s="414"/>
      <c r="M635" s="413"/>
      <c r="N635" s="413"/>
      <c r="O635" s="483" t="s">
        <v>253</v>
      </c>
      <c r="P635" s="415" t="s">
        <v>254</v>
      </c>
      <c r="Q635" s="416" t="s">
        <v>254</v>
      </c>
      <c r="R635" s="417" t="s">
        <v>68</v>
      </c>
      <c r="S635" s="418" t="s">
        <v>27</v>
      </c>
      <c r="T635" s="413"/>
      <c r="U635" s="413" t="s">
        <v>382</v>
      </c>
      <c r="V635" s="419" t="s">
        <v>382</v>
      </c>
      <c r="W635" s="380" t="s">
        <v>385</v>
      </c>
      <c r="X635" s="413" t="s">
        <v>379</v>
      </c>
      <c r="Y635" s="413">
        <v>3</v>
      </c>
      <c r="Z635" s="413" t="s">
        <v>31</v>
      </c>
      <c r="AA635" s="413" t="e">
        <v>#VALUE!</v>
      </c>
      <c r="AB635" s="413" t="e">
        <v>#VALUE!</v>
      </c>
      <c r="AC635" s="413"/>
      <c r="AD635" s="413"/>
      <c r="AE635" s="413" t="e">
        <v>#VALUE!</v>
      </c>
      <c r="AF635" s="486">
        <v>44835</v>
      </c>
      <c r="AG635" s="486"/>
      <c r="AH635" s="486"/>
      <c r="AI635" s="486"/>
      <c r="AJ635" s="486"/>
      <c r="AK635" s="486"/>
      <c r="AL635" s="486"/>
      <c r="AM635" s="486"/>
      <c r="AN635" s="486"/>
      <c r="AO635" s="486"/>
      <c r="AP635" s="486"/>
      <c r="AQ635" s="486"/>
      <c r="AR635" s="486"/>
      <c r="AS635" s="486"/>
      <c r="AT635" s="486"/>
      <c r="AU635" s="486"/>
      <c r="AV635" s="486"/>
      <c r="AW635" s="486"/>
      <c r="AX635" s="486"/>
      <c r="AY635" s="486"/>
      <c r="AZ635" s="486"/>
      <c r="BA635" s="486"/>
      <c r="BB635" s="486">
        <f t="shared" si="511"/>
        <v>44876.666666666664</v>
      </c>
      <c r="BC635" s="486"/>
      <c r="BD635" s="486"/>
      <c r="BE635" s="486"/>
      <c r="BF635" s="421">
        <f t="shared" si="496"/>
        <v>2</v>
      </c>
      <c r="BG635" s="422"/>
      <c r="BH635" s="423"/>
      <c r="BI635" s="423"/>
      <c r="BJ635" s="423"/>
      <c r="BK635" s="423"/>
      <c r="BL635" s="423"/>
      <c r="BM635" s="423"/>
      <c r="BN635" s="423"/>
      <c r="BO635" s="423"/>
      <c r="BP635" s="423"/>
      <c r="BQ635" s="424"/>
      <c r="BR635" s="424"/>
      <c r="BS635" s="424"/>
      <c r="BT635" s="424"/>
      <c r="BU635" s="424"/>
      <c r="BV635" s="424"/>
      <c r="BW635" s="424"/>
      <c r="BX635" s="424"/>
      <c r="BY635" s="424"/>
      <c r="BZ635" s="424"/>
      <c r="CA635" s="424"/>
      <c r="CB635" s="425">
        <f t="shared" si="497"/>
        <v>0</v>
      </c>
      <c r="CC635" s="397">
        <f t="shared" si="507"/>
        <v>2</v>
      </c>
      <c r="CD635" s="364"/>
      <c r="CE635" s="396">
        <f t="shared" si="487"/>
        <v>6</v>
      </c>
      <c r="CF635" s="413"/>
      <c r="CG635" s="413"/>
      <c r="CH635" s="413"/>
      <c r="CI635" s="413"/>
      <c r="CJ635" s="413"/>
      <c r="CK635" s="426"/>
      <c r="CL635" s="426"/>
    </row>
    <row r="636" spans="1:90" s="427" customFormat="1" ht="26.4" customHeight="1">
      <c r="A636" s="410"/>
      <c r="B636" s="411">
        <f t="shared" si="508"/>
        <v>1541</v>
      </c>
      <c r="C636" s="216" t="str">
        <f t="shared" ca="1" si="510"/>
        <v/>
      </c>
      <c r="D636" s="216" t="s">
        <v>364</v>
      </c>
      <c r="E636" s="363">
        <f t="shared" si="506"/>
        <v>44835</v>
      </c>
      <c r="F636" s="412">
        <v>44835</v>
      </c>
      <c r="G636" s="413"/>
      <c r="H636" s="414"/>
      <c r="I636" s="413"/>
      <c r="J636" s="413"/>
      <c r="K636" s="413">
        <v>3095</v>
      </c>
      <c r="L636" s="414"/>
      <c r="M636" s="413"/>
      <c r="N636" s="413"/>
      <c r="O636" s="483" t="s">
        <v>253</v>
      </c>
      <c r="P636" s="415" t="s">
        <v>254</v>
      </c>
      <c r="Q636" s="416" t="s">
        <v>254</v>
      </c>
      <c r="R636" s="417" t="s">
        <v>68</v>
      </c>
      <c r="S636" s="418" t="s">
        <v>27</v>
      </c>
      <c r="T636" s="413"/>
      <c r="U636" s="14" t="s">
        <v>350</v>
      </c>
      <c r="V636" s="419" t="s">
        <v>377</v>
      </c>
      <c r="W636" s="419">
        <v>95</v>
      </c>
      <c r="X636" s="413" t="s">
        <v>323</v>
      </c>
      <c r="Y636" s="413">
        <v>3</v>
      </c>
      <c r="Z636" s="428" t="s">
        <v>353</v>
      </c>
      <c r="AA636" s="413" t="e">
        <v>#VALUE!</v>
      </c>
      <c r="AB636" s="413" t="e">
        <v>#VALUE!</v>
      </c>
      <c r="AC636" s="413"/>
      <c r="AD636" s="413"/>
      <c r="AE636" s="413" t="e">
        <v>#VALUE!</v>
      </c>
      <c r="AF636" s="486">
        <v>44835</v>
      </c>
      <c r="AG636" s="486"/>
      <c r="AH636" s="486"/>
      <c r="AI636" s="486"/>
      <c r="AJ636" s="486"/>
      <c r="AK636" s="486"/>
      <c r="AL636" s="486"/>
      <c r="AM636" s="486"/>
      <c r="AN636" s="486"/>
      <c r="AO636" s="486"/>
      <c r="AP636" s="486"/>
      <c r="AQ636" s="486"/>
      <c r="AR636" s="486"/>
      <c r="AS636" s="486"/>
      <c r="AT636" s="486"/>
      <c r="AU636" s="486"/>
      <c r="AV636" s="486"/>
      <c r="AW636" s="486"/>
      <c r="AX636" s="486"/>
      <c r="AY636" s="486">
        <f t="shared" ref="AY636:AY664" si="512">$AF636+AY$3</f>
        <v>44855.833333333336</v>
      </c>
      <c r="AZ636" s="486"/>
      <c r="BA636" s="486"/>
      <c r="BB636" s="486"/>
      <c r="BC636" s="486"/>
      <c r="BD636" s="486"/>
      <c r="BE636" s="486"/>
      <c r="BF636" s="421">
        <f t="shared" si="496"/>
        <v>2</v>
      </c>
      <c r="BG636" s="422"/>
      <c r="BH636" s="423"/>
      <c r="BI636" s="423"/>
      <c r="BJ636" s="423"/>
      <c r="BK636" s="423"/>
      <c r="BL636" s="423"/>
      <c r="BM636" s="423"/>
      <c r="BN636" s="423"/>
      <c r="BO636" s="423"/>
      <c r="BP636" s="423"/>
      <c r="BQ636" s="424"/>
      <c r="BR636" s="424"/>
      <c r="BS636" s="424"/>
      <c r="BT636" s="424"/>
      <c r="BU636" s="424"/>
      <c r="BV636" s="424"/>
      <c r="BW636" s="424"/>
      <c r="BX636" s="424"/>
      <c r="BY636" s="424"/>
      <c r="BZ636" s="424"/>
      <c r="CA636" s="424"/>
      <c r="CB636" s="425">
        <f t="shared" si="497"/>
        <v>0</v>
      </c>
      <c r="CC636" s="397">
        <f t="shared" si="507"/>
        <v>2</v>
      </c>
      <c r="CD636" s="364"/>
      <c r="CE636" s="396">
        <f t="shared" si="487"/>
        <v>6</v>
      </c>
      <c r="CF636" s="413"/>
      <c r="CG636" s="413"/>
      <c r="CH636" s="413"/>
      <c r="CI636" s="413"/>
      <c r="CJ636" s="413"/>
      <c r="CK636" s="426"/>
      <c r="CL636" s="426"/>
    </row>
    <row r="637" spans="1:90" s="427" customFormat="1" ht="26.4" customHeight="1">
      <c r="A637" s="410"/>
      <c r="B637" s="411">
        <f t="shared" si="508"/>
        <v>1542</v>
      </c>
      <c r="C637" s="216" t="str">
        <f t="shared" ca="1" si="510"/>
        <v/>
      </c>
      <c r="D637" s="216" t="s">
        <v>364</v>
      </c>
      <c r="E637" s="363">
        <f t="shared" si="506"/>
        <v>44835</v>
      </c>
      <c r="F637" s="412">
        <v>44835</v>
      </c>
      <c r="G637" s="413"/>
      <c r="H637" s="414"/>
      <c r="I637" s="413"/>
      <c r="J637" s="413"/>
      <c r="K637" s="413">
        <v>3095</v>
      </c>
      <c r="L637" s="414"/>
      <c r="M637" s="413"/>
      <c r="N637" s="413"/>
      <c r="O637" s="483" t="s">
        <v>253</v>
      </c>
      <c r="P637" s="415" t="s">
        <v>254</v>
      </c>
      <c r="Q637" s="416" t="s">
        <v>254</v>
      </c>
      <c r="R637" s="417" t="s">
        <v>68</v>
      </c>
      <c r="S637" s="418" t="s">
        <v>27</v>
      </c>
      <c r="T637" s="413"/>
      <c r="U637" s="413" t="s">
        <v>378</v>
      </c>
      <c r="V637" s="419" t="s">
        <v>378</v>
      </c>
      <c r="W637" s="419">
        <v>-40</v>
      </c>
      <c r="X637" s="413" t="s">
        <v>323</v>
      </c>
      <c r="Y637" s="413">
        <v>3</v>
      </c>
      <c r="Z637" s="413" t="s">
        <v>57</v>
      </c>
      <c r="AA637" s="413" t="e">
        <v>#VALUE!</v>
      </c>
      <c r="AB637" s="413" t="e">
        <v>#VALUE!</v>
      </c>
      <c r="AC637" s="413"/>
      <c r="AD637" s="413"/>
      <c r="AE637" s="413" t="e">
        <v>#VALUE!</v>
      </c>
      <c r="AF637" s="486">
        <v>44835</v>
      </c>
      <c r="AG637" s="486"/>
      <c r="AH637" s="486"/>
      <c r="AI637" s="486"/>
      <c r="AJ637" s="486"/>
      <c r="AK637" s="486"/>
      <c r="AL637" s="486"/>
      <c r="AM637" s="486"/>
      <c r="AN637" s="486"/>
      <c r="AO637" s="486"/>
      <c r="AP637" s="486"/>
      <c r="AQ637" s="486"/>
      <c r="AR637" s="486"/>
      <c r="AS637" s="486"/>
      <c r="AT637" s="486"/>
      <c r="AU637" s="486"/>
      <c r="AV637" s="486"/>
      <c r="AW637" s="486"/>
      <c r="AX637" s="486"/>
      <c r="AY637" s="486">
        <f t="shared" si="512"/>
        <v>44855.833333333336</v>
      </c>
      <c r="AZ637" s="486"/>
      <c r="BA637" s="486"/>
      <c r="BB637" s="486"/>
      <c r="BC637" s="486"/>
      <c r="BD637" s="486"/>
      <c r="BE637" s="486"/>
      <c r="BF637" s="421">
        <f t="shared" si="496"/>
        <v>2</v>
      </c>
      <c r="BG637" s="422"/>
      <c r="BH637" s="423"/>
      <c r="BI637" s="423"/>
      <c r="BJ637" s="423"/>
      <c r="BK637" s="423"/>
      <c r="BL637" s="423"/>
      <c r="BM637" s="423"/>
      <c r="BN637" s="423"/>
      <c r="BO637" s="423"/>
      <c r="BP637" s="423"/>
      <c r="BQ637" s="424"/>
      <c r="BR637" s="424"/>
      <c r="BS637" s="424"/>
      <c r="BT637" s="424"/>
      <c r="BU637" s="424"/>
      <c r="BV637" s="424"/>
      <c r="BW637" s="424"/>
      <c r="BX637" s="424"/>
      <c r="BY637" s="424"/>
      <c r="BZ637" s="424"/>
      <c r="CA637" s="424"/>
      <c r="CB637" s="425">
        <f t="shared" si="497"/>
        <v>0</v>
      </c>
      <c r="CC637" s="397">
        <f t="shared" si="507"/>
        <v>2</v>
      </c>
      <c r="CD637" s="364"/>
      <c r="CE637" s="396">
        <f t="shared" si="487"/>
        <v>6</v>
      </c>
      <c r="CF637" s="413"/>
      <c r="CG637" s="413"/>
      <c r="CH637" s="413"/>
      <c r="CI637" s="413"/>
      <c r="CJ637" s="413"/>
      <c r="CK637" s="426"/>
      <c r="CL637" s="426"/>
    </row>
    <row r="638" spans="1:90" s="427" customFormat="1" ht="26.4" customHeight="1">
      <c r="A638" s="410"/>
      <c r="B638" s="411">
        <f t="shared" si="508"/>
        <v>1543</v>
      </c>
      <c r="C638" s="216" t="str">
        <f t="shared" ca="1" si="510"/>
        <v/>
      </c>
      <c r="D638" s="216" t="s">
        <v>364</v>
      </c>
      <c r="E638" s="363">
        <f t="shared" si="506"/>
        <v>44835</v>
      </c>
      <c r="F638" s="412">
        <v>44835</v>
      </c>
      <c r="G638" s="413"/>
      <c r="H638" s="414"/>
      <c r="I638" s="413"/>
      <c r="J638" s="413"/>
      <c r="K638" s="413">
        <v>3095</v>
      </c>
      <c r="L638" s="414"/>
      <c r="M638" s="413"/>
      <c r="N638" s="413"/>
      <c r="O638" s="483" t="s">
        <v>253</v>
      </c>
      <c r="P638" s="415" t="s">
        <v>254</v>
      </c>
      <c r="Q638" s="416" t="s">
        <v>254</v>
      </c>
      <c r="R638" s="417" t="s">
        <v>68</v>
      </c>
      <c r="S638" s="418" t="s">
        <v>27</v>
      </c>
      <c r="T638" s="413"/>
      <c r="U638" s="14" t="s">
        <v>350</v>
      </c>
      <c r="V638" s="419" t="s">
        <v>377</v>
      </c>
      <c r="W638" s="419">
        <v>95</v>
      </c>
      <c r="X638" s="413" t="s">
        <v>379</v>
      </c>
      <c r="Y638" s="413">
        <v>3</v>
      </c>
      <c r="Z638" s="428" t="s">
        <v>353</v>
      </c>
      <c r="AA638" s="413" t="e">
        <v>#VALUE!</v>
      </c>
      <c r="AB638" s="413" t="e">
        <v>#VALUE!</v>
      </c>
      <c r="AC638" s="413"/>
      <c r="AD638" s="413"/>
      <c r="AE638" s="413" t="e">
        <v>#VALUE!</v>
      </c>
      <c r="AF638" s="486">
        <v>44835</v>
      </c>
      <c r="AG638" s="486"/>
      <c r="AH638" s="486"/>
      <c r="AI638" s="486"/>
      <c r="AJ638" s="486"/>
      <c r="AK638" s="486"/>
      <c r="AL638" s="486"/>
      <c r="AM638" s="486"/>
      <c r="AN638" s="486"/>
      <c r="AO638" s="486"/>
      <c r="AP638" s="486"/>
      <c r="AQ638" s="486"/>
      <c r="AR638" s="486"/>
      <c r="AS638" s="486"/>
      <c r="AT638" s="486"/>
      <c r="AU638" s="486"/>
      <c r="AV638" s="486"/>
      <c r="AW638" s="486"/>
      <c r="AX638" s="486"/>
      <c r="AY638" s="486">
        <f t="shared" si="512"/>
        <v>44855.833333333336</v>
      </c>
      <c r="AZ638" s="486"/>
      <c r="BA638" s="486"/>
      <c r="BB638" s="486"/>
      <c r="BC638" s="486"/>
      <c r="BD638" s="486"/>
      <c r="BE638" s="486"/>
      <c r="BF638" s="421">
        <f t="shared" si="496"/>
        <v>2</v>
      </c>
      <c r="BG638" s="422"/>
      <c r="BH638" s="423"/>
      <c r="BI638" s="423"/>
      <c r="BJ638" s="423"/>
      <c r="BK638" s="423"/>
      <c r="BL638" s="423"/>
      <c r="BM638" s="423"/>
      <c r="BN638" s="423"/>
      <c r="BO638" s="423"/>
      <c r="BP638" s="423"/>
      <c r="BQ638" s="424"/>
      <c r="BR638" s="424"/>
      <c r="BS638" s="424"/>
      <c r="BT638" s="424"/>
      <c r="BU638" s="424"/>
      <c r="BV638" s="424"/>
      <c r="BW638" s="424"/>
      <c r="BX638" s="424"/>
      <c r="BY638" s="424"/>
      <c r="BZ638" s="424"/>
      <c r="CA638" s="424"/>
      <c r="CB638" s="425">
        <f t="shared" si="497"/>
        <v>0</v>
      </c>
      <c r="CC638" s="397">
        <f t="shared" si="507"/>
        <v>2</v>
      </c>
      <c r="CD638" s="364"/>
      <c r="CE638" s="396">
        <f t="shared" si="487"/>
        <v>6</v>
      </c>
      <c r="CF638" s="413"/>
      <c r="CG638" s="413"/>
      <c r="CH638" s="413"/>
      <c r="CI638" s="413"/>
      <c r="CJ638" s="413"/>
      <c r="CK638" s="426"/>
      <c r="CL638" s="426"/>
    </row>
    <row r="639" spans="1:90" s="427" customFormat="1" ht="26.4" customHeight="1">
      <c r="A639" s="410"/>
      <c r="B639" s="411">
        <f t="shared" si="508"/>
        <v>1544</v>
      </c>
      <c r="C639" s="216" t="str">
        <f t="shared" ca="1" si="510"/>
        <v/>
      </c>
      <c r="D639" s="216" t="s">
        <v>364</v>
      </c>
      <c r="E639" s="363">
        <f t="shared" si="506"/>
        <v>44835</v>
      </c>
      <c r="F639" s="412">
        <v>44835</v>
      </c>
      <c r="G639" s="413"/>
      <c r="H639" s="414"/>
      <c r="I639" s="413"/>
      <c r="J639" s="413"/>
      <c r="K639" s="413">
        <v>3095</v>
      </c>
      <c r="L639" s="414"/>
      <c r="M639" s="413"/>
      <c r="N639" s="413"/>
      <c r="O639" s="483" t="s">
        <v>253</v>
      </c>
      <c r="P639" s="415" t="s">
        <v>254</v>
      </c>
      <c r="Q639" s="416" t="s">
        <v>254</v>
      </c>
      <c r="R639" s="417" t="s">
        <v>68</v>
      </c>
      <c r="S639" s="418" t="s">
        <v>27</v>
      </c>
      <c r="T639" s="413"/>
      <c r="U639" s="413" t="s">
        <v>378</v>
      </c>
      <c r="V639" s="419" t="s">
        <v>378</v>
      </c>
      <c r="W639" s="419">
        <v>-40</v>
      </c>
      <c r="X639" s="413" t="s">
        <v>379</v>
      </c>
      <c r="Y639" s="413">
        <v>3</v>
      </c>
      <c r="Z639" s="413" t="s">
        <v>57</v>
      </c>
      <c r="AA639" s="413" t="e">
        <v>#VALUE!</v>
      </c>
      <c r="AB639" s="413" t="e">
        <v>#VALUE!</v>
      </c>
      <c r="AC639" s="413"/>
      <c r="AD639" s="413"/>
      <c r="AE639" s="413" t="e">
        <v>#VALUE!</v>
      </c>
      <c r="AF639" s="486">
        <v>44835</v>
      </c>
      <c r="AG639" s="486"/>
      <c r="AH639" s="486"/>
      <c r="AI639" s="486"/>
      <c r="AJ639" s="486"/>
      <c r="AK639" s="486"/>
      <c r="AL639" s="486"/>
      <c r="AM639" s="486"/>
      <c r="AN639" s="486"/>
      <c r="AO639" s="486"/>
      <c r="AP639" s="486"/>
      <c r="AQ639" s="486"/>
      <c r="AR639" s="486"/>
      <c r="AS639" s="486"/>
      <c r="AT639" s="486"/>
      <c r="AU639" s="486"/>
      <c r="AV639" s="486"/>
      <c r="AW639" s="486"/>
      <c r="AX639" s="486"/>
      <c r="AY639" s="486">
        <f t="shared" si="512"/>
        <v>44855.833333333336</v>
      </c>
      <c r="AZ639" s="486"/>
      <c r="BA639" s="486"/>
      <c r="BB639" s="486"/>
      <c r="BC639" s="486"/>
      <c r="BD639" s="486"/>
      <c r="BE639" s="486"/>
      <c r="BF639" s="421">
        <f t="shared" si="496"/>
        <v>2</v>
      </c>
      <c r="BG639" s="422"/>
      <c r="BH639" s="423"/>
      <c r="BI639" s="423"/>
      <c r="BJ639" s="423"/>
      <c r="BK639" s="423"/>
      <c r="BL639" s="423"/>
      <c r="BM639" s="423"/>
      <c r="BN639" s="423"/>
      <c r="BO639" s="423"/>
      <c r="BP639" s="423"/>
      <c r="BQ639" s="424"/>
      <c r="BR639" s="424"/>
      <c r="BS639" s="424"/>
      <c r="BT639" s="424"/>
      <c r="BU639" s="424"/>
      <c r="BV639" s="424"/>
      <c r="BW639" s="424"/>
      <c r="BX639" s="424"/>
      <c r="BY639" s="424"/>
      <c r="BZ639" s="424"/>
      <c r="CA639" s="424"/>
      <c r="CB639" s="425">
        <f t="shared" si="497"/>
        <v>0</v>
      </c>
      <c r="CC639" s="397">
        <f t="shared" si="507"/>
        <v>2</v>
      </c>
      <c r="CD639" s="364"/>
      <c r="CE639" s="396">
        <f t="shared" si="487"/>
        <v>6</v>
      </c>
      <c r="CF639" s="413"/>
      <c r="CG639" s="413"/>
      <c r="CH639" s="413"/>
      <c r="CI639" s="413"/>
      <c r="CJ639" s="413"/>
      <c r="CK639" s="426"/>
      <c r="CL639" s="426"/>
    </row>
    <row r="640" spans="1:90" s="427" customFormat="1" ht="26.4" customHeight="1">
      <c r="A640" s="410"/>
      <c r="B640" s="411">
        <f t="shared" si="508"/>
        <v>1545</v>
      </c>
      <c r="C640" s="216" t="str">
        <f t="shared" ca="1" si="510"/>
        <v/>
      </c>
      <c r="D640" s="216" t="s">
        <v>364</v>
      </c>
      <c r="E640" s="363">
        <f t="shared" si="506"/>
        <v>44835</v>
      </c>
      <c r="F640" s="412">
        <v>44835</v>
      </c>
      <c r="G640" s="413"/>
      <c r="H640" s="414"/>
      <c r="I640" s="413"/>
      <c r="J640" s="413"/>
      <c r="K640" s="413">
        <v>3095</v>
      </c>
      <c r="L640" s="414"/>
      <c r="M640" s="413"/>
      <c r="N640" s="413"/>
      <c r="O640" s="483" t="s">
        <v>253</v>
      </c>
      <c r="P640" s="415" t="s">
        <v>254</v>
      </c>
      <c r="Q640" s="416" t="s">
        <v>254</v>
      </c>
      <c r="R640" s="417" t="s">
        <v>68</v>
      </c>
      <c r="S640" s="418" t="s">
        <v>27</v>
      </c>
      <c r="T640" s="413"/>
      <c r="U640" s="413" t="s">
        <v>380</v>
      </c>
      <c r="V640" s="419" t="s">
        <v>318</v>
      </c>
      <c r="W640" s="419" t="s">
        <v>329</v>
      </c>
      <c r="X640" s="413" t="s">
        <v>323</v>
      </c>
      <c r="Y640" s="413">
        <v>3</v>
      </c>
      <c r="Z640" s="413" t="s">
        <v>21</v>
      </c>
      <c r="AA640" s="413" t="e">
        <v>#VALUE!</v>
      </c>
      <c r="AB640" s="413" t="e">
        <v>#VALUE!</v>
      </c>
      <c r="AC640" s="413"/>
      <c r="AD640" s="413"/>
      <c r="AE640" s="413" t="e">
        <v>#VALUE!</v>
      </c>
      <c r="AF640" s="486">
        <v>44835</v>
      </c>
      <c r="AG640" s="486"/>
      <c r="AH640" s="486"/>
      <c r="AI640" s="486"/>
      <c r="AJ640" s="486"/>
      <c r="AK640" s="486"/>
      <c r="AL640" s="486"/>
      <c r="AM640" s="486"/>
      <c r="AN640" s="486"/>
      <c r="AO640" s="486"/>
      <c r="AP640" s="486"/>
      <c r="AQ640" s="486"/>
      <c r="AR640" s="486"/>
      <c r="AS640" s="486"/>
      <c r="AT640" s="486"/>
      <c r="AU640" s="486"/>
      <c r="AV640" s="486"/>
      <c r="AW640" s="486"/>
      <c r="AX640" s="486"/>
      <c r="AY640" s="486">
        <f t="shared" si="512"/>
        <v>44855.833333333336</v>
      </c>
      <c r="AZ640" s="486"/>
      <c r="BA640" s="486"/>
      <c r="BB640" s="486"/>
      <c r="BC640" s="486"/>
      <c r="BD640" s="486"/>
      <c r="BE640" s="486"/>
      <c r="BF640" s="421">
        <f t="shared" si="496"/>
        <v>2</v>
      </c>
      <c r="BG640" s="422"/>
      <c r="BH640" s="423"/>
      <c r="BI640" s="423"/>
      <c r="BJ640" s="423"/>
      <c r="BK640" s="423"/>
      <c r="BL640" s="423"/>
      <c r="BM640" s="423"/>
      <c r="BN640" s="423"/>
      <c r="BO640" s="423"/>
      <c r="BP640" s="423"/>
      <c r="BQ640" s="424"/>
      <c r="BR640" s="424"/>
      <c r="BS640" s="424"/>
      <c r="BT640" s="424"/>
      <c r="BU640" s="424"/>
      <c r="BV640" s="424"/>
      <c r="BW640" s="424"/>
      <c r="BX640" s="424"/>
      <c r="BY640" s="424"/>
      <c r="BZ640" s="424"/>
      <c r="CA640" s="424"/>
      <c r="CB640" s="425">
        <f t="shared" si="497"/>
        <v>0</v>
      </c>
      <c r="CC640" s="397">
        <f t="shared" si="507"/>
        <v>2</v>
      </c>
      <c r="CD640" s="364"/>
      <c r="CE640" s="396">
        <f t="shared" si="487"/>
        <v>6</v>
      </c>
      <c r="CF640" s="413"/>
      <c r="CG640" s="413"/>
      <c r="CH640" s="413"/>
      <c r="CI640" s="413"/>
      <c r="CJ640" s="413"/>
      <c r="CK640" s="426"/>
      <c r="CL640" s="426"/>
    </row>
    <row r="641" spans="1:90" s="427" customFormat="1" ht="26.4" customHeight="1">
      <c r="A641" s="410"/>
      <c r="B641" s="411">
        <f t="shared" si="508"/>
        <v>1546</v>
      </c>
      <c r="C641" s="216" t="str">
        <f t="shared" ca="1" si="510"/>
        <v/>
      </c>
      <c r="D641" s="216" t="s">
        <v>364</v>
      </c>
      <c r="E641" s="363">
        <f t="shared" si="506"/>
        <v>44835</v>
      </c>
      <c r="F641" s="412">
        <v>44835</v>
      </c>
      <c r="G641" s="413"/>
      <c r="H641" s="414"/>
      <c r="I641" s="413"/>
      <c r="J641" s="413"/>
      <c r="K641" s="413">
        <v>3095</v>
      </c>
      <c r="L641" s="414"/>
      <c r="M641" s="413"/>
      <c r="N641" s="413"/>
      <c r="O641" s="483" t="s">
        <v>253</v>
      </c>
      <c r="P641" s="415" t="s">
        <v>254</v>
      </c>
      <c r="Q641" s="416" t="s">
        <v>254</v>
      </c>
      <c r="R641" s="417" t="s">
        <v>68</v>
      </c>
      <c r="S641" s="418" t="s">
        <v>27</v>
      </c>
      <c r="T641" s="413"/>
      <c r="U641" s="413" t="s">
        <v>382</v>
      </c>
      <c r="V641" s="419" t="s">
        <v>382</v>
      </c>
      <c r="W641" s="419" t="s">
        <v>359</v>
      </c>
      <c r="X641" s="413" t="s">
        <v>379</v>
      </c>
      <c r="Y641" s="413">
        <v>3</v>
      </c>
      <c r="Z641" s="413" t="s">
        <v>31</v>
      </c>
      <c r="AA641" s="413" t="e">
        <v>#VALUE!</v>
      </c>
      <c r="AB641" s="413" t="e">
        <v>#VALUE!</v>
      </c>
      <c r="AC641" s="413"/>
      <c r="AD641" s="413"/>
      <c r="AE641" s="413" t="e">
        <v>#VALUE!</v>
      </c>
      <c r="AF641" s="486">
        <v>44835</v>
      </c>
      <c r="AG641" s="486"/>
      <c r="AH641" s="486"/>
      <c r="AI641" s="486"/>
      <c r="AJ641" s="486"/>
      <c r="AK641" s="486"/>
      <c r="AL641" s="486"/>
      <c r="AM641" s="486"/>
      <c r="AN641" s="486"/>
      <c r="AO641" s="486"/>
      <c r="AP641" s="486"/>
      <c r="AQ641" s="486"/>
      <c r="AR641" s="486"/>
      <c r="AS641" s="486"/>
      <c r="AT641" s="486"/>
      <c r="AU641" s="486"/>
      <c r="AV641" s="486"/>
      <c r="AW641" s="486"/>
      <c r="AX641" s="486"/>
      <c r="AY641" s="486">
        <f t="shared" si="512"/>
        <v>44855.833333333336</v>
      </c>
      <c r="AZ641" s="486"/>
      <c r="BA641" s="486"/>
      <c r="BB641" s="486"/>
      <c r="BC641" s="486"/>
      <c r="BD641" s="486"/>
      <c r="BE641" s="486"/>
      <c r="BF641" s="421">
        <f t="shared" si="496"/>
        <v>2</v>
      </c>
      <c r="BG641" s="422"/>
      <c r="BH641" s="423"/>
      <c r="BI641" s="423"/>
      <c r="BJ641" s="423"/>
      <c r="BK641" s="423"/>
      <c r="BL641" s="423"/>
      <c r="BM641" s="423"/>
      <c r="BN641" s="423"/>
      <c r="BO641" s="423"/>
      <c r="BP641" s="423"/>
      <c r="BQ641" s="424"/>
      <c r="BR641" s="424"/>
      <c r="BS641" s="424"/>
      <c r="BT641" s="424"/>
      <c r="BU641" s="424"/>
      <c r="BV641" s="424"/>
      <c r="BW641" s="424"/>
      <c r="BX641" s="424"/>
      <c r="BY641" s="424"/>
      <c r="BZ641" s="424"/>
      <c r="CA641" s="424"/>
      <c r="CB641" s="425">
        <f t="shared" si="497"/>
        <v>0</v>
      </c>
      <c r="CC641" s="397">
        <f t="shared" si="507"/>
        <v>2</v>
      </c>
      <c r="CD641" s="364"/>
      <c r="CE641" s="396">
        <f t="shared" si="487"/>
        <v>6</v>
      </c>
      <c r="CF641" s="413"/>
      <c r="CG641" s="413"/>
      <c r="CH641" s="413"/>
      <c r="CI641" s="413"/>
      <c r="CJ641" s="413"/>
      <c r="CK641" s="426"/>
      <c r="CL641" s="426"/>
    </row>
    <row r="642" spans="1:90" s="427" customFormat="1" ht="26.4" customHeight="1">
      <c r="A642" s="410"/>
      <c r="B642" s="411">
        <f t="shared" si="508"/>
        <v>1547</v>
      </c>
      <c r="C642" s="216" t="str">
        <f t="shared" ca="1" si="510"/>
        <v/>
      </c>
      <c r="D642" s="216" t="s">
        <v>364</v>
      </c>
      <c r="E642" s="363">
        <f t="shared" si="506"/>
        <v>44866</v>
      </c>
      <c r="F642" s="412">
        <v>44866</v>
      </c>
      <c r="G642" s="413"/>
      <c r="H642" s="414"/>
      <c r="I642" s="413"/>
      <c r="J642" s="413"/>
      <c r="K642" s="413">
        <v>3035</v>
      </c>
      <c r="L642" s="414"/>
      <c r="M642" s="413"/>
      <c r="N642" s="413"/>
      <c r="O642" s="483" t="s">
        <v>253</v>
      </c>
      <c r="P642" s="415" t="s">
        <v>254</v>
      </c>
      <c r="Q642" s="416" t="s">
        <v>254</v>
      </c>
      <c r="R642" s="417" t="s">
        <v>68</v>
      </c>
      <c r="S642" s="418" t="s">
        <v>27</v>
      </c>
      <c r="T642" s="413"/>
      <c r="U642" s="14" t="s">
        <v>350</v>
      </c>
      <c r="V642" s="419" t="s">
        <v>377</v>
      </c>
      <c r="W642" s="419">
        <v>85</v>
      </c>
      <c r="X642" s="413" t="s">
        <v>323</v>
      </c>
      <c r="Y642" s="413">
        <v>3</v>
      </c>
      <c r="Z642" s="428" t="s">
        <v>353</v>
      </c>
      <c r="AA642" s="413" t="e">
        <v>#VALUE!</v>
      </c>
      <c r="AB642" s="413" t="e">
        <v>#VALUE!</v>
      </c>
      <c r="AC642" s="413"/>
      <c r="AD642" s="413"/>
      <c r="AE642" s="413" t="e">
        <v>#VALUE!</v>
      </c>
      <c r="AF642" s="486">
        <v>44866</v>
      </c>
      <c r="AG642" s="486"/>
      <c r="AH642" s="486"/>
      <c r="AI642" s="486"/>
      <c r="AJ642" s="486"/>
      <c r="AK642" s="486"/>
      <c r="AL642" s="486"/>
      <c r="AM642" s="486"/>
      <c r="AN642" s="486"/>
      <c r="AO642" s="486"/>
      <c r="AP642" s="486"/>
      <c r="AQ642" s="486"/>
      <c r="AR642" s="486"/>
      <c r="AS642" s="486"/>
      <c r="AT642" s="486"/>
      <c r="AU642" s="486"/>
      <c r="AV642" s="486"/>
      <c r="AW642" s="486"/>
      <c r="AX642" s="486"/>
      <c r="AY642" s="486">
        <f t="shared" si="512"/>
        <v>44886.833333333336</v>
      </c>
      <c r="AZ642" s="486"/>
      <c r="BA642" s="486"/>
      <c r="BB642" s="486"/>
      <c r="BC642" s="486"/>
      <c r="BD642" s="486"/>
      <c r="BE642" s="486"/>
      <c r="BF642" s="421">
        <f t="shared" si="496"/>
        <v>2</v>
      </c>
      <c r="BG642" s="422"/>
      <c r="BH642" s="423"/>
      <c r="BI642" s="423"/>
      <c r="BJ642" s="423"/>
      <c r="BK642" s="423"/>
      <c r="BL642" s="423"/>
      <c r="BM642" s="423"/>
      <c r="BN642" s="423"/>
      <c r="BO642" s="423"/>
      <c r="BP642" s="423"/>
      <c r="BQ642" s="424"/>
      <c r="BR642" s="424"/>
      <c r="BS642" s="424"/>
      <c r="BT642" s="424"/>
      <c r="BU642" s="424"/>
      <c r="BV642" s="424"/>
      <c r="BW642" s="424"/>
      <c r="BX642" s="424"/>
      <c r="BY642" s="424"/>
      <c r="BZ642" s="424"/>
      <c r="CA642" s="424"/>
      <c r="CB642" s="425">
        <f t="shared" si="497"/>
        <v>0</v>
      </c>
      <c r="CC642" s="397">
        <f t="shared" si="507"/>
        <v>2</v>
      </c>
      <c r="CD642" s="364"/>
      <c r="CE642" s="396">
        <f t="shared" si="487"/>
        <v>6</v>
      </c>
      <c r="CF642" s="413"/>
      <c r="CG642" s="413"/>
      <c r="CH642" s="413"/>
      <c r="CI642" s="413"/>
      <c r="CJ642" s="413"/>
      <c r="CK642" s="426"/>
      <c r="CL642" s="426"/>
    </row>
    <row r="643" spans="1:90" s="427" customFormat="1" ht="26.4" customHeight="1">
      <c r="A643" s="410"/>
      <c r="B643" s="411">
        <f t="shared" si="508"/>
        <v>1548</v>
      </c>
      <c r="C643" s="216" t="str">
        <f t="shared" ca="1" si="510"/>
        <v/>
      </c>
      <c r="D643" s="216" t="s">
        <v>364</v>
      </c>
      <c r="E643" s="363">
        <f t="shared" si="506"/>
        <v>44866</v>
      </c>
      <c r="F643" s="412">
        <v>44866</v>
      </c>
      <c r="G643" s="413"/>
      <c r="H643" s="414"/>
      <c r="I643" s="413"/>
      <c r="J643" s="413"/>
      <c r="K643" s="413">
        <v>3035</v>
      </c>
      <c r="L643" s="414"/>
      <c r="M643" s="413"/>
      <c r="N643" s="413"/>
      <c r="O643" s="483" t="s">
        <v>253</v>
      </c>
      <c r="P643" s="415" t="s">
        <v>254</v>
      </c>
      <c r="Q643" s="416" t="s">
        <v>254</v>
      </c>
      <c r="R643" s="417" t="s">
        <v>68</v>
      </c>
      <c r="S643" s="418" t="s">
        <v>27</v>
      </c>
      <c r="T643" s="413"/>
      <c r="U643" s="413" t="s">
        <v>378</v>
      </c>
      <c r="V643" s="419" t="s">
        <v>378</v>
      </c>
      <c r="W643" s="419">
        <v>-30</v>
      </c>
      <c r="X643" s="413" t="s">
        <v>323</v>
      </c>
      <c r="Y643" s="413">
        <v>3</v>
      </c>
      <c r="Z643" s="413" t="s">
        <v>57</v>
      </c>
      <c r="AA643" s="413" t="e">
        <v>#VALUE!</v>
      </c>
      <c r="AB643" s="413" t="e">
        <v>#VALUE!</v>
      </c>
      <c r="AC643" s="413"/>
      <c r="AD643" s="413"/>
      <c r="AE643" s="413" t="e">
        <v>#VALUE!</v>
      </c>
      <c r="AF643" s="486">
        <v>44866</v>
      </c>
      <c r="AG643" s="486"/>
      <c r="AH643" s="486"/>
      <c r="AI643" s="486"/>
      <c r="AJ643" s="486"/>
      <c r="AK643" s="486"/>
      <c r="AL643" s="486"/>
      <c r="AM643" s="486"/>
      <c r="AN643" s="486"/>
      <c r="AO643" s="486"/>
      <c r="AP643" s="486"/>
      <c r="AQ643" s="486"/>
      <c r="AR643" s="486"/>
      <c r="AS643" s="486"/>
      <c r="AT643" s="486"/>
      <c r="AU643" s="486"/>
      <c r="AV643" s="486"/>
      <c r="AW643" s="486"/>
      <c r="AX643" s="486"/>
      <c r="AY643" s="486">
        <f t="shared" si="512"/>
        <v>44886.833333333336</v>
      </c>
      <c r="AZ643" s="486"/>
      <c r="BA643" s="486"/>
      <c r="BB643" s="486"/>
      <c r="BC643" s="486"/>
      <c r="BD643" s="486"/>
      <c r="BE643" s="486"/>
      <c r="BF643" s="421">
        <f t="shared" si="496"/>
        <v>2</v>
      </c>
      <c r="BG643" s="422"/>
      <c r="BH643" s="423"/>
      <c r="BI643" s="423"/>
      <c r="BJ643" s="423"/>
      <c r="BK643" s="423"/>
      <c r="BL643" s="423"/>
      <c r="BM643" s="423"/>
      <c r="BN643" s="423"/>
      <c r="BO643" s="423"/>
      <c r="BP643" s="423"/>
      <c r="BQ643" s="424"/>
      <c r="BR643" s="424"/>
      <c r="BS643" s="424"/>
      <c r="BT643" s="424"/>
      <c r="BU643" s="424"/>
      <c r="BV643" s="424"/>
      <c r="BW643" s="424"/>
      <c r="BX643" s="424"/>
      <c r="BY643" s="424"/>
      <c r="BZ643" s="424"/>
      <c r="CA643" s="424"/>
      <c r="CB643" s="425">
        <f t="shared" si="497"/>
        <v>0</v>
      </c>
      <c r="CC643" s="397">
        <f t="shared" si="507"/>
        <v>2</v>
      </c>
      <c r="CD643" s="364"/>
      <c r="CE643" s="396">
        <f t="shared" si="487"/>
        <v>6</v>
      </c>
      <c r="CF643" s="413"/>
      <c r="CG643" s="413"/>
      <c r="CH643" s="413"/>
      <c r="CI643" s="413"/>
      <c r="CJ643" s="413"/>
      <c r="CK643" s="426"/>
      <c r="CL643" s="426"/>
    </row>
    <row r="644" spans="1:90" s="427" customFormat="1" ht="26.4" customHeight="1">
      <c r="A644" s="410"/>
      <c r="B644" s="411">
        <f t="shared" si="508"/>
        <v>1549</v>
      </c>
      <c r="C644" s="216" t="str">
        <f t="shared" ca="1" si="510"/>
        <v/>
      </c>
      <c r="D644" s="216" t="s">
        <v>364</v>
      </c>
      <c r="E644" s="363">
        <f t="shared" si="506"/>
        <v>44866</v>
      </c>
      <c r="F644" s="412">
        <v>44866</v>
      </c>
      <c r="G644" s="413"/>
      <c r="H644" s="414"/>
      <c r="I644" s="413"/>
      <c r="J644" s="413"/>
      <c r="K644" s="413">
        <v>3035</v>
      </c>
      <c r="L644" s="414"/>
      <c r="M644" s="413"/>
      <c r="N644" s="413"/>
      <c r="O644" s="483" t="s">
        <v>253</v>
      </c>
      <c r="P644" s="415" t="s">
        <v>254</v>
      </c>
      <c r="Q644" s="416" t="s">
        <v>254</v>
      </c>
      <c r="R644" s="417" t="s">
        <v>68</v>
      </c>
      <c r="S644" s="418" t="s">
        <v>27</v>
      </c>
      <c r="T644" s="413"/>
      <c r="U644" s="14" t="s">
        <v>350</v>
      </c>
      <c r="V644" s="419" t="s">
        <v>377</v>
      </c>
      <c r="W644" s="419">
        <v>90</v>
      </c>
      <c r="X644" s="413" t="s">
        <v>379</v>
      </c>
      <c r="Y644" s="413">
        <v>3</v>
      </c>
      <c r="Z644" s="428" t="s">
        <v>353</v>
      </c>
      <c r="AA644" s="413" t="e">
        <v>#VALUE!</v>
      </c>
      <c r="AB644" s="413" t="e">
        <v>#VALUE!</v>
      </c>
      <c r="AC644" s="413"/>
      <c r="AD644" s="413"/>
      <c r="AE644" s="413" t="e">
        <v>#VALUE!</v>
      </c>
      <c r="AF644" s="486">
        <v>44866</v>
      </c>
      <c r="AG644" s="486"/>
      <c r="AH644" s="486"/>
      <c r="AI644" s="486"/>
      <c r="AJ644" s="486"/>
      <c r="AK644" s="486"/>
      <c r="AL644" s="486"/>
      <c r="AM644" s="486"/>
      <c r="AN644" s="486"/>
      <c r="AO644" s="486"/>
      <c r="AP644" s="486"/>
      <c r="AQ644" s="486"/>
      <c r="AR644" s="486"/>
      <c r="AS644" s="486"/>
      <c r="AT644" s="486"/>
      <c r="AU644" s="486"/>
      <c r="AV644" s="486"/>
      <c r="AW644" s="486"/>
      <c r="AX644" s="486"/>
      <c r="AY644" s="486">
        <f t="shared" si="512"/>
        <v>44886.833333333336</v>
      </c>
      <c r="AZ644" s="486"/>
      <c r="BA644" s="486"/>
      <c r="BB644" s="486"/>
      <c r="BC644" s="486"/>
      <c r="BD644" s="486"/>
      <c r="BE644" s="486"/>
      <c r="BF644" s="421">
        <f t="shared" si="496"/>
        <v>2</v>
      </c>
      <c r="BG644" s="422"/>
      <c r="BH644" s="423"/>
      <c r="BI644" s="423"/>
      <c r="BJ644" s="423"/>
      <c r="BK644" s="423"/>
      <c r="BL644" s="423"/>
      <c r="BM644" s="423"/>
      <c r="BN644" s="423"/>
      <c r="BO644" s="423"/>
      <c r="BP644" s="423"/>
      <c r="BQ644" s="424"/>
      <c r="BR644" s="424"/>
      <c r="BS644" s="424"/>
      <c r="BT644" s="424"/>
      <c r="BU644" s="424"/>
      <c r="BV644" s="424"/>
      <c r="BW644" s="424"/>
      <c r="BX644" s="424"/>
      <c r="BY644" s="424"/>
      <c r="BZ644" s="424"/>
      <c r="CA644" s="424"/>
      <c r="CB644" s="425">
        <f t="shared" si="497"/>
        <v>0</v>
      </c>
      <c r="CC644" s="397">
        <f t="shared" si="507"/>
        <v>2</v>
      </c>
      <c r="CD644" s="364"/>
      <c r="CE644" s="396">
        <f t="shared" si="487"/>
        <v>6</v>
      </c>
      <c r="CF644" s="413"/>
      <c r="CG644" s="413"/>
      <c r="CH644" s="413"/>
      <c r="CI644" s="413"/>
      <c r="CJ644" s="413"/>
      <c r="CK644" s="426"/>
      <c r="CL644" s="426"/>
    </row>
    <row r="645" spans="1:90" s="427" customFormat="1" ht="26.4" customHeight="1">
      <c r="A645" s="410"/>
      <c r="B645" s="411">
        <f t="shared" si="508"/>
        <v>1550</v>
      </c>
      <c r="C645" s="216" t="str">
        <f t="shared" ca="1" si="510"/>
        <v/>
      </c>
      <c r="D645" s="216" t="s">
        <v>364</v>
      </c>
      <c r="E645" s="363">
        <f t="shared" si="506"/>
        <v>44866</v>
      </c>
      <c r="F645" s="412">
        <v>44866</v>
      </c>
      <c r="G645" s="413"/>
      <c r="H645" s="414"/>
      <c r="I645" s="413"/>
      <c r="J645" s="413"/>
      <c r="K645" s="413">
        <v>3035</v>
      </c>
      <c r="L645" s="414"/>
      <c r="M645" s="413"/>
      <c r="N645" s="413"/>
      <c r="O645" s="483" t="s">
        <v>253</v>
      </c>
      <c r="P645" s="415" t="s">
        <v>254</v>
      </c>
      <c r="Q645" s="416" t="s">
        <v>254</v>
      </c>
      <c r="R645" s="417" t="s">
        <v>68</v>
      </c>
      <c r="S645" s="418" t="s">
        <v>27</v>
      </c>
      <c r="T645" s="413"/>
      <c r="U645" s="413" t="s">
        <v>378</v>
      </c>
      <c r="V645" s="419" t="s">
        <v>378</v>
      </c>
      <c r="W645" s="419">
        <v>-40</v>
      </c>
      <c r="X645" s="413" t="s">
        <v>379</v>
      </c>
      <c r="Y645" s="413">
        <v>3</v>
      </c>
      <c r="Z645" s="413" t="s">
        <v>57</v>
      </c>
      <c r="AA645" s="413" t="e">
        <v>#VALUE!</v>
      </c>
      <c r="AB645" s="413" t="e">
        <v>#VALUE!</v>
      </c>
      <c r="AC645" s="413"/>
      <c r="AD645" s="413"/>
      <c r="AE645" s="413" t="e">
        <v>#VALUE!</v>
      </c>
      <c r="AF645" s="486">
        <v>44866</v>
      </c>
      <c r="AG645" s="486"/>
      <c r="AH645" s="486"/>
      <c r="AI645" s="486"/>
      <c r="AJ645" s="486"/>
      <c r="AK645" s="486"/>
      <c r="AL645" s="486"/>
      <c r="AM645" s="486"/>
      <c r="AN645" s="486"/>
      <c r="AO645" s="486"/>
      <c r="AP645" s="486"/>
      <c r="AQ645" s="486"/>
      <c r="AR645" s="486"/>
      <c r="AS645" s="486"/>
      <c r="AT645" s="486"/>
      <c r="AU645" s="486"/>
      <c r="AV645" s="486"/>
      <c r="AW645" s="486"/>
      <c r="AX645" s="486"/>
      <c r="AY645" s="486">
        <f t="shared" si="512"/>
        <v>44886.833333333336</v>
      </c>
      <c r="AZ645" s="486"/>
      <c r="BA645" s="486"/>
      <c r="BB645" s="486"/>
      <c r="BC645" s="486"/>
      <c r="BD645" s="486"/>
      <c r="BE645" s="486"/>
      <c r="BF645" s="421">
        <f t="shared" si="496"/>
        <v>2</v>
      </c>
      <c r="BG645" s="422"/>
      <c r="BH645" s="423"/>
      <c r="BI645" s="423"/>
      <c r="BJ645" s="423"/>
      <c r="BK645" s="423"/>
      <c r="BL645" s="423"/>
      <c r="BM645" s="423"/>
      <c r="BN645" s="423"/>
      <c r="BO645" s="423"/>
      <c r="BP645" s="423"/>
      <c r="BQ645" s="424"/>
      <c r="BR645" s="424"/>
      <c r="BS645" s="424"/>
      <c r="BT645" s="424"/>
      <c r="BU645" s="424"/>
      <c r="BV645" s="424"/>
      <c r="BW645" s="424"/>
      <c r="BX645" s="424"/>
      <c r="BY645" s="424"/>
      <c r="BZ645" s="424"/>
      <c r="CA645" s="424"/>
      <c r="CB645" s="425">
        <f t="shared" si="497"/>
        <v>0</v>
      </c>
      <c r="CC645" s="397">
        <f t="shared" si="507"/>
        <v>2</v>
      </c>
      <c r="CD645" s="364"/>
      <c r="CE645" s="396">
        <f t="shared" si="487"/>
        <v>6</v>
      </c>
      <c r="CF645" s="413"/>
      <c r="CG645" s="413"/>
      <c r="CH645" s="413"/>
      <c r="CI645" s="413"/>
      <c r="CJ645" s="413"/>
      <c r="CK645" s="426"/>
      <c r="CL645" s="426"/>
    </row>
    <row r="646" spans="1:90" s="427" customFormat="1" ht="26.4" customHeight="1">
      <c r="A646" s="410"/>
      <c r="B646" s="411">
        <f t="shared" si="508"/>
        <v>1551</v>
      </c>
      <c r="C646" s="216" t="str">
        <f t="shared" ca="1" si="510"/>
        <v/>
      </c>
      <c r="D646" s="216" t="s">
        <v>364</v>
      </c>
      <c r="E646" s="363">
        <f t="shared" si="506"/>
        <v>44866</v>
      </c>
      <c r="F646" s="412">
        <v>44866</v>
      </c>
      <c r="G646" s="413"/>
      <c r="H646" s="414"/>
      <c r="I646" s="413"/>
      <c r="J646" s="413"/>
      <c r="K646" s="413">
        <v>3035</v>
      </c>
      <c r="L646" s="414"/>
      <c r="M646" s="413"/>
      <c r="N646" s="413"/>
      <c r="O646" s="483" t="s">
        <v>253</v>
      </c>
      <c r="P646" s="415" t="s">
        <v>254</v>
      </c>
      <c r="Q646" s="416" t="s">
        <v>254</v>
      </c>
      <c r="R646" s="417" t="s">
        <v>68</v>
      </c>
      <c r="S646" s="418" t="s">
        <v>27</v>
      </c>
      <c r="T646" s="413"/>
      <c r="U646" s="413" t="s">
        <v>380</v>
      </c>
      <c r="V646" s="419" t="s">
        <v>318</v>
      </c>
      <c r="W646" s="419" t="s">
        <v>329</v>
      </c>
      <c r="X646" s="413" t="s">
        <v>323</v>
      </c>
      <c r="Y646" s="413">
        <v>3</v>
      </c>
      <c r="Z646" s="413" t="s">
        <v>21</v>
      </c>
      <c r="AA646" s="413" t="e">
        <v>#VALUE!</v>
      </c>
      <c r="AB646" s="413" t="e">
        <v>#VALUE!</v>
      </c>
      <c r="AC646" s="413"/>
      <c r="AD646" s="413"/>
      <c r="AE646" s="413" t="e">
        <v>#VALUE!</v>
      </c>
      <c r="AF646" s="486">
        <v>44866</v>
      </c>
      <c r="AG646" s="486"/>
      <c r="AH646" s="486"/>
      <c r="AI646" s="486"/>
      <c r="AJ646" s="486"/>
      <c r="AK646" s="486"/>
      <c r="AL646" s="486"/>
      <c r="AM646" s="486"/>
      <c r="AN646" s="486"/>
      <c r="AO646" s="486"/>
      <c r="AP646" s="486"/>
      <c r="AQ646" s="486"/>
      <c r="AR646" s="486"/>
      <c r="AS646" s="486"/>
      <c r="AT646" s="486"/>
      <c r="AU646" s="486"/>
      <c r="AV646" s="486"/>
      <c r="AW646" s="486"/>
      <c r="AX646" s="486"/>
      <c r="AY646" s="486">
        <f t="shared" si="512"/>
        <v>44886.833333333336</v>
      </c>
      <c r="AZ646" s="486"/>
      <c r="BA646" s="486"/>
      <c r="BB646" s="486"/>
      <c r="BC646" s="486"/>
      <c r="BD646" s="486"/>
      <c r="BE646" s="486"/>
      <c r="BF646" s="421">
        <f t="shared" si="496"/>
        <v>2</v>
      </c>
      <c r="BG646" s="422"/>
      <c r="BH646" s="423"/>
      <c r="BI646" s="423"/>
      <c r="BJ646" s="423"/>
      <c r="BK646" s="423"/>
      <c r="BL646" s="423"/>
      <c r="BM646" s="423"/>
      <c r="BN646" s="423"/>
      <c r="BO646" s="423"/>
      <c r="BP646" s="423"/>
      <c r="BQ646" s="424"/>
      <c r="BR646" s="424"/>
      <c r="BS646" s="424"/>
      <c r="BT646" s="424"/>
      <c r="BU646" s="424"/>
      <c r="BV646" s="424"/>
      <c r="BW646" s="424"/>
      <c r="BX646" s="424"/>
      <c r="BY646" s="424"/>
      <c r="BZ646" s="424"/>
      <c r="CA646" s="424"/>
      <c r="CB646" s="425">
        <f t="shared" si="497"/>
        <v>0</v>
      </c>
      <c r="CC646" s="397">
        <f t="shared" si="507"/>
        <v>2</v>
      </c>
      <c r="CD646" s="364"/>
      <c r="CE646" s="396">
        <f t="shared" si="487"/>
        <v>6</v>
      </c>
      <c r="CF646" s="413"/>
      <c r="CG646" s="413"/>
      <c r="CH646" s="413"/>
      <c r="CI646" s="413"/>
      <c r="CJ646" s="413"/>
      <c r="CK646" s="426"/>
      <c r="CL646" s="426"/>
    </row>
    <row r="647" spans="1:90" s="427" customFormat="1" ht="26.4" customHeight="1">
      <c r="A647" s="410"/>
      <c r="B647" s="411">
        <f t="shared" si="508"/>
        <v>1552</v>
      </c>
      <c r="C647" s="216" t="str">
        <f t="shared" ca="1" si="510"/>
        <v/>
      </c>
      <c r="D647" s="216" t="s">
        <v>364</v>
      </c>
      <c r="E647" s="363">
        <f t="shared" si="506"/>
        <v>44866</v>
      </c>
      <c r="F647" s="412">
        <v>44866</v>
      </c>
      <c r="G647" s="413"/>
      <c r="H647" s="414"/>
      <c r="I647" s="413"/>
      <c r="J647" s="413"/>
      <c r="K647" s="413">
        <v>3093</v>
      </c>
      <c r="L647" s="414"/>
      <c r="M647" s="413"/>
      <c r="N647" s="413"/>
      <c r="O647" s="483" t="s">
        <v>253</v>
      </c>
      <c r="P647" s="415" t="s">
        <v>254</v>
      </c>
      <c r="Q647" s="416" t="s">
        <v>254</v>
      </c>
      <c r="R647" s="417" t="s">
        <v>68</v>
      </c>
      <c r="S647" s="418" t="s">
        <v>27</v>
      </c>
      <c r="T647" s="413"/>
      <c r="U647" s="14" t="s">
        <v>350</v>
      </c>
      <c r="V647" s="419" t="s">
        <v>377</v>
      </c>
      <c r="W647" s="419">
        <v>105</v>
      </c>
      <c r="X647" s="413" t="s">
        <v>323</v>
      </c>
      <c r="Y647" s="413">
        <v>3</v>
      </c>
      <c r="Z647" s="428" t="s">
        <v>353</v>
      </c>
      <c r="AA647" s="413" t="e">
        <v>#VALUE!</v>
      </c>
      <c r="AB647" s="413" t="e">
        <v>#VALUE!</v>
      </c>
      <c r="AC647" s="413"/>
      <c r="AD647" s="413"/>
      <c r="AE647" s="413" t="e">
        <v>#VALUE!</v>
      </c>
      <c r="AF647" s="486">
        <v>44866</v>
      </c>
      <c r="AG647" s="486"/>
      <c r="AH647" s="486"/>
      <c r="AI647" s="486"/>
      <c r="AJ647" s="486"/>
      <c r="AK647" s="486"/>
      <c r="AL647" s="486"/>
      <c r="AM647" s="486"/>
      <c r="AN647" s="486"/>
      <c r="AO647" s="486"/>
      <c r="AP647" s="486"/>
      <c r="AQ647" s="486"/>
      <c r="AR647" s="486"/>
      <c r="AS647" s="486"/>
      <c r="AT647" s="486"/>
      <c r="AU647" s="486"/>
      <c r="AV647" s="486"/>
      <c r="AW647" s="486"/>
      <c r="AX647" s="486"/>
      <c r="AY647" s="486">
        <f t="shared" si="512"/>
        <v>44886.833333333336</v>
      </c>
      <c r="AZ647" s="486"/>
      <c r="BA647" s="486"/>
      <c r="BB647" s="486"/>
      <c r="BC647" s="486"/>
      <c r="BD647" s="486"/>
      <c r="BE647" s="486"/>
      <c r="BF647" s="421">
        <f t="shared" si="496"/>
        <v>2</v>
      </c>
      <c r="BG647" s="422"/>
      <c r="BH647" s="423"/>
      <c r="BI647" s="423"/>
      <c r="BJ647" s="423"/>
      <c r="BK647" s="423"/>
      <c r="BL647" s="423"/>
      <c r="BM647" s="423"/>
      <c r="BN647" s="423"/>
      <c r="BO647" s="423"/>
      <c r="BP647" s="423"/>
      <c r="BQ647" s="424"/>
      <c r="BR647" s="424"/>
      <c r="BS647" s="424"/>
      <c r="BT647" s="424"/>
      <c r="BU647" s="424"/>
      <c r="BV647" s="424"/>
      <c r="BW647" s="424"/>
      <c r="BX647" s="424"/>
      <c r="BY647" s="424"/>
      <c r="BZ647" s="424"/>
      <c r="CA647" s="424"/>
      <c r="CB647" s="425">
        <f t="shared" si="497"/>
        <v>0</v>
      </c>
      <c r="CC647" s="397">
        <f t="shared" si="507"/>
        <v>2</v>
      </c>
      <c r="CD647" s="364"/>
      <c r="CE647" s="396">
        <f t="shared" si="487"/>
        <v>6</v>
      </c>
      <c r="CF647" s="413"/>
      <c r="CG647" s="413"/>
      <c r="CH647" s="413"/>
      <c r="CI647" s="413"/>
      <c r="CJ647" s="413"/>
      <c r="CK647" s="426"/>
      <c r="CL647" s="426"/>
    </row>
    <row r="648" spans="1:90" s="427" customFormat="1" ht="26.4" customHeight="1">
      <c r="A648" s="410"/>
      <c r="B648" s="411">
        <f t="shared" si="508"/>
        <v>1553</v>
      </c>
      <c r="C648" s="216" t="str">
        <f t="shared" ca="1" si="510"/>
        <v/>
      </c>
      <c r="D648" s="216" t="s">
        <v>364</v>
      </c>
      <c r="E648" s="363">
        <f t="shared" si="506"/>
        <v>44866</v>
      </c>
      <c r="F648" s="412">
        <v>44866</v>
      </c>
      <c r="G648" s="413"/>
      <c r="H648" s="414"/>
      <c r="I648" s="413"/>
      <c r="J648" s="413"/>
      <c r="K648" s="413">
        <v>3093</v>
      </c>
      <c r="L648" s="414"/>
      <c r="M648" s="413"/>
      <c r="N648" s="413"/>
      <c r="O648" s="483" t="s">
        <v>253</v>
      </c>
      <c r="P648" s="415" t="s">
        <v>254</v>
      </c>
      <c r="Q648" s="416" t="s">
        <v>254</v>
      </c>
      <c r="R648" s="417" t="s">
        <v>68</v>
      </c>
      <c r="S648" s="418" t="s">
        <v>27</v>
      </c>
      <c r="T648" s="413"/>
      <c r="U648" s="413" t="s">
        <v>378</v>
      </c>
      <c r="V648" s="419" t="s">
        <v>378</v>
      </c>
      <c r="W648" s="419">
        <v>40</v>
      </c>
      <c r="X648" s="413" t="s">
        <v>323</v>
      </c>
      <c r="Y648" s="413">
        <v>3</v>
      </c>
      <c r="Z648" s="413" t="s">
        <v>57</v>
      </c>
      <c r="AA648" s="413" t="e">
        <v>#VALUE!</v>
      </c>
      <c r="AB648" s="413" t="e">
        <v>#VALUE!</v>
      </c>
      <c r="AC648" s="413"/>
      <c r="AD648" s="413"/>
      <c r="AE648" s="413" t="e">
        <v>#VALUE!</v>
      </c>
      <c r="AF648" s="486">
        <v>44866</v>
      </c>
      <c r="AG648" s="486"/>
      <c r="AH648" s="486"/>
      <c r="AI648" s="486"/>
      <c r="AJ648" s="486"/>
      <c r="AK648" s="486"/>
      <c r="AL648" s="486"/>
      <c r="AM648" s="486"/>
      <c r="AN648" s="486"/>
      <c r="AO648" s="486"/>
      <c r="AP648" s="486"/>
      <c r="AQ648" s="486"/>
      <c r="AR648" s="486"/>
      <c r="AS648" s="486"/>
      <c r="AT648" s="486"/>
      <c r="AU648" s="486"/>
      <c r="AV648" s="486"/>
      <c r="AW648" s="486"/>
      <c r="AX648" s="486"/>
      <c r="AY648" s="486">
        <f t="shared" si="512"/>
        <v>44886.833333333336</v>
      </c>
      <c r="AZ648" s="486"/>
      <c r="BA648" s="486"/>
      <c r="BB648" s="486"/>
      <c r="BC648" s="486"/>
      <c r="BD648" s="486"/>
      <c r="BE648" s="486"/>
      <c r="BF648" s="421">
        <f t="shared" si="496"/>
        <v>2</v>
      </c>
      <c r="BG648" s="422"/>
      <c r="BH648" s="423"/>
      <c r="BI648" s="423"/>
      <c r="BJ648" s="423"/>
      <c r="BK648" s="423"/>
      <c r="BL648" s="423"/>
      <c r="BM648" s="423"/>
      <c r="BN648" s="423"/>
      <c r="BO648" s="423"/>
      <c r="BP648" s="423"/>
      <c r="BQ648" s="424"/>
      <c r="BR648" s="424"/>
      <c r="BS648" s="424"/>
      <c r="BT648" s="424"/>
      <c r="BU648" s="424"/>
      <c r="BV648" s="424"/>
      <c r="BW648" s="424"/>
      <c r="BX648" s="424"/>
      <c r="BY648" s="424"/>
      <c r="BZ648" s="424"/>
      <c r="CA648" s="424"/>
      <c r="CB648" s="425">
        <f t="shared" si="497"/>
        <v>0</v>
      </c>
      <c r="CC648" s="397">
        <f t="shared" si="507"/>
        <v>2</v>
      </c>
      <c r="CD648" s="364"/>
      <c r="CE648" s="396">
        <f t="shared" si="487"/>
        <v>6</v>
      </c>
      <c r="CF648" s="413"/>
      <c r="CG648" s="413"/>
      <c r="CH648" s="413"/>
      <c r="CI648" s="413"/>
      <c r="CJ648" s="413"/>
      <c r="CK648" s="426"/>
      <c r="CL648" s="426"/>
    </row>
    <row r="649" spans="1:90" s="427" customFormat="1" ht="26.4" customHeight="1">
      <c r="A649" s="410"/>
      <c r="B649" s="411">
        <f t="shared" si="508"/>
        <v>1554</v>
      </c>
      <c r="C649" s="216" t="str">
        <f t="shared" ca="1" si="510"/>
        <v/>
      </c>
      <c r="D649" s="216" t="s">
        <v>364</v>
      </c>
      <c r="E649" s="363">
        <f t="shared" si="506"/>
        <v>44866</v>
      </c>
      <c r="F649" s="412">
        <v>44866</v>
      </c>
      <c r="G649" s="413"/>
      <c r="H649" s="414"/>
      <c r="I649" s="413"/>
      <c r="J649" s="413"/>
      <c r="K649" s="413">
        <v>3093</v>
      </c>
      <c r="L649" s="414"/>
      <c r="M649" s="413"/>
      <c r="N649" s="413"/>
      <c r="O649" s="483" t="s">
        <v>253</v>
      </c>
      <c r="P649" s="415" t="s">
        <v>254</v>
      </c>
      <c r="Q649" s="416" t="s">
        <v>254</v>
      </c>
      <c r="R649" s="417" t="s">
        <v>68</v>
      </c>
      <c r="S649" s="418" t="s">
        <v>27</v>
      </c>
      <c r="T649" s="413"/>
      <c r="U649" s="14" t="s">
        <v>350</v>
      </c>
      <c r="V649" s="419" t="s">
        <v>377</v>
      </c>
      <c r="W649" s="419">
        <v>105</v>
      </c>
      <c r="X649" s="413" t="s">
        <v>379</v>
      </c>
      <c r="Y649" s="413">
        <v>3</v>
      </c>
      <c r="Z649" s="428" t="s">
        <v>353</v>
      </c>
      <c r="AA649" s="413" t="e">
        <v>#VALUE!</v>
      </c>
      <c r="AB649" s="413" t="e">
        <v>#VALUE!</v>
      </c>
      <c r="AC649" s="413"/>
      <c r="AD649" s="413"/>
      <c r="AE649" s="413" t="e">
        <v>#VALUE!</v>
      </c>
      <c r="AF649" s="486">
        <v>44866</v>
      </c>
      <c r="AG649" s="486"/>
      <c r="AH649" s="486"/>
      <c r="AI649" s="486"/>
      <c r="AJ649" s="486"/>
      <c r="AK649" s="486"/>
      <c r="AL649" s="486"/>
      <c r="AM649" s="486"/>
      <c r="AN649" s="486"/>
      <c r="AO649" s="486"/>
      <c r="AP649" s="486"/>
      <c r="AQ649" s="486"/>
      <c r="AR649" s="486"/>
      <c r="AS649" s="486"/>
      <c r="AT649" s="486"/>
      <c r="AU649" s="486"/>
      <c r="AV649" s="486"/>
      <c r="AW649" s="486"/>
      <c r="AX649" s="486"/>
      <c r="AY649" s="486">
        <f t="shared" si="512"/>
        <v>44886.833333333336</v>
      </c>
      <c r="AZ649" s="486"/>
      <c r="BA649" s="486"/>
      <c r="BB649" s="486"/>
      <c r="BC649" s="486"/>
      <c r="BD649" s="486"/>
      <c r="BE649" s="486"/>
      <c r="BF649" s="421">
        <f t="shared" si="496"/>
        <v>2</v>
      </c>
      <c r="BG649" s="422"/>
      <c r="BH649" s="423"/>
      <c r="BI649" s="423"/>
      <c r="BJ649" s="423"/>
      <c r="BK649" s="423"/>
      <c r="BL649" s="423"/>
      <c r="BM649" s="423"/>
      <c r="BN649" s="423"/>
      <c r="BO649" s="423"/>
      <c r="BP649" s="423"/>
      <c r="BQ649" s="424"/>
      <c r="BR649" s="424"/>
      <c r="BS649" s="424"/>
      <c r="BT649" s="424"/>
      <c r="BU649" s="424"/>
      <c r="BV649" s="424"/>
      <c r="BW649" s="424"/>
      <c r="BX649" s="424"/>
      <c r="BY649" s="424"/>
      <c r="BZ649" s="424"/>
      <c r="CA649" s="424"/>
      <c r="CB649" s="425">
        <f t="shared" si="497"/>
        <v>0</v>
      </c>
      <c r="CC649" s="397">
        <f t="shared" si="507"/>
        <v>2</v>
      </c>
      <c r="CD649" s="364"/>
      <c r="CE649" s="396">
        <f t="shared" si="487"/>
        <v>6</v>
      </c>
      <c r="CF649" s="413"/>
      <c r="CG649" s="413"/>
      <c r="CH649" s="413"/>
      <c r="CI649" s="413"/>
      <c r="CJ649" s="413"/>
      <c r="CK649" s="426"/>
      <c r="CL649" s="426"/>
    </row>
    <row r="650" spans="1:90" s="427" customFormat="1" ht="26.4" customHeight="1">
      <c r="A650" s="410"/>
      <c r="B650" s="411">
        <f t="shared" si="508"/>
        <v>1555</v>
      </c>
      <c r="C650" s="216" t="str">
        <f t="shared" ca="1" si="510"/>
        <v/>
      </c>
      <c r="D650" s="216" t="s">
        <v>364</v>
      </c>
      <c r="E650" s="363">
        <f t="shared" si="506"/>
        <v>44866</v>
      </c>
      <c r="F650" s="412">
        <v>44866</v>
      </c>
      <c r="G650" s="413"/>
      <c r="H650" s="414"/>
      <c r="I650" s="413"/>
      <c r="J650" s="413"/>
      <c r="K650" s="413">
        <v>3093</v>
      </c>
      <c r="L650" s="414"/>
      <c r="M650" s="413"/>
      <c r="N650" s="413"/>
      <c r="O650" s="483" t="s">
        <v>253</v>
      </c>
      <c r="P650" s="415" t="s">
        <v>254</v>
      </c>
      <c r="Q650" s="416" t="s">
        <v>254</v>
      </c>
      <c r="R650" s="417" t="s">
        <v>68</v>
      </c>
      <c r="S650" s="418" t="s">
        <v>27</v>
      </c>
      <c r="T650" s="413"/>
      <c r="U650" s="413" t="s">
        <v>378</v>
      </c>
      <c r="V650" s="419" t="s">
        <v>378</v>
      </c>
      <c r="W650" s="419">
        <v>40</v>
      </c>
      <c r="X650" s="413" t="s">
        <v>379</v>
      </c>
      <c r="Y650" s="413">
        <v>3</v>
      </c>
      <c r="Z650" s="413" t="s">
        <v>57</v>
      </c>
      <c r="AA650" s="413" t="e">
        <v>#VALUE!</v>
      </c>
      <c r="AB650" s="413" t="e">
        <v>#VALUE!</v>
      </c>
      <c r="AC650" s="413"/>
      <c r="AD650" s="413"/>
      <c r="AE650" s="413" t="e">
        <v>#VALUE!</v>
      </c>
      <c r="AF650" s="486">
        <v>44866</v>
      </c>
      <c r="AG650" s="486"/>
      <c r="AH650" s="486"/>
      <c r="AI650" s="486"/>
      <c r="AJ650" s="486"/>
      <c r="AK650" s="486"/>
      <c r="AL650" s="486"/>
      <c r="AM650" s="486"/>
      <c r="AN650" s="486"/>
      <c r="AO650" s="486"/>
      <c r="AP650" s="486"/>
      <c r="AQ650" s="486"/>
      <c r="AR650" s="486"/>
      <c r="AS650" s="486"/>
      <c r="AT650" s="486"/>
      <c r="AU650" s="486"/>
      <c r="AV650" s="486"/>
      <c r="AW650" s="486"/>
      <c r="AX650" s="486"/>
      <c r="AY650" s="486">
        <f t="shared" si="512"/>
        <v>44886.833333333336</v>
      </c>
      <c r="AZ650" s="486"/>
      <c r="BA650" s="486"/>
      <c r="BB650" s="486"/>
      <c r="BC650" s="486"/>
      <c r="BD650" s="486"/>
      <c r="BE650" s="486"/>
      <c r="BF650" s="421">
        <f t="shared" si="496"/>
        <v>2</v>
      </c>
      <c r="BG650" s="422"/>
      <c r="BH650" s="423"/>
      <c r="BI650" s="423"/>
      <c r="BJ650" s="423"/>
      <c r="BK650" s="423"/>
      <c r="BL650" s="423"/>
      <c r="BM650" s="423"/>
      <c r="BN650" s="423"/>
      <c r="BO650" s="423"/>
      <c r="BP650" s="423"/>
      <c r="BQ650" s="424"/>
      <c r="BR650" s="424"/>
      <c r="BS650" s="424"/>
      <c r="BT650" s="424"/>
      <c r="BU650" s="424"/>
      <c r="BV650" s="424"/>
      <c r="BW650" s="424"/>
      <c r="BX650" s="424"/>
      <c r="BY650" s="424"/>
      <c r="BZ650" s="424"/>
      <c r="CA650" s="424"/>
      <c r="CB650" s="425">
        <f t="shared" si="497"/>
        <v>0</v>
      </c>
      <c r="CC650" s="397">
        <f t="shared" si="507"/>
        <v>2</v>
      </c>
      <c r="CD650" s="364"/>
      <c r="CE650" s="396">
        <f t="shared" si="487"/>
        <v>6</v>
      </c>
      <c r="CF650" s="413"/>
      <c r="CG650" s="413"/>
      <c r="CH650" s="413"/>
      <c r="CI650" s="413"/>
      <c r="CJ650" s="413"/>
      <c r="CK650" s="426"/>
      <c r="CL650" s="426"/>
    </row>
    <row r="651" spans="1:90" s="427" customFormat="1" ht="26.4" customHeight="1">
      <c r="A651" s="410"/>
      <c r="B651" s="411">
        <f t="shared" si="508"/>
        <v>1556</v>
      </c>
      <c r="C651" s="216" t="str">
        <f t="shared" ca="1" si="510"/>
        <v/>
      </c>
      <c r="D651" s="216" t="s">
        <v>364</v>
      </c>
      <c r="E651" s="363">
        <f t="shared" si="506"/>
        <v>44866</v>
      </c>
      <c r="F651" s="412">
        <v>44866</v>
      </c>
      <c r="G651" s="413"/>
      <c r="H651" s="414"/>
      <c r="I651" s="413"/>
      <c r="J651" s="413"/>
      <c r="K651" s="413">
        <v>3093</v>
      </c>
      <c r="L651" s="414"/>
      <c r="M651" s="413"/>
      <c r="N651" s="413"/>
      <c r="O651" s="483" t="s">
        <v>253</v>
      </c>
      <c r="P651" s="415" t="s">
        <v>254</v>
      </c>
      <c r="Q651" s="416" t="s">
        <v>254</v>
      </c>
      <c r="R651" s="417" t="s">
        <v>68</v>
      </c>
      <c r="S651" s="418" t="s">
        <v>27</v>
      </c>
      <c r="T651" s="413"/>
      <c r="U651" s="413" t="s">
        <v>380</v>
      </c>
      <c r="V651" s="419" t="s">
        <v>318</v>
      </c>
      <c r="W651" s="419" t="s">
        <v>333</v>
      </c>
      <c r="X651" s="413" t="s">
        <v>323</v>
      </c>
      <c r="Y651" s="413">
        <v>3</v>
      </c>
      <c r="Z651" s="413" t="s">
        <v>21</v>
      </c>
      <c r="AA651" s="413" t="e">
        <v>#VALUE!</v>
      </c>
      <c r="AB651" s="413" t="e">
        <v>#VALUE!</v>
      </c>
      <c r="AC651" s="413"/>
      <c r="AD651" s="413"/>
      <c r="AE651" s="413" t="e">
        <v>#VALUE!</v>
      </c>
      <c r="AF651" s="486">
        <v>44866</v>
      </c>
      <c r="AG651" s="486"/>
      <c r="AH651" s="486"/>
      <c r="AI651" s="486"/>
      <c r="AJ651" s="486"/>
      <c r="AK651" s="486"/>
      <c r="AL651" s="486"/>
      <c r="AM651" s="486"/>
      <c r="AN651" s="486"/>
      <c r="AO651" s="486"/>
      <c r="AP651" s="486"/>
      <c r="AQ651" s="486"/>
      <c r="AR651" s="486"/>
      <c r="AS651" s="486"/>
      <c r="AT651" s="486"/>
      <c r="AU651" s="486"/>
      <c r="AV651" s="486"/>
      <c r="AW651" s="486"/>
      <c r="AX651" s="486"/>
      <c r="AY651" s="486">
        <f t="shared" si="512"/>
        <v>44886.833333333336</v>
      </c>
      <c r="AZ651" s="486"/>
      <c r="BA651" s="486"/>
      <c r="BB651" s="486"/>
      <c r="BC651" s="486"/>
      <c r="BD651" s="486"/>
      <c r="BE651" s="486"/>
      <c r="BF651" s="421">
        <f t="shared" si="496"/>
        <v>2</v>
      </c>
      <c r="BG651" s="422"/>
      <c r="BH651" s="423"/>
      <c r="BI651" s="423"/>
      <c r="BJ651" s="423"/>
      <c r="BK651" s="423"/>
      <c r="BL651" s="423"/>
      <c r="BM651" s="423"/>
      <c r="BN651" s="423"/>
      <c r="BO651" s="423"/>
      <c r="BP651" s="423"/>
      <c r="BQ651" s="424"/>
      <c r="BR651" s="424"/>
      <c r="BS651" s="424"/>
      <c r="BT651" s="424"/>
      <c r="BU651" s="424"/>
      <c r="BV651" s="424"/>
      <c r="BW651" s="424"/>
      <c r="BX651" s="424"/>
      <c r="BY651" s="424"/>
      <c r="BZ651" s="424"/>
      <c r="CA651" s="424"/>
      <c r="CB651" s="425">
        <f t="shared" si="497"/>
        <v>0</v>
      </c>
      <c r="CC651" s="397">
        <f t="shared" si="507"/>
        <v>2</v>
      </c>
      <c r="CD651" s="364"/>
      <c r="CE651" s="396">
        <f t="shared" si="487"/>
        <v>6</v>
      </c>
      <c r="CF651" s="413"/>
      <c r="CG651" s="413"/>
      <c r="CH651" s="413"/>
      <c r="CI651" s="413"/>
      <c r="CJ651" s="413"/>
      <c r="CK651" s="426"/>
      <c r="CL651" s="426"/>
    </row>
    <row r="652" spans="1:90" s="427" customFormat="1" ht="26.4" customHeight="1">
      <c r="A652" s="410"/>
      <c r="B652" s="411">
        <f t="shared" si="508"/>
        <v>1557</v>
      </c>
      <c r="C652" s="216" t="str">
        <f t="shared" ca="1" si="510"/>
        <v/>
      </c>
      <c r="D652" s="216" t="s">
        <v>364</v>
      </c>
      <c r="E652" s="363">
        <f t="shared" si="506"/>
        <v>44866</v>
      </c>
      <c r="F652" s="412">
        <v>44866</v>
      </c>
      <c r="G652" s="413"/>
      <c r="H652" s="414"/>
      <c r="I652" s="413"/>
      <c r="J652" s="413"/>
      <c r="K652" s="413">
        <v>3093</v>
      </c>
      <c r="L652" s="414"/>
      <c r="M652" s="413"/>
      <c r="N652" s="413"/>
      <c r="O652" s="483" t="s">
        <v>253</v>
      </c>
      <c r="P652" s="415" t="s">
        <v>254</v>
      </c>
      <c r="Q652" s="416" t="s">
        <v>254</v>
      </c>
      <c r="R652" s="417" t="s">
        <v>68</v>
      </c>
      <c r="S652" s="418" t="s">
        <v>27</v>
      </c>
      <c r="T652" s="413"/>
      <c r="U652" s="413" t="s">
        <v>380</v>
      </c>
      <c r="V652" s="419" t="s">
        <v>318</v>
      </c>
      <c r="W652" s="419" t="s">
        <v>334</v>
      </c>
      <c r="X652" s="413" t="s">
        <v>379</v>
      </c>
      <c r="Y652" s="413">
        <v>3</v>
      </c>
      <c r="Z652" s="413" t="s">
        <v>21</v>
      </c>
      <c r="AA652" s="413" t="e">
        <v>#VALUE!</v>
      </c>
      <c r="AB652" s="413" t="e">
        <v>#VALUE!</v>
      </c>
      <c r="AC652" s="413"/>
      <c r="AD652" s="413"/>
      <c r="AE652" s="413" t="e">
        <v>#VALUE!</v>
      </c>
      <c r="AF652" s="486">
        <v>44866</v>
      </c>
      <c r="AG652" s="486"/>
      <c r="AH652" s="486"/>
      <c r="AI652" s="486"/>
      <c r="AJ652" s="486"/>
      <c r="AK652" s="486"/>
      <c r="AL652" s="486"/>
      <c r="AM652" s="486"/>
      <c r="AN652" s="486"/>
      <c r="AO652" s="486"/>
      <c r="AP652" s="486"/>
      <c r="AQ652" s="486"/>
      <c r="AR652" s="486"/>
      <c r="AS652" s="486"/>
      <c r="AT652" s="486"/>
      <c r="AU652" s="486"/>
      <c r="AV652" s="486"/>
      <c r="AW652" s="486"/>
      <c r="AX652" s="486"/>
      <c r="AY652" s="486">
        <f t="shared" si="512"/>
        <v>44886.833333333336</v>
      </c>
      <c r="AZ652" s="486"/>
      <c r="BA652" s="486"/>
      <c r="BB652" s="486"/>
      <c r="BC652" s="486"/>
      <c r="BD652" s="486"/>
      <c r="BE652" s="486"/>
      <c r="BF652" s="421">
        <f t="shared" si="496"/>
        <v>2</v>
      </c>
      <c r="BG652" s="422"/>
      <c r="BH652" s="423"/>
      <c r="BI652" s="423"/>
      <c r="BJ652" s="423"/>
      <c r="BK652" s="423"/>
      <c r="BL652" s="423"/>
      <c r="BM652" s="423"/>
      <c r="BN652" s="423"/>
      <c r="BO652" s="423"/>
      <c r="BP652" s="423"/>
      <c r="BQ652" s="424"/>
      <c r="BR652" s="424"/>
      <c r="BS652" s="424"/>
      <c r="BT652" s="424"/>
      <c r="BU652" s="424"/>
      <c r="BV652" s="424"/>
      <c r="BW652" s="424"/>
      <c r="BX652" s="424"/>
      <c r="BY652" s="424"/>
      <c r="BZ652" s="424"/>
      <c r="CA652" s="424"/>
      <c r="CB652" s="425">
        <f t="shared" si="497"/>
        <v>0</v>
      </c>
      <c r="CC652" s="397">
        <f t="shared" si="507"/>
        <v>2</v>
      </c>
      <c r="CD652" s="364"/>
      <c r="CE652" s="396">
        <f t="shared" si="487"/>
        <v>6</v>
      </c>
      <c r="CF652" s="413"/>
      <c r="CG652" s="413"/>
      <c r="CH652" s="413"/>
      <c r="CI652" s="413"/>
      <c r="CJ652" s="413"/>
      <c r="CK652" s="426"/>
      <c r="CL652" s="426"/>
    </row>
    <row r="653" spans="1:90" s="427" customFormat="1" ht="26.4" customHeight="1">
      <c r="A653" s="410"/>
      <c r="B653" s="411">
        <f t="shared" si="508"/>
        <v>1558</v>
      </c>
      <c r="C653" s="216" t="str">
        <f t="shared" ca="1" si="510"/>
        <v/>
      </c>
      <c r="D653" s="216" t="s">
        <v>364</v>
      </c>
      <c r="E653" s="363">
        <f t="shared" si="506"/>
        <v>44866</v>
      </c>
      <c r="F653" s="412">
        <v>44866</v>
      </c>
      <c r="G653" s="413"/>
      <c r="H653" s="414"/>
      <c r="I653" s="413"/>
      <c r="J653" s="413"/>
      <c r="K653" s="413">
        <v>3093</v>
      </c>
      <c r="L653" s="414"/>
      <c r="M653" s="413"/>
      <c r="N653" s="413"/>
      <c r="O653" s="483" t="s">
        <v>253</v>
      </c>
      <c r="P653" s="415" t="s">
        <v>254</v>
      </c>
      <c r="Q653" s="416" t="s">
        <v>254</v>
      </c>
      <c r="R653" s="417" t="s">
        <v>68</v>
      </c>
      <c r="S653" s="418" t="s">
        <v>27</v>
      </c>
      <c r="T653" s="413"/>
      <c r="U653" s="413" t="s">
        <v>382</v>
      </c>
      <c r="V653" s="419" t="s">
        <v>382</v>
      </c>
      <c r="W653" s="380" t="s">
        <v>385</v>
      </c>
      <c r="X653" s="413" t="s">
        <v>379</v>
      </c>
      <c r="Y653" s="413">
        <v>3</v>
      </c>
      <c r="Z653" s="413" t="s">
        <v>31</v>
      </c>
      <c r="AA653" s="413" t="e">
        <v>#VALUE!</v>
      </c>
      <c r="AB653" s="413" t="e">
        <v>#VALUE!</v>
      </c>
      <c r="AC653" s="413"/>
      <c r="AD653" s="413"/>
      <c r="AE653" s="413" t="e">
        <v>#VALUE!</v>
      </c>
      <c r="AF653" s="486">
        <v>44866</v>
      </c>
      <c r="AG653" s="486"/>
      <c r="AH653" s="486"/>
      <c r="AI653" s="486"/>
      <c r="AJ653" s="486"/>
      <c r="AK653" s="486"/>
      <c r="AL653" s="486"/>
      <c r="AM653" s="486"/>
      <c r="AN653" s="486"/>
      <c r="AO653" s="486"/>
      <c r="AP653" s="486"/>
      <c r="AQ653" s="486"/>
      <c r="AR653" s="486"/>
      <c r="AS653" s="486"/>
      <c r="AT653" s="486"/>
      <c r="AU653" s="486"/>
      <c r="AV653" s="486"/>
      <c r="AW653" s="486"/>
      <c r="AX653" s="486"/>
      <c r="AY653" s="486">
        <f t="shared" si="512"/>
        <v>44886.833333333336</v>
      </c>
      <c r="AZ653" s="486"/>
      <c r="BA653" s="486"/>
      <c r="BB653" s="486"/>
      <c r="BC653" s="486"/>
      <c r="BD653" s="486"/>
      <c r="BE653" s="486"/>
      <c r="BF653" s="421">
        <f t="shared" si="496"/>
        <v>2</v>
      </c>
      <c r="BG653" s="422"/>
      <c r="BH653" s="423"/>
      <c r="BI653" s="423"/>
      <c r="BJ653" s="423"/>
      <c r="BK653" s="423"/>
      <c r="BL653" s="423"/>
      <c r="BM653" s="423"/>
      <c r="BN653" s="423"/>
      <c r="BO653" s="423"/>
      <c r="BP653" s="423"/>
      <c r="BQ653" s="424"/>
      <c r="BR653" s="424"/>
      <c r="BS653" s="424"/>
      <c r="BT653" s="424"/>
      <c r="BU653" s="424"/>
      <c r="BV653" s="424"/>
      <c r="BW653" s="424"/>
      <c r="BX653" s="424"/>
      <c r="BY653" s="424"/>
      <c r="BZ653" s="424"/>
      <c r="CA653" s="424"/>
      <c r="CB653" s="425">
        <f t="shared" si="497"/>
        <v>0</v>
      </c>
      <c r="CC653" s="397">
        <f t="shared" si="507"/>
        <v>2</v>
      </c>
      <c r="CD653" s="364"/>
      <c r="CE653" s="396">
        <f t="shared" si="487"/>
        <v>6</v>
      </c>
      <c r="CF653" s="413"/>
      <c r="CG653" s="413"/>
      <c r="CH653" s="413"/>
      <c r="CI653" s="413"/>
      <c r="CJ653" s="413"/>
      <c r="CK653" s="426"/>
      <c r="CL653" s="426"/>
    </row>
    <row r="654" spans="1:90" s="427" customFormat="1" ht="26.4" customHeight="1">
      <c r="A654" s="410"/>
      <c r="B654" s="411">
        <f t="shared" si="508"/>
        <v>1559</v>
      </c>
      <c r="C654" s="216" t="str">
        <f t="shared" ca="1" si="510"/>
        <v/>
      </c>
      <c r="D654" s="216" t="s">
        <v>364</v>
      </c>
      <c r="E654" s="363">
        <f t="shared" ref="E654:E682" si="513">F654</f>
        <v>44866</v>
      </c>
      <c r="F654" s="412">
        <v>44866</v>
      </c>
      <c r="G654" s="413"/>
      <c r="H654" s="414"/>
      <c r="I654" s="413"/>
      <c r="J654" s="413"/>
      <c r="K654" s="413">
        <v>3094</v>
      </c>
      <c r="L654" s="414"/>
      <c r="M654" s="413"/>
      <c r="N654" s="413"/>
      <c r="O654" s="483" t="s">
        <v>253</v>
      </c>
      <c r="P654" s="415" t="s">
        <v>254</v>
      </c>
      <c r="Q654" s="416" t="s">
        <v>254</v>
      </c>
      <c r="R654" s="417" t="s">
        <v>68</v>
      </c>
      <c r="S654" s="418" t="s">
        <v>27</v>
      </c>
      <c r="T654" s="413"/>
      <c r="U654" s="14" t="s">
        <v>350</v>
      </c>
      <c r="V654" s="419" t="s">
        <v>377</v>
      </c>
      <c r="W654" s="419">
        <v>105</v>
      </c>
      <c r="X654" s="413" t="s">
        <v>323</v>
      </c>
      <c r="Y654" s="413">
        <v>3</v>
      </c>
      <c r="Z654" s="428" t="s">
        <v>353</v>
      </c>
      <c r="AA654" s="413" t="e">
        <v>#VALUE!</v>
      </c>
      <c r="AB654" s="413" t="e">
        <v>#VALUE!</v>
      </c>
      <c r="AC654" s="413"/>
      <c r="AD654" s="413"/>
      <c r="AE654" s="413" t="e">
        <v>#VALUE!</v>
      </c>
      <c r="AF654" s="486">
        <v>44866</v>
      </c>
      <c r="AG654" s="486"/>
      <c r="AH654" s="486"/>
      <c r="AI654" s="486"/>
      <c r="AJ654" s="486"/>
      <c r="AK654" s="486"/>
      <c r="AL654" s="486"/>
      <c r="AM654" s="486"/>
      <c r="AN654" s="486"/>
      <c r="AO654" s="486"/>
      <c r="AP654" s="486"/>
      <c r="AQ654" s="486"/>
      <c r="AR654" s="486"/>
      <c r="AS654" s="486"/>
      <c r="AT654" s="486"/>
      <c r="AU654" s="486"/>
      <c r="AV654" s="486"/>
      <c r="AW654" s="486"/>
      <c r="AX654" s="486"/>
      <c r="AY654" s="486">
        <f t="shared" si="512"/>
        <v>44886.833333333336</v>
      </c>
      <c r="AZ654" s="486"/>
      <c r="BA654" s="486"/>
      <c r="BB654" s="486"/>
      <c r="BC654" s="486"/>
      <c r="BD654" s="486"/>
      <c r="BE654" s="486"/>
      <c r="BF654" s="421">
        <f t="shared" si="496"/>
        <v>2</v>
      </c>
      <c r="BG654" s="422"/>
      <c r="BH654" s="503"/>
      <c r="BI654" s="503"/>
      <c r="BJ654" s="503"/>
      <c r="BK654" s="503"/>
      <c r="BL654" s="503"/>
      <c r="BM654" s="503"/>
      <c r="BN654" s="503"/>
      <c r="BO654" s="503"/>
      <c r="BP654" s="503"/>
      <c r="BQ654" s="504"/>
      <c r="BR654" s="504"/>
      <c r="BS654" s="504"/>
      <c r="BT654" s="504"/>
      <c r="BU654" s="504"/>
      <c r="BV654" s="504"/>
      <c r="BW654" s="504"/>
      <c r="BX654" s="504"/>
      <c r="BY654" s="504"/>
      <c r="BZ654" s="504"/>
      <c r="CA654" s="504"/>
      <c r="CB654" s="425">
        <f t="shared" si="497"/>
        <v>0</v>
      </c>
      <c r="CC654" s="397">
        <f t="shared" ref="CC654:CC717" si="514">BF654-CB654</f>
        <v>2</v>
      </c>
      <c r="CD654" s="364"/>
      <c r="CE654" s="396">
        <f t="shared" si="487"/>
        <v>6</v>
      </c>
      <c r="CF654" s="413"/>
      <c r="CG654" s="413"/>
      <c r="CH654" s="413"/>
      <c r="CI654" s="413"/>
      <c r="CJ654" s="413"/>
      <c r="CK654" s="426"/>
      <c r="CL654" s="426"/>
    </row>
    <row r="655" spans="1:90" s="427" customFormat="1" ht="26.4" customHeight="1">
      <c r="A655" s="410"/>
      <c r="B655" s="411">
        <f t="shared" si="508"/>
        <v>1560</v>
      </c>
      <c r="C655" s="216" t="str">
        <f t="shared" ca="1" si="510"/>
        <v/>
      </c>
      <c r="D655" s="216" t="s">
        <v>364</v>
      </c>
      <c r="E655" s="363">
        <f t="shared" si="513"/>
        <v>44866</v>
      </c>
      <c r="F655" s="412">
        <v>44866</v>
      </c>
      <c r="G655" s="413"/>
      <c r="H655" s="414"/>
      <c r="I655" s="413"/>
      <c r="J655" s="413"/>
      <c r="K655" s="413">
        <v>3094</v>
      </c>
      <c r="L655" s="414"/>
      <c r="M655" s="413"/>
      <c r="N655" s="413"/>
      <c r="O655" s="483" t="s">
        <v>253</v>
      </c>
      <c r="P655" s="415" t="s">
        <v>254</v>
      </c>
      <c r="Q655" s="416" t="s">
        <v>254</v>
      </c>
      <c r="R655" s="417" t="s">
        <v>68</v>
      </c>
      <c r="S655" s="418" t="s">
        <v>27</v>
      </c>
      <c r="T655" s="413"/>
      <c r="U655" s="413" t="s">
        <v>378</v>
      </c>
      <c r="V655" s="419" t="s">
        <v>378</v>
      </c>
      <c r="W655" s="419">
        <v>-40</v>
      </c>
      <c r="X655" s="413" t="s">
        <v>323</v>
      </c>
      <c r="Y655" s="413">
        <v>3</v>
      </c>
      <c r="Z655" s="413" t="s">
        <v>57</v>
      </c>
      <c r="AA655" s="413" t="e">
        <v>#VALUE!</v>
      </c>
      <c r="AB655" s="413" t="e">
        <v>#VALUE!</v>
      </c>
      <c r="AC655" s="413"/>
      <c r="AD655" s="413"/>
      <c r="AE655" s="413" t="e">
        <v>#VALUE!</v>
      </c>
      <c r="AF655" s="486">
        <v>44866</v>
      </c>
      <c r="AG655" s="486"/>
      <c r="AH655" s="486"/>
      <c r="AI655" s="486"/>
      <c r="AJ655" s="486"/>
      <c r="AK655" s="486"/>
      <c r="AL655" s="486"/>
      <c r="AM655" s="486"/>
      <c r="AN655" s="486"/>
      <c r="AO655" s="486"/>
      <c r="AP655" s="486"/>
      <c r="AQ655" s="486"/>
      <c r="AR655" s="486"/>
      <c r="AS655" s="486"/>
      <c r="AT655" s="486"/>
      <c r="AU655" s="486"/>
      <c r="AV655" s="486"/>
      <c r="AW655" s="486"/>
      <c r="AX655" s="486"/>
      <c r="AY655" s="486">
        <f t="shared" si="512"/>
        <v>44886.833333333336</v>
      </c>
      <c r="AZ655" s="486"/>
      <c r="BA655" s="486"/>
      <c r="BB655" s="486"/>
      <c r="BC655" s="486"/>
      <c r="BD655" s="486"/>
      <c r="BE655" s="486"/>
      <c r="BF655" s="421">
        <f t="shared" si="496"/>
        <v>2</v>
      </c>
      <c r="BG655" s="422"/>
      <c r="BH655" s="503"/>
      <c r="BI655" s="503"/>
      <c r="BJ655" s="503"/>
      <c r="BK655" s="503"/>
      <c r="BL655" s="503"/>
      <c r="BM655" s="503"/>
      <c r="BN655" s="503"/>
      <c r="BO655" s="503"/>
      <c r="BP655" s="503"/>
      <c r="BQ655" s="504"/>
      <c r="BR655" s="504"/>
      <c r="BS655" s="504"/>
      <c r="BT655" s="504"/>
      <c r="BU655" s="504"/>
      <c r="BV655" s="504"/>
      <c r="BW655" s="504"/>
      <c r="BX655" s="504"/>
      <c r="BY655" s="504"/>
      <c r="BZ655" s="504"/>
      <c r="CA655" s="504"/>
      <c r="CB655" s="425">
        <f t="shared" si="497"/>
        <v>0</v>
      </c>
      <c r="CC655" s="397">
        <f t="shared" si="514"/>
        <v>2</v>
      </c>
      <c r="CD655" s="364"/>
      <c r="CE655" s="396">
        <f t="shared" si="487"/>
        <v>6</v>
      </c>
      <c r="CF655" s="413"/>
      <c r="CG655" s="413"/>
      <c r="CH655" s="413"/>
      <c r="CI655" s="413"/>
      <c r="CJ655" s="413"/>
      <c r="CK655" s="426"/>
      <c r="CL655" s="426"/>
    </row>
    <row r="656" spans="1:90" s="427" customFormat="1" ht="26.4" customHeight="1">
      <c r="A656" s="410"/>
      <c r="B656" s="411">
        <f t="shared" ref="B656:B682" si="515">B655+1</f>
        <v>1561</v>
      </c>
      <c r="C656" s="216" t="str">
        <f t="shared" ca="1" si="510"/>
        <v/>
      </c>
      <c r="D656" s="216" t="s">
        <v>364</v>
      </c>
      <c r="E656" s="363">
        <f t="shared" si="513"/>
        <v>44866</v>
      </c>
      <c r="F656" s="412">
        <v>44866</v>
      </c>
      <c r="G656" s="413"/>
      <c r="H656" s="414"/>
      <c r="I656" s="413"/>
      <c r="J656" s="413"/>
      <c r="K656" s="413">
        <v>3094</v>
      </c>
      <c r="L656" s="414"/>
      <c r="M656" s="413"/>
      <c r="N656" s="413"/>
      <c r="O656" s="483" t="s">
        <v>253</v>
      </c>
      <c r="P656" s="415" t="s">
        <v>254</v>
      </c>
      <c r="Q656" s="416" t="s">
        <v>254</v>
      </c>
      <c r="R656" s="417" t="s">
        <v>68</v>
      </c>
      <c r="S656" s="418" t="s">
        <v>27</v>
      </c>
      <c r="T656" s="413"/>
      <c r="U656" s="14" t="s">
        <v>350</v>
      </c>
      <c r="V656" s="419" t="s">
        <v>377</v>
      </c>
      <c r="W656" s="419">
        <v>105</v>
      </c>
      <c r="X656" s="413" t="s">
        <v>379</v>
      </c>
      <c r="Y656" s="413">
        <v>3</v>
      </c>
      <c r="Z656" s="428" t="s">
        <v>353</v>
      </c>
      <c r="AA656" s="413" t="e">
        <v>#VALUE!</v>
      </c>
      <c r="AB656" s="413" t="e">
        <v>#VALUE!</v>
      </c>
      <c r="AC656" s="413"/>
      <c r="AD656" s="413"/>
      <c r="AE656" s="413" t="e">
        <v>#VALUE!</v>
      </c>
      <c r="AF656" s="486">
        <v>44866</v>
      </c>
      <c r="AG656" s="486"/>
      <c r="AH656" s="486"/>
      <c r="AI656" s="486"/>
      <c r="AJ656" s="486"/>
      <c r="AK656" s="486"/>
      <c r="AL656" s="486"/>
      <c r="AM656" s="486"/>
      <c r="AN656" s="486"/>
      <c r="AO656" s="486"/>
      <c r="AP656" s="486"/>
      <c r="AQ656" s="486"/>
      <c r="AR656" s="486"/>
      <c r="AS656" s="486"/>
      <c r="AT656" s="486"/>
      <c r="AU656" s="486"/>
      <c r="AV656" s="486"/>
      <c r="AW656" s="486"/>
      <c r="AX656" s="486"/>
      <c r="AY656" s="486">
        <f t="shared" si="512"/>
        <v>44886.833333333336</v>
      </c>
      <c r="AZ656" s="486"/>
      <c r="BA656" s="486"/>
      <c r="BB656" s="486"/>
      <c r="BC656" s="486"/>
      <c r="BD656" s="486"/>
      <c r="BE656" s="486"/>
      <c r="BF656" s="421">
        <f t="shared" si="496"/>
        <v>2</v>
      </c>
      <c r="BG656" s="422"/>
      <c r="BH656" s="503"/>
      <c r="BI656" s="503"/>
      <c r="BJ656" s="503"/>
      <c r="BK656" s="503"/>
      <c r="BL656" s="503"/>
      <c r="BM656" s="503"/>
      <c r="BN656" s="503"/>
      <c r="BO656" s="503"/>
      <c r="BP656" s="503"/>
      <c r="BQ656" s="504"/>
      <c r="BR656" s="504"/>
      <c r="BS656" s="504"/>
      <c r="BT656" s="504"/>
      <c r="BU656" s="504"/>
      <c r="BV656" s="504"/>
      <c r="BW656" s="504"/>
      <c r="BX656" s="504"/>
      <c r="BY656" s="504"/>
      <c r="BZ656" s="504"/>
      <c r="CA656" s="504"/>
      <c r="CB656" s="425">
        <f t="shared" si="497"/>
        <v>0</v>
      </c>
      <c r="CC656" s="397">
        <f t="shared" si="514"/>
        <v>2</v>
      </c>
      <c r="CD656" s="364"/>
      <c r="CE656" s="396">
        <f t="shared" si="487"/>
        <v>6</v>
      </c>
      <c r="CF656" s="413"/>
      <c r="CG656" s="413"/>
      <c r="CH656" s="413"/>
      <c r="CI656" s="413"/>
      <c r="CJ656" s="413"/>
      <c r="CK656" s="426"/>
      <c r="CL656" s="426"/>
    </row>
    <row r="657" spans="1:90" s="427" customFormat="1" ht="26.4" customHeight="1">
      <c r="A657" s="410"/>
      <c r="B657" s="411">
        <f t="shared" si="515"/>
        <v>1562</v>
      </c>
      <c r="C657" s="216" t="str">
        <f t="shared" ref="C657:C679" ca="1" si="516">IF(CD657="","",(IF(CF657&lt;&gt;"","Closed",(IF(CD657=TODAY()+1,"Near Due",(IF(CD657=TODAY(),"Today is due date",(IF(CD657&gt;TODAY(),"On Due",(IF(E1657&lt;TODAY()-7,"Too Over Due",(IF(CD657&lt;TODAY(),"Over due")))))))))))))</f>
        <v/>
      </c>
      <c r="D657" s="216" t="s">
        <v>364</v>
      </c>
      <c r="E657" s="363">
        <f t="shared" si="513"/>
        <v>44866</v>
      </c>
      <c r="F657" s="412">
        <v>44866</v>
      </c>
      <c r="G657" s="413"/>
      <c r="H657" s="414"/>
      <c r="I657" s="413"/>
      <c r="J657" s="413"/>
      <c r="K657" s="413">
        <v>3094</v>
      </c>
      <c r="L657" s="414"/>
      <c r="M657" s="413"/>
      <c r="N657" s="413"/>
      <c r="O657" s="483" t="s">
        <v>253</v>
      </c>
      <c r="P657" s="415" t="s">
        <v>254</v>
      </c>
      <c r="Q657" s="416" t="s">
        <v>254</v>
      </c>
      <c r="R657" s="417" t="s">
        <v>68</v>
      </c>
      <c r="S657" s="418" t="s">
        <v>27</v>
      </c>
      <c r="T657" s="413"/>
      <c r="U657" s="413" t="s">
        <v>378</v>
      </c>
      <c r="V657" s="419" t="s">
        <v>378</v>
      </c>
      <c r="W657" s="419">
        <v>-40</v>
      </c>
      <c r="X657" s="413" t="s">
        <v>379</v>
      </c>
      <c r="Y657" s="413">
        <v>3</v>
      </c>
      <c r="Z657" s="413" t="s">
        <v>57</v>
      </c>
      <c r="AA657" s="413" t="e">
        <v>#VALUE!</v>
      </c>
      <c r="AB657" s="413" t="e">
        <v>#VALUE!</v>
      </c>
      <c r="AC657" s="413"/>
      <c r="AD657" s="413"/>
      <c r="AE657" s="413" t="e">
        <v>#VALUE!</v>
      </c>
      <c r="AF657" s="486">
        <v>44866</v>
      </c>
      <c r="AG657" s="486"/>
      <c r="AH657" s="486"/>
      <c r="AI657" s="486"/>
      <c r="AJ657" s="486"/>
      <c r="AK657" s="486"/>
      <c r="AL657" s="486"/>
      <c r="AM657" s="486"/>
      <c r="AN657" s="486"/>
      <c r="AO657" s="486"/>
      <c r="AP657" s="486"/>
      <c r="AQ657" s="486"/>
      <c r="AR657" s="486"/>
      <c r="AS657" s="486"/>
      <c r="AT657" s="486"/>
      <c r="AU657" s="486"/>
      <c r="AV657" s="486"/>
      <c r="AW657" s="486"/>
      <c r="AX657" s="486"/>
      <c r="AY657" s="486">
        <f t="shared" si="512"/>
        <v>44886.833333333336</v>
      </c>
      <c r="AZ657" s="486"/>
      <c r="BA657" s="486"/>
      <c r="BB657" s="486"/>
      <c r="BC657" s="486"/>
      <c r="BD657" s="486"/>
      <c r="BE657" s="486"/>
      <c r="BF657" s="421">
        <f t="shared" si="496"/>
        <v>2</v>
      </c>
      <c r="BG657" s="422"/>
      <c r="BH657" s="503"/>
      <c r="BI657" s="503"/>
      <c r="BJ657" s="503"/>
      <c r="BK657" s="503"/>
      <c r="BL657" s="503"/>
      <c r="BM657" s="503"/>
      <c r="BN657" s="503"/>
      <c r="BO657" s="503"/>
      <c r="BP657" s="503"/>
      <c r="BQ657" s="504"/>
      <c r="BR657" s="504"/>
      <c r="BS657" s="504"/>
      <c r="BT657" s="504"/>
      <c r="BU657" s="504"/>
      <c r="BV657" s="504"/>
      <c r="BW657" s="504"/>
      <c r="BX657" s="504"/>
      <c r="BY657" s="504"/>
      <c r="BZ657" s="504"/>
      <c r="CA657" s="504"/>
      <c r="CB657" s="425">
        <f t="shared" si="497"/>
        <v>0</v>
      </c>
      <c r="CC657" s="397">
        <f t="shared" si="514"/>
        <v>2</v>
      </c>
      <c r="CD657" s="364"/>
      <c r="CE657" s="396">
        <f t="shared" si="487"/>
        <v>6</v>
      </c>
      <c r="CF657" s="413"/>
      <c r="CG657" s="413"/>
      <c r="CH657" s="413"/>
      <c r="CI657" s="413"/>
      <c r="CJ657" s="413"/>
      <c r="CK657" s="426"/>
      <c r="CL657" s="426"/>
    </row>
    <row r="658" spans="1:90" s="427" customFormat="1" ht="26.4" customHeight="1">
      <c r="A658" s="410"/>
      <c r="B658" s="411">
        <f t="shared" si="515"/>
        <v>1563</v>
      </c>
      <c r="C658" s="216" t="str">
        <f t="shared" ca="1" si="516"/>
        <v/>
      </c>
      <c r="D658" s="216" t="s">
        <v>364</v>
      </c>
      <c r="E658" s="363">
        <f t="shared" si="513"/>
        <v>44866</v>
      </c>
      <c r="F658" s="412">
        <v>44866</v>
      </c>
      <c r="G658" s="413"/>
      <c r="H658" s="414"/>
      <c r="I658" s="413"/>
      <c r="J658" s="413"/>
      <c r="K658" s="413">
        <v>3094</v>
      </c>
      <c r="L658" s="414"/>
      <c r="M658" s="413"/>
      <c r="N658" s="413"/>
      <c r="O658" s="483" t="s">
        <v>253</v>
      </c>
      <c r="P658" s="415" t="s">
        <v>254</v>
      </c>
      <c r="Q658" s="416" t="s">
        <v>254</v>
      </c>
      <c r="R658" s="417" t="s">
        <v>68</v>
      </c>
      <c r="S658" s="418" t="s">
        <v>27</v>
      </c>
      <c r="T658" s="413"/>
      <c r="U658" s="413" t="s">
        <v>380</v>
      </c>
      <c r="V658" s="419" t="s">
        <v>318</v>
      </c>
      <c r="W658" s="419" t="s">
        <v>332</v>
      </c>
      <c r="X658" s="413" t="s">
        <v>323</v>
      </c>
      <c r="Y658" s="413">
        <v>3</v>
      </c>
      <c r="Z658" s="413" t="s">
        <v>21</v>
      </c>
      <c r="AA658" s="413" t="e">
        <v>#VALUE!</v>
      </c>
      <c r="AB658" s="413" t="e">
        <v>#VALUE!</v>
      </c>
      <c r="AC658" s="413"/>
      <c r="AD658" s="413"/>
      <c r="AE658" s="413" t="e">
        <v>#VALUE!</v>
      </c>
      <c r="AF658" s="486">
        <v>44866</v>
      </c>
      <c r="AG658" s="486"/>
      <c r="AH658" s="486"/>
      <c r="AI658" s="486"/>
      <c r="AJ658" s="486"/>
      <c r="AK658" s="486"/>
      <c r="AL658" s="486"/>
      <c r="AM658" s="486"/>
      <c r="AN658" s="486"/>
      <c r="AO658" s="486"/>
      <c r="AP658" s="486"/>
      <c r="AQ658" s="486"/>
      <c r="AR658" s="486"/>
      <c r="AS658" s="486"/>
      <c r="AT658" s="486"/>
      <c r="AU658" s="486"/>
      <c r="AV658" s="486"/>
      <c r="AW658" s="486"/>
      <c r="AX658" s="486"/>
      <c r="AY658" s="486">
        <f t="shared" si="512"/>
        <v>44886.833333333336</v>
      </c>
      <c r="AZ658" s="486"/>
      <c r="BA658" s="486"/>
      <c r="BB658" s="486"/>
      <c r="BC658" s="486"/>
      <c r="BD658" s="486"/>
      <c r="BE658" s="486"/>
      <c r="BF658" s="421">
        <f t="shared" si="496"/>
        <v>2</v>
      </c>
      <c r="BG658" s="422"/>
      <c r="BH658" s="503"/>
      <c r="BI658" s="503"/>
      <c r="BJ658" s="503"/>
      <c r="BK658" s="503"/>
      <c r="BL658" s="503"/>
      <c r="BM658" s="503"/>
      <c r="BN658" s="503"/>
      <c r="BO658" s="503"/>
      <c r="BP658" s="503"/>
      <c r="BQ658" s="504"/>
      <c r="BR658" s="504"/>
      <c r="BS658" s="504"/>
      <c r="BT658" s="504"/>
      <c r="BU658" s="504"/>
      <c r="BV658" s="504"/>
      <c r="BW658" s="504"/>
      <c r="BX658" s="504"/>
      <c r="BY658" s="504"/>
      <c r="BZ658" s="504"/>
      <c r="CA658" s="504"/>
      <c r="CB658" s="425">
        <f t="shared" si="497"/>
        <v>0</v>
      </c>
      <c r="CC658" s="397">
        <f t="shared" si="514"/>
        <v>2</v>
      </c>
      <c r="CD658" s="364"/>
      <c r="CE658" s="396">
        <f t="shared" si="487"/>
        <v>6</v>
      </c>
      <c r="CF658" s="413"/>
      <c r="CG658" s="413"/>
      <c r="CH658" s="413"/>
      <c r="CI658" s="413"/>
      <c r="CJ658" s="413"/>
      <c r="CK658" s="426"/>
      <c r="CL658" s="426"/>
    </row>
    <row r="659" spans="1:90" s="427" customFormat="1" ht="26.4" customHeight="1">
      <c r="A659" s="410"/>
      <c r="B659" s="411">
        <f t="shared" si="515"/>
        <v>1564</v>
      </c>
      <c r="C659" s="216" t="str">
        <f t="shared" ca="1" si="516"/>
        <v/>
      </c>
      <c r="D659" s="216" t="s">
        <v>364</v>
      </c>
      <c r="E659" s="363">
        <f t="shared" si="513"/>
        <v>44866</v>
      </c>
      <c r="F659" s="412">
        <v>44866</v>
      </c>
      <c r="G659" s="413"/>
      <c r="H659" s="414"/>
      <c r="I659" s="413"/>
      <c r="J659" s="413"/>
      <c r="K659" s="413">
        <v>3094</v>
      </c>
      <c r="L659" s="414"/>
      <c r="M659" s="413"/>
      <c r="N659" s="413"/>
      <c r="O659" s="483" t="s">
        <v>253</v>
      </c>
      <c r="P659" s="415" t="s">
        <v>254</v>
      </c>
      <c r="Q659" s="416" t="s">
        <v>254</v>
      </c>
      <c r="R659" s="417" t="s">
        <v>68</v>
      </c>
      <c r="S659" s="418" t="s">
        <v>27</v>
      </c>
      <c r="T659" s="413"/>
      <c r="U659" s="413" t="s">
        <v>382</v>
      </c>
      <c r="V659" s="419" t="s">
        <v>382</v>
      </c>
      <c r="W659" s="380" t="s">
        <v>385</v>
      </c>
      <c r="X659" s="413" t="s">
        <v>379</v>
      </c>
      <c r="Y659" s="413">
        <v>3</v>
      </c>
      <c r="Z659" s="413" t="s">
        <v>31</v>
      </c>
      <c r="AA659" s="413" t="e">
        <v>#VALUE!</v>
      </c>
      <c r="AB659" s="413" t="e">
        <v>#VALUE!</v>
      </c>
      <c r="AC659" s="413"/>
      <c r="AD659" s="413"/>
      <c r="AE659" s="413" t="e">
        <v>#VALUE!</v>
      </c>
      <c r="AF659" s="486">
        <v>44866</v>
      </c>
      <c r="AG659" s="486"/>
      <c r="AH659" s="486"/>
      <c r="AI659" s="486"/>
      <c r="AJ659" s="486"/>
      <c r="AK659" s="486"/>
      <c r="AL659" s="486"/>
      <c r="AM659" s="486"/>
      <c r="AN659" s="486"/>
      <c r="AO659" s="486"/>
      <c r="AP659" s="486"/>
      <c r="AQ659" s="486"/>
      <c r="AR659" s="486"/>
      <c r="AS659" s="486"/>
      <c r="AT659" s="486"/>
      <c r="AU659" s="486"/>
      <c r="AV659" s="486"/>
      <c r="AW659" s="486"/>
      <c r="AX659" s="486"/>
      <c r="AY659" s="486">
        <f t="shared" si="512"/>
        <v>44886.833333333336</v>
      </c>
      <c r="AZ659" s="486"/>
      <c r="BA659" s="486"/>
      <c r="BB659" s="486"/>
      <c r="BC659" s="486"/>
      <c r="BD659" s="486"/>
      <c r="BE659" s="486"/>
      <c r="BF659" s="421">
        <f t="shared" si="496"/>
        <v>2</v>
      </c>
      <c r="BG659" s="422"/>
      <c r="BH659" s="503"/>
      <c r="BI659" s="503"/>
      <c r="BJ659" s="503"/>
      <c r="BK659" s="503"/>
      <c r="BL659" s="503"/>
      <c r="BM659" s="503"/>
      <c r="BN659" s="503"/>
      <c r="BO659" s="503"/>
      <c r="BP659" s="503"/>
      <c r="BQ659" s="504"/>
      <c r="BR659" s="504"/>
      <c r="BS659" s="504"/>
      <c r="BT659" s="504"/>
      <c r="BU659" s="504"/>
      <c r="BV659" s="504"/>
      <c r="BW659" s="504"/>
      <c r="BX659" s="504"/>
      <c r="BY659" s="504"/>
      <c r="BZ659" s="504"/>
      <c r="CA659" s="504"/>
      <c r="CB659" s="425">
        <f t="shared" si="497"/>
        <v>0</v>
      </c>
      <c r="CC659" s="397">
        <f t="shared" si="514"/>
        <v>2</v>
      </c>
      <c r="CD659" s="364"/>
      <c r="CE659" s="396">
        <f t="shared" si="487"/>
        <v>6</v>
      </c>
      <c r="CF659" s="413"/>
      <c r="CG659" s="413"/>
      <c r="CH659" s="413"/>
      <c r="CI659" s="413"/>
      <c r="CJ659" s="413"/>
      <c r="CK659" s="426"/>
      <c r="CL659" s="426"/>
    </row>
    <row r="660" spans="1:90" s="427" customFormat="1" ht="26.4" customHeight="1">
      <c r="A660" s="410"/>
      <c r="B660" s="411">
        <f t="shared" si="515"/>
        <v>1565</v>
      </c>
      <c r="C660" s="216" t="str">
        <f t="shared" ca="1" si="516"/>
        <v/>
      </c>
      <c r="D660" s="216" t="s">
        <v>364</v>
      </c>
      <c r="E660" s="363">
        <f t="shared" si="513"/>
        <v>44866</v>
      </c>
      <c r="F660" s="412">
        <v>44866</v>
      </c>
      <c r="G660" s="413"/>
      <c r="H660" s="414"/>
      <c r="I660" s="413"/>
      <c r="J660" s="413"/>
      <c r="K660" s="413">
        <v>7119</v>
      </c>
      <c r="L660" s="414"/>
      <c r="M660" s="413"/>
      <c r="N660" s="413"/>
      <c r="O660" s="483" t="s">
        <v>253</v>
      </c>
      <c r="P660" s="415" t="s">
        <v>254</v>
      </c>
      <c r="Q660" s="416" t="s">
        <v>254</v>
      </c>
      <c r="R660" s="417" t="s">
        <v>68</v>
      </c>
      <c r="S660" s="418" t="s">
        <v>27</v>
      </c>
      <c r="T660" s="413"/>
      <c r="U660" s="14" t="s">
        <v>350</v>
      </c>
      <c r="V660" s="419" t="s">
        <v>377</v>
      </c>
      <c r="W660" s="419">
        <v>85</v>
      </c>
      <c r="X660" s="413" t="s">
        <v>323</v>
      </c>
      <c r="Y660" s="413">
        <v>3</v>
      </c>
      <c r="Z660" s="428" t="s">
        <v>353</v>
      </c>
      <c r="AA660" s="413" t="e">
        <v>#VALUE!</v>
      </c>
      <c r="AB660" s="413" t="e">
        <v>#VALUE!</v>
      </c>
      <c r="AC660" s="413"/>
      <c r="AD660" s="413"/>
      <c r="AE660" s="413" t="e">
        <v>#VALUE!</v>
      </c>
      <c r="AF660" s="486">
        <v>44866</v>
      </c>
      <c r="AG660" s="486"/>
      <c r="AH660" s="486"/>
      <c r="AI660" s="486"/>
      <c r="AJ660" s="486"/>
      <c r="AK660" s="486"/>
      <c r="AL660" s="486"/>
      <c r="AM660" s="486"/>
      <c r="AN660" s="486"/>
      <c r="AO660" s="486"/>
      <c r="AP660" s="486"/>
      <c r="AQ660" s="486"/>
      <c r="AR660" s="486"/>
      <c r="AS660" s="486"/>
      <c r="AT660" s="486"/>
      <c r="AU660" s="486"/>
      <c r="AV660" s="486"/>
      <c r="AW660" s="486"/>
      <c r="AX660" s="486"/>
      <c r="AY660" s="486">
        <f t="shared" si="512"/>
        <v>44886.833333333336</v>
      </c>
      <c r="AZ660" s="486"/>
      <c r="BA660" s="486"/>
      <c r="BB660" s="486"/>
      <c r="BC660" s="486"/>
      <c r="BD660" s="486"/>
      <c r="BE660" s="486"/>
      <c r="BF660" s="421">
        <f t="shared" si="496"/>
        <v>2</v>
      </c>
      <c r="BG660" s="422"/>
      <c r="BH660" s="423"/>
      <c r="BI660" s="423"/>
      <c r="BJ660" s="423"/>
      <c r="BK660" s="423"/>
      <c r="BL660" s="423"/>
      <c r="BM660" s="423"/>
      <c r="BN660" s="423"/>
      <c r="BO660" s="423"/>
      <c r="BP660" s="423"/>
      <c r="BQ660" s="424"/>
      <c r="BR660" s="424"/>
      <c r="BS660" s="424"/>
      <c r="BT660" s="424"/>
      <c r="BU660" s="424"/>
      <c r="BV660" s="424"/>
      <c r="BW660" s="424"/>
      <c r="BX660" s="424"/>
      <c r="BY660" s="424"/>
      <c r="BZ660" s="424"/>
      <c r="CA660" s="424"/>
      <c r="CB660" s="425">
        <f t="shared" si="497"/>
        <v>0</v>
      </c>
      <c r="CC660" s="397">
        <f t="shared" si="514"/>
        <v>2</v>
      </c>
      <c r="CD660" s="364"/>
      <c r="CE660" s="396">
        <f t="shared" si="487"/>
        <v>6</v>
      </c>
      <c r="CF660" s="413"/>
      <c r="CG660" s="413"/>
      <c r="CH660" s="413"/>
      <c r="CI660" s="413"/>
      <c r="CJ660" s="413"/>
      <c r="CK660" s="426"/>
      <c r="CL660" s="426"/>
    </row>
    <row r="661" spans="1:90" s="427" customFormat="1" ht="26.4" customHeight="1">
      <c r="A661" s="410"/>
      <c r="B661" s="411">
        <f t="shared" si="515"/>
        <v>1566</v>
      </c>
      <c r="C661" s="216" t="str">
        <f t="shared" ca="1" si="516"/>
        <v/>
      </c>
      <c r="D661" s="216" t="s">
        <v>364</v>
      </c>
      <c r="E661" s="363">
        <f t="shared" si="513"/>
        <v>44866</v>
      </c>
      <c r="F661" s="412">
        <v>44866</v>
      </c>
      <c r="G661" s="413"/>
      <c r="H661" s="414"/>
      <c r="I661" s="413"/>
      <c r="J661" s="413"/>
      <c r="K661" s="413">
        <v>7119</v>
      </c>
      <c r="L661" s="414"/>
      <c r="M661" s="413"/>
      <c r="N661" s="413"/>
      <c r="O661" s="483" t="s">
        <v>253</v>
      </c>
      <c r="P661" s="415" t="s">
        <v>254</v>
      </c>
      <c r="Q661" s="416" t="s">
        <v>254</v>
      </c>
      <c r="R661" s="417" t="s">
        <v>68</v>
      </c>
      <c r="S661" s="418" t="s">
        <v>27</v>
      </c>
      <c r="T661" s="413"/>
      <c r="U661" s="413" t="s">
        <v>378</v>
      </c>
      <c r="V661" s="419" t="s">
        <v>378</v>
      </c>
      <c r="W661" s="419">
        <v>-30</v>
      </c>
      <c r="X661" s="413" t="s">
        <v>323</v>
      </c>
      <c r="Y661" s="413">
        <v>3</v>
      </c>
      <c r="Z661" s="413" t="s">
        <v>57</v>
      </c>
      <c r="AA661" s="413" t="e">
        <v>#VALUE!</v>
      </c>
      <c r="AB661" s="413" t="e">
        <v>#VALUE!</v>
      </c>
      <c r="AC661" s="413"/>
      <c r="AD661" s="413"/>
      <c r="AE661" s="413" t="e">
        <v>#VALUE!</v>
      </c>
      <c r="AF661" s="486">
        <v>44866</v>
      </c>
      <c r="AG661" s="486"/>
      <c r="AH661" s="486"/>
      <c r="AI661" s="486"/>
      <c r="AJ661" s="486"/>
      <c r="AK661" s="486"/>
      <c r="AL661" s="486"/>
      <c r="AM661" s="486"/>
      <c r="AN661" s="486"/>
      <c r="AO661" s="486"/>
      <c r="AP661" s="486"/>
      <c r="AQ661" s="486"/>
      <c r="AR661" s="486"/>
      <c r="AS661" s="486"/>
      <c r="AT661" s="486"/>
      <c r="AU661" s="486"/>
      <c r="AV661" s="486"/>
      <c r="AW661" s="486"/>
      <c r="AX661" s="486"/>
      <c r="AY661" s="486">
        <f t="shared" si="512"/>
        <v>44886.833333333336</v>
      </c>
      <c r="AZ661" s="486"/>
      <c r="BA661" s="486"/>
      <c r="BB661" s="486"/>
      <c r="BC661" s="486"/>
      <c r="BD661" s="486"/>
      <c r="BE661" s="486"/>
      <c r="BF661" s="421">
        <f t="shared" si="496"/>
        <v>2</v>
      </c>
      <c r="BG661" s="422"/>
      <c r="BH661" s="423"/>
      <c r="BI661" s="423"/>
      <c r="BJ661" s="423"/>
      <c r="BK661" s="423"/>
      <c r="BL661" s="423"/>
      <c r="BM661" s="423"/>
      <c r="BN661" s="423"/>
      <c r="BO661" s="423"/>
      <c r="BP661" s="423"/>
      <c r="BQ661" s="424"/>
      <c r="BR661" s="424"/>
      <c r="BS661" s="424"/>
      <c r="BT661" s="424"/>
      <c r="BU661" s="424"/>
      <c r="BV661" s="424"/>
      <c r="BW661" s="424"/>
      <c r="BX661" s="424"/>
      <c r="BY661" s="424"/>
      <c r="BZ661" s="424"/>
      <c r="CA661" s="424"/>
      <c r="CB661" s="425">
        <f t="shared" si="497"/>
        <v>0</v>
      </c>
      <c r="CC661" s="397">
        <f t="shared" si="514"/>
        <v>2</v>
      </c>
      <c r="CD661" s="364"/>
      <c r="CE661" s="396">
        <f t="shared" si="487"/>
        <v>6</v>
      </c>
      <c r="CF661" s="413"/>
      <c r="CG661" s="413"/>
      <c r="CH661" s="413"/>
      <c r="CI661" s="413"/>
      <c r="CJ661" s="413"/>
      <c r="CK661" s="426"/>
      <c r="CL661" s="426"/>
    </row>
    <row r="662" spans="1:90" s="427" customFormat="1" ht="26.4" customHeight="1">
      <c r="A662" s="410"/>
      <c r="B662" s="411">
        <f t="shared" si="515"/>
        <v>1567</v>
      </c>
      <c r="C662" s="216" t="str">
        <f t="shared" ca="1" si="516"/>
        <v/>
      </c>
      <c r="D662" s="216" t="s">
        <v>364</v>
      </c>
      <c r="E662" s="363">
        <f t="shared" si="513"/>
        <v>44866</v>
      </c>
      <c r="F662" s="412">
        <v>44866</v>
      </c>
      <c r="G662" s="413"/>
      <c r="H662" s="414"/>
      <c r="I662" s="413"/>
      <c r="J662" s="413"/>
      <c r="K662" s="413">
        <v>7119</v>
      </c>
      <c r="L662" s="414"/>
      <c r="M662" s="413"/>
      <c r="N662" s="413"/>
      <c r="O662" s="483" t="s">
        <v>253</v>
      </c>
      <c r="P662" s="415" t="s">
        <v>254</v>
      </c>
      <c r="Q662" s="416" t="s">
        <v>254</v>
      </c>
      <c r="R662" s="417" t="s">
        <v>68</v>
      </c>
      <c r="S662" s="418" t="s">
        <v>27</v>
      </c>
      <c r="T662" s="413"/>
      <c r="U662" s="14" t="s">
        <v>350</v>
      </c>
      <c r="V662" s="419" t="s">
        <v>377</v>
      </c>
      <c r="W662" s="419">
        <v>90</v>
      </c>
      <c r="X662" s="413" t="s">
        <v>379</v>
      </c>
      <c r="Y662" s="413">
        <v>3</v>
      </c>
      <c r="Z662" s="428" t="s">
        <v>353</v>
      </c>
      <c r="AA662" s="413" t="e">
        <v>#VALUE!</v>
      </c>
      <c r="AB662" s="413" t="e">
        <v>#VALUE!</v>
      </c>
      <c r="AC662" s="413"/>
      <c r="AD662" s="413"/>
      <c r="AE662" s="413" t="e">
        <v>#VALUE!</v>
      </c>
      <c r="AF662" s="486">
        <v>44866</v>
      </c>
      <c r="AG662" s="486"/>
      <c r="AH662" s="486"/>
      <c r="AI662" s="486"/>
      <c r="AJ662" s="486"/>
      <c r="AK662" s="486"/>
      <c r="AL662" s="486"/>
      <c r="AM662" s="486"/>
      <c r="AN662" s="486"/>
      <c r="AO662" s="486"/>
      <c r="AP662" s="486"/>
      <c r="AQ662" s="486"/>
      <c r="AR662" s="486"/>
      <c r="AS662" s="486"/>
      <c r="AT662" s="486"/>
      <c r="AU662" s="486"/>
      <c r="AV662" s="486"/>
      <c r="AW662" s="486"/>
      <c r="AX662" s="486"/>
      <c r="AY662" s="486">
        <f t="shared" si="512"/>
        <v>44886.833333333336</v>
      </c>
      <c r="AZ662" s="486"/>
      <c r="BA662" s="486"/>
      <c r="BB662" s="486"/>
      <c r="BC662" s="486"/>
      <c r="BD662" s="486"/>
      <c r="BE662" s="486"/>
      <c r="BF662" s="421">
        <f t="shared" si="496"/>
        <v>2</v>
      </c>
      <c r="BG662" s="422"/>
      <c r="BH662" s="423"/>
      <c r="BI662" s="423"/>
      <c r="BJ662" s="423"/>
      <c r="BK662" s="423"/>
      <c r="BL662" s="423"/>
      <c r="BM662" s="423"/>
      <c r="BN662" s="423"/>
      <c r="BO662" s="423"/>
      <c r="BP662" s="423"/>
      <c r="BQ662" s="424"/>
      <c r="BR662" s="424"/>
      <c r="BS662" s="424"/>
      <c r="BT662" s="424"/>
      <c r="BU662" s="424"/>
      <c r="BV662" s="424"/>
      <c r="BW662" s="424"/>
      <c r="BX662" s="424"/>
      <c r="BY662" s="424"/>
      <c r="BZ662" s="424"/>
      <c r="CA662" s="424"/>
      <c r="CB662" s="425">
        <f t="shared" si="497"/>
        <v>0</v>
      </c>
      <c r="CC662" s="397">
        <f t="shared" si="514"/>
        <v>2</v>
      </c>
      <c r="CD662" s="364"/>
      <c r="CE662" s="396">
        <f t="shared" si="487"/>
        <v>6</v>
      </c>
      <c r="CF662" s="413"/>
      <c r="CG662" s="413"/>
      <c r="CH662" s="413"/>
      <c r="CI662" s="413"/>
      <c r="CJ662" s="413"/>
      <c r="CK662" s="426"/>
      <c r="CL662" s="426"/>
    </row>
    <row r="663" spans="1:90" s="427" customFormat="1" ht="26.4" customHeight="1">
      <c r="A663" s="410"/>
      <c r="B663" s="411">
        <f t="shared" si="515"/>
        <v>1568</v>
      </c>
      <c r="C663" s="216" t="str">
        <f t="shared" ca="1" si="516"/>
        <v/>
      </c>
      <c r="D663" s="216" t="s">
        <v>364</v>
      </c>
      <c r="E663" s="363">
        <f t="shared" si="513"/>
        <v>44866</v>
      </c>
      <c r="F663" s="412">
        <v>44866</v>
      </c>
      <c r="G663" s="413"/>
      <c r="H663" s="414"/>
      <c r="I663" s="413"/>
      <c r="J663" s="413"/>
      <c r="K663" s="413">
        <v>7119</v>
      </c>
      <c r="L663" s="414"/>
      <c r="M663" s="413"/>
      <c r="N663" s="413"/>
      <c r="O663" s="483" t="s">
        <v>253</v>
      </c>
      <c r="P663" s="415" t="s">
        <v>254</v>
      </c>
      <c r="Q663" s="416" t="s">
        <v>254</v>
      </c>
      <c r="R663" s="417" t="s">
        <v>68</v>
      </c>
      <c r="S663" s="418" t="s">
        <v>27</v>
      </c>
      <c r="T663" s="413"/>
      <c r="U663" s="413" t="s">
        <v>378</v>
      </c>
      <c r="V663" s="419" t="s">
        <v>378</v>
      </c>
      <c r="W663" s="419">
        <v>-40</v>
      </c>
      <c r="X663" s="413" t="s">
        <v>379</v>
      </c>
      <c r="Y663" s="413">
        <v>3</v>
      </c>
      <c r="Z663" s="413" t="s">
        <v>57</v>
      </c>
      <c r="AA663" s="413" t="e">
        <v>#VALUE!</v>
      </c>
      <c r="AB663" s="413" t="e">
        <v>#VALUE!</v>
      </c>
      <c r="AC663" s="413"/>
      <c r="AD663" s="413"/>
      <c r="AE663" s="413" t="e">
        <v>#VALUE!</v>
      </c>
      <c r="AF663" s="486">
        <v>44866</v>
      </c>
      <c r="AG663" s="486"/>
      <c r="AH663" s="486"/>
      <c r="AI663" s="486"/>
      <c r="AJ663" s="486"/>
      <c r="AK663" s="486"/>
      <c r="AL663" s="486"/>
      <c r="AM663" s="486"/>
      <c r="AN663" s="486"/>
      <c r="AO663" s="486"/>
      <c r="AP663" s="486"/>
      <c r="AQ663" s="486"/>
      <c r="AR663" s="486"/>
      <c r="AS663" s="486"/>
      <c r="AT663" s="486"/>
      <c r="AU663" s="486"/>
      <c r="AV663" s="486"/>
      <c r="AW663" s="486"/>
      <c r="AX663" s="486"/>
      <c r="AY663" s="486">
        <f t="shared" si="512"/>
        <v>44886.833333333336</v>
      </c>
      <c r="AZ663" s="486"/>
      <c r="BA663" s="486"/>
      <c r="BB663" s="486"/>
      <c r="BC663" s="486"/>
      <c r="BD663" s="486"/>
      <c r="BE663" s="486"/>
      <c r="BF663" s="421">
        <f t="shared" si="496"/>
        <v>2</v>
      </c>
      <c r="BG663" s="422"/>
      <c r="BH663" s="423"/>
      <c r="BI663" s="423"/>
      <c r="BJ663" s="423"/>
      <c r="BK663" s="423"/>
      <c r="BL663" s="423"/>
      <c r="BM663" s="423"/>
      <c r="BN663" s="423"/>
      <c r="BO663" s="423"/>
      <c r="BP663" s="423"/>
      <c r="BQ663" s="424"/>
      <c r="BR663" s="424"/>
      <c r="BS663" s="424"/>
      <c r="BT663" s="424"/>
      <c r="BU663" s="424"/>
      <c r="BV663" s="424"/>
      <c r="BW663" s="424"/>
      <c r="BX663" s="424"/>
      <c r="BY663" s="424"/>
      <c r="BZ663" s="424"/>
      <c r="CA663" s="424"/>
      <c r="CB663" s="425">
        <f t="shared" si="497"/>
        <v>0</v>
      </c>
      <c r="CC663" s="397">
        <f t="shared" si="514"/>
        <v>2</v>
      </c>
      <c r="CD663" s="364"/>
      <c r="CE663" s="396">
        <f t="shared" si="487"/>
        <v>6</v>
      </c>
      <c r="CF663" s="413"/>
      <c r="CG663" s="413"/>
      <c r="CH663" s="413"/>
      <c r="CI663" s="413"/>
      <c r="CJ663" s="413"/>
      <c r="CK663" s="426"/>
      <c r="CL663" s="426"/>
    </row>
    <row r="664" spans="1:90" s="427" customFormat="1" ht="26.4" customHeight="1">
      <c r="A664" s="410"/>
      <c r="B664" s="411">
        <f t="shared" si="515"/>
        <v>1569</v>
      </c>
      <c r="C664" s="216" t="str">
        <f t="shared" ca="1" si="516"/>
        <v/>
      </c>
      <c r="D664" s="216" t="s">
        <v>364</v>
      </c>
      <c r="E664" s="363">
        <f t="shared" si="513"/>
        <v>44866</v>
      </c>
      <c r="F664" s="412">
        <v>44866</v>
      </c>
      <c r="G664" s="413"/>
      <c r="H664" s="414"/>
      <c r="I664" s="413"/>
      <c r="J664" s="413"/>
      <c r="K664" s="413">
        <v>7119</v>
      </c>
      <c r="L664" s="414"/>
      <c r="M664" s="413"/>
      <c r="N664" s="413"/>
      <c r="O664" s="483" t="s">
        <v>253</v>
      </c>
      <c r="P664" s="415" t="s">
        <v>254</v>
      </c>
      <c r="Q664" s="416" t="s">
        <v>254</v>
      </c>
      <c r="R664" s="417" t="s">
        <v>68</v>
      </c>
      <c r="S664" s="418" t="s">
        <v>27</v>
      </c>
      <c r="T664" s="413"/>
      <c r="U664" s="413" t="s">
        <v>380</v>
      </c>
      <c r="V664" s="419" t="s">
        <v>318</v>
      </c>
      <c r="W664" s="419" t="s">
        <v>329</v>
      </c>
      <c r="X664" s="413" t="s">
        <v>323</v>
      </c>
      <c r="Y664" s="413">
        <v>3</v>
      </c>
      <c r="Z664" s="413" t="s">
        <v>21</v>
      </c>
      <c r="AA664" s="413" t="e">
        <v>#VALUE!</v>
      </c>
      <c r="AB664" s="413" t="e">
        <v>#VALUE!</v>
      </c>
      <c r="AC664" s="413"/>
      <c r="AD664" s="413"/>
      <c r="AE664" s="413" t="e">
        <v>#VALUE!</v>
      </c>
      <c r="AF664" s="486">
        <v>44866</v>
      </c>
      <c r="AG664" s="486"/>
      <c r="AH664" s="486"/>
      <c r="AI664" s="486"/>
      <c r="AJ664" s="486"/>
      <c r="AK664" s="486"/>
      <c r="AL664" s="486"/>
      <c r="AM664" s="486"/>
      <c r="AN664" s="486"/>
      <c r="AO664" s="486"/>
      <c r="AP664" s="486"/>
      <c r="AQ664" s="486"/>
      <c r="AR664" s="486"/>
      <c r="AS664" s="486"/>
      <c r="AT664" s="486"/>
      <c r="AU664" s="486"/>
      <c r="AV664" s="486"/>
      <c r="AW664" s="486"/>
      <c r="AX664" s="486"/>
      <c r="AY664" s="486">
        <f t="shared" si="512"/>
        <v>44886.833333333336</v>
      </c>
      <c r="AZ664" s="486"/>
      <c r="BA664" s="486"/>
      <c r="BB664" s="486"/>
      <c r="BC664" s="486"/>
      <c r="BD664" s="486"/>
      <c r="BE664" s="486"/>
      <c r="BF664" s="421">
        <f t="shared" si="496"/>
        <v>2</v>
      </c>
      <c r="BG664" s="422"/>
      <c r="BH664" s="423"/>
      <c r="BI664" s="423"/>
      <c r="BJ664" s="423"/>
      <c r="BK664" s="423"/>
      <c r="BL664" s="423"/>
      <c r="BM664" s="423"/>
      <c r="BN664" s="423"/>
      <c r="BO664" s="423"/>
      <c r="BP664" s="423"/>
      <c r="BQ664" s="424"/>
      <c r="BR664" s="424"/>
      <c r="BS664" s="424"/>
      <c r="BT664" s="424"/>
      <c r="BU664" s="424"/>
      <c r="BV664" s="424"/>
      <c r="BW664" s="424"/>
      <c r="BX664" s="424"/>
      <c r="BY664" s="424"/>
      <c r="BZ664" s="424"/>
      <c r="CA664" s="424"/>
      <c r="CB664" s="425">
        <f t="shared" si="497"/>
        <v>0</v>
      </c>
      <c r="CC664" s="397">
        <f t="shared" si="514"/>
        <v>2</v>
      </c>
      <c r="CD664" s="364"/>
      <c r="CE664" s="396">
        <f t="shared" si="487"/>
        <v>6</v>
      </c>
      <c r="CF664" s="413"/>
      <c r="CG664" s="413"/>
      <c r="CH664" s="413"/>
      <c r="CI664" s="413"/>
      <c r="CJ664" s="413"/>
      <c r="CK664" s="426"/>
      <c r="CL664" s="426"/>
    </row>
    <row r="665" spans="1:90" s="427" customFormat="1" ht="26.4" customHeight="1">
      <c r="A665" s="410"/>
      <c r="B665" s="411">
        <f t="shared" si="515"/>
        <v>1570</v>
      </c>
      <c r="C665" s="216" t="str">
        <f t="shared" ca="1" si="516"/>
        <v/>
      </c>
      <c r="D665" s="216" t="s">
        <v>364</v>
      </c>
      <c r="E665" s="363">
        <f t="shared" si="513"/>
        <v>44866</v>
      </c>
      <c r="F665" s="412">
        <v>44866</v>
      </c>
      <c r="G665" s="413"/>
      <c r="H665" s="414"/>
      <c r="I665" s="413"/>
      <c r="J665" s="413"/>
      <c r="K665" s="413">
        <v>7125</v>
      </c>
      <c r="L665" s="414"/>
      <c r="M665" s="413"/>
      <c r="N665" s="413"/>
      <c r="O665" s="483" t="s">
        <v>253</v>
      </c>
      <c r="P665" s="415" t="s">
        <v>254</v>
      </c>
      <c r="Q665" s="416" t="s">
        <v>254</v>
      </c>
      <c r="R665" s="417" t="s">
        <v>68</v>
      </c>
      <c r="S665" s="418" t="s">
        <v>27</v>
      </c>
      <c r="T665" s="413"/>
      <c r="U665" s="14" t="s">
        <v>350</v>
      </c>
      <c r="V665" s="419" t="s">
        <v>377</v>
      </c>
      <c r="W665" s="419">
        <v>85</v>
      </c>
      <c r="X665" s="413" t="s">
        <v>323</v>
      </c>
      <c r="Y665" s="413">
        <v>3</v>
      </c>
      <c r="Z665" s="428" t="s">
        <v>353</v>
      </c>
      <c r="AA665" s="413" t="e">
        <v>#VALUE!</v>
      </c>
      <c r="AB665" s="413" t="e">
        <v>#VALUE!</v>
      </c>
      <c r="AC665" s="413"/>
      <c r="AD665" s="413"/>
      <c r="AE665" s="413" t="e">
        <v>#VALUE!</v>
      </c>
      <c r="AF665" s="486">
        <v>44866</v>
      </c>
      <c r="AG665" s="486"/>
      <c r="AH665" s="486"/>
      <c r="AI665" s="486"/>
      <c r="AJ665" s="486"/>
      <c r="AK665" s="486"/>
      <c r="AL665" s="486"/>
      <c r="AM665" s="486"/>
      <c r="AN665" s="486"/>
      <c r="AO665" s="486"/>
      <c r="AP665" s="486"/>
      <c r="AQ665" s="486"/>
      <c r="AR665" s="486"/>
      <c r="AS665" s="486"/>
      <c r="AT665" s="486"/>
      <c r="AU665" s="486"/>
      <c r="AV665" s="486"/>
      <c r="AW665" s="486"/>
      <c r="AX665" s="486"/>
      <c r="AY665" s="486"/>
      <c r="AZ665" s="486"/>
      <c r="BA665" s="486"/>
      <c r="BB665" s="486">
        <f t="shared" ref="BB665:BB671" si="517">$AF665+BB$3</f>
        <v>44907.666666666664</v>
      </c>
      <c r="BC665" s="486"/>
      <c r="BD665" s="486"/>
      <c r="BE665" s="486"/>
      <c r="BF665" s="421">
        <f t="shared" si="496"/>
        <v>2</v>
      </c>
      <c r="BG665" s="422"/>
      <c r="BH665" s="423"/>
      <c r="BI665" s="423"/>
      <c r="BJ665" s="423"/>
      <c r="BK665" s="423"/>
      <c r="BL665" s="423"/>
      <c r="BM665" s="423"/>
      <c r="BN665" s="423"/>
      <c r="BO665" s="423"/>
      <c r="BP665" s="423"/>
      <c r="BQ665" s="424"/>
      <c r="BR665" s="424"/>
      <c r="BS665" s="424"/>
      <c r="BT665" s="424"/>
      <c r="BU665" s="424"/>
      <c r="BV665" s="424"/>
      <c r="BW665" s="424"/>
      <c r="BX665" s="424"/>
      <c r="BY665" s="424"/>
      <c r="BZ665" s="424"/>
      <c r="CA665" s="424"/>
      <c r="CB665" s="425">
        <f t="shared" si="497"/>
        <v>0</v>
      </c>
      <c r="CC665" s="397">
        <f t="shared" si="514"/>
        <v>2</v>
      </c>
      <c r="CD665" s="364"/>
      <c r="CE665" s="396">
        <f t="shared" si="487"/>
        <v>6</v>
      </c>
      <c r="CF665" s="413"/>
      <c r="CG665" s="413"/>
      <c r="CH665" s="413"/>
      <c r="CI665" s="413"/>
      <c r="CJ665" s="413"/>
      <c r="CK665" s="426"/>
      <c r="CL665" s="426"/>
    </row>
    <row r="666" spans="1:90" s="427" customFormat="1" ht="26.4" customHeight="1">
      <c r="A666" s="410"/>
      <c r="B666" s="411">
        <f t="shared" si="515"/>
        <v>1571</v>
      </c>
      <c r="C666" s="216" t="str">
        <f t="shared" ca="1" si="516"/>
        <v/>
      </c>
      <c r="D666" s="216" t="s">
        <v>364</v>
      </c>
      <c r="E666" s="363">
        <f t="shared" si="513"/>
        <v>44866</v>
      </c>
      <c r="F666" s="412">
        <v>44866</v>
      </c>
      <c r="G666" s="413"/>
      <c r="H666" s="414"/>
      <c r="I666" s="413"/>
      <c r="J666" s="413"/>
      <c r="K666" s="413">
        <v>7125</v>
      </c>
      <c r="L666" s="414"/>
      <c r="M666" s="413"/>
      <c r="N666" s="413"/>
      <c r="O666" s="483" t="s">
        <v>253</v>
      </c>
      <c r="P666" s="415" t="s">
        <v>254</v>
      </c>
      <c r="Q666" s="416" t="s">
        <v>254</v>
      </c>
      <c r="R666" s="417" t="s">
        <v>68</v>
      </c>
      <c r="S666" s="418" t="s">
        <v>27</v>
      </c>
      <c r="T666" s="413"/>
      <c r="U666" s="413" t="s">
        <v>378</v>
      </c>
      <c r="V666" s="419" t="s">
        <v>378</v>
      </c>
      <c r="W666" s="419">
        <v>-40</v>
      </c>
      <c r="X666" s="413" t="s">
        <v>323</v>
      </c>
      <c r="Y666" s="413">
        <v>3</v>
      </c>
      <c r="Z666" s="413" t="s">
        <v>57</v>
      </c>
      <c r="AA666" s="413" t="e">
        <v>#VALUE!</v>
      </c>
      <c r="AB666" s="413" t="e">
        <v>#VALUE!</v>
      </c>
      <c r="AC666" s="413"/>
      <c r="AD666" s="413"/>
      <c r="AE666" s="413" t="e">
        <v>#VALUE!</v>
      </c>
      <c r="AF666" s="486">
        <v>44866</v>
      </c>
      <c r="AG666" s="486"/>
      <c r="AH666" s="486"/>
      <c r="AI666" s="486"/>
      <c r="AJ666" s="486"/>
      <c r="AK666" s="486"/>
      <c r="AL666" s="486"/>
      <c r="AM666" s="486"/>
      <c r="AN666" s="486"/>
      <c r="AO666" s="486"/>
      <c r="AP666" s="486"/>
      <c r="AQ666" s="486"/>
      <c r="AR666" s="486"/>
      <c r="AS666" s="486"/>
      <c r="AT666" s="486"/>
      <c r="AU666" s="486"/>
      <c r="AV666" s="486"/>
      <c r="AW666" s="486"/>
      <c r="AX666" s="486"/>
      <c r="AY666" s="486"/>
      <c r="AZ666" s="486"/>
      <c r="BA666" s="486"/>
      <c r="BB666" s="486">
        <f t="shared" si="517"/>
        <v>44907.666666666664</v>
      </c>
      <c r="BC666" s="486"/>
      <c r="BD666" s="486"/>
      <c r="BE666" s="486"/>
      <c r="BF666" s="421">
        <f t="shared" si="496"/>
        <v>2</v>
      </c>
      <c r="BG666" s="422"/>
      <c r="BH666" s="423"/>
      <c r="BI666" s="423"/>
      <c r="BJ666" s="423"/>
      <c r="BK666" s="423"/>
      <c r="BL666" s="423"/>
      <c r="BM666" s="423"/>
      <c r="BN666" s="423"/>
      <c r="BO666" s="423"/>
      <c r="BP666" s="423"/>
      <c r="BQ666" s="424"/>
      <c r="BR666" s="424"/>
      <c r="BS666" s="424"/>
      <c r="BT666" s="424"/>
      <c r="BU666" s="424"/>
      <c r="BV666" s="424"/>
      <c r="BW666" s="424"/>
      <c r="BX666" s="424"/>
      <c r="BY666" s="424"/>
      <c r="BZ666" s="424"/>
      <c r="CA666" s="424"/>
      <c r="CB666" s="425">
        <f t="shared" si="497"/>
        <v>0</v>
      </c>
      <c r="CC666" s="397">
        <f t="shared" si="514"/>
        <v>2</v>
      </c>
      <c r="CD666" s="364"/>
      <c r="CE666" s="396">
        <f t="shared" si="487"/>
        <v>6</v>
      </c>
      <c r="CF666" s="413"/>
      <c r="CG666" s="413"/>
      <c r="CH666" s="413"/>
      <c r="CI666" s="413"/>
      <c r="CJ666" s="413"/>
      <c r="CK666" s="426"/>
      <c r="CL666" s="426"/>
    </row>
    <row r="667" spans="1:90" s="427" customFormat="1" ht="26.4" customHeight="1">
      <c r="A667" s="410"/>
      <c r="B667" s="411">
        <f t="shared" si="515"/>
        <v>1572</v>
      </c>
      <c r="C667" s="216" t="str">
        <f t="shared" ca="1" si="516"/>
        <v/>
      </c>
      <c r="D667" s="216" t="s">
        <v>364</v>
      </c>
      <c r="E667" s="363">
        <f t="shared" si="513"/>
        <v>44866</v>
      </c>
      <c r="F667" s="412">
        <v>44866</v>
      </c>
      <c r="G667" s="413"/>
      <c r="H667" s="414"/>
      <c r="I667" s="413"/>
      <c r="J667" s="413"/>
      <c r="K667" s="413">
        <v>7125</v>
      </c>
      <c r="L667" s="414"/>
      <c r="M667" s="413"/>
      <c r="N667" s="413"/>
      <c r="O667" s="483" t="s">
        <v>253</v>
      </c>
      <c r="P667" s="415" t="s">
        <v>254</v>
      </c>
      <c r="Q667" s="416" t="s">
        <v>254</v>
      </c>
      <c r="R667" s="417" t="s">
        <v>68</v>
      </c>
      <c r="S667" s="418" t="s">
        <v>27</v>
      </c>
      <c r="T667" s="413"/>
      <c r="U667" s="14" t="s">
        <v>350</v>
      </c>
      <c r="V667" s="419" t="s">
        <v>377</v>
      </c>
      <c r="W667" s="419">
        <v>85</v>
      </c>
      <c r="X667" s="413" t="s">
        <v>379</v>
      </c>
      <c r="Y667" s="413">
        <v>3</v>
      </c>
      <c r="Z667" s="428" t="s">
        <v>353</v>
      </c>
      <c r="AA667" s="413" t="e">
        <v>#VALUE!</v>
      </c>
      <c r="AB667" s="413" t="e">
        <v>#VALUE!</v>
      </c>
      <c r="AC667" s="413"/>
      <c r="AD667" s="413"/>
      <c r="AE667" s="413" t="e">
        <v>#VALUE!</v>
      </c>
      <c r="AF667" s="486">
        <v>44866</v>
      </c>
      <c r="AG667" s="486"/>
      <c r="AH667" s="486"/>
      <c r="AI667" s="486"/>
      <c r="AJ667" s="486"/>
      <c r="AK667" s="486"/>
      <c r="AL667" s="486"/>
      <c r="AM667" s="486"/>
      <c r="AN667" s="486"/>
      <c r="AO667" s="486"/>
      <c r="AP667" s="486"/>
      <c r="AQ667" s="486"/>
      <c r="AR667" s="486"/>
      <c r="AS667" s="486"/>
      <c r="AT667" s="486"/>
      <c r="AU667" s="486"/>
      <c r="AV667" s="486"/>
      <c r="AW667" s="486"/>
      <c r="AX667" s="486"/>
      <c r="AY667" s="486"/>
      <c r="AZ667" s="486"/>
      <c r="BA667" s="486"/>
      <c r="BB667" s="486">
        <f t="shared" si="517"/>
        <v>44907.666666666664</v>
      </c>
      <c r="BC667" s="486"/>
      <c r="BD667" s="486"/>
      <c r="BE667" s="486"/>
      <c r="BF667" s="421">
        <f t="shared" si="496"/>
        <v>2</v>
      </c>
      <c r="BG667" s="422"/>
      <c r="BH667" s="423"/>
      <c r="BI667" s="423"/>
      <c r="BJ667" s="423"/>
      <c r="BK667" s="423"/>
      <c r="BL667" s="423"/>
      <c r="BM667" s="423"/>
      <c r="BN667" s="423"/>
      <c r="BO667" s="423"/>
      <c r="BP667" s="423"/>
      <c r="BQ667" s="424"/>
      <c r="BR667" s="424"/>
      <c r="BS667" s="424"/>
      <c r="BT667" s="424"/>
      <c r="BU667" s="424"/>
      <c r="BV667" s="424"/>
      <c r="BW667" s="424"/>
      <c r="BX667" s="424"/>
      <c r="BY667" s="424"/>
      <c r="BZ667" s="424"/>
      <c r="CA667" s="424"/>
      <c r="CB667" s="425">
        <f t="shared" si="497"/>
        <v>0</v>
      </c>
      <c r="CC667" s="397">
        <f t="shared" si="514"/>
        <v>2</v>
      </c>
      <c r="CD667" s="364"/>
      <c r="CE667" s="396">
        <f t="shared" si="487"/>
        <v>6</v>
      </c>
      <c r="CF667" s="413"/>
      <c r="CG667" s="413"/>
      <c r="CH667" s="413"/>
      <c r="CI667" s="413"/>
      <c r="CJ667" s="413"/>
      <c r="CK667" s="426"/>
      <c r="CL667" s="426"/>
    </row>
    <row r="668" spans="1:90" s="427" customFormat="1" ht="26.4" customHeight="1">
      <c r="A668" s="410"/>
      <c r="B668" s="411">
        <f t="shared" si="515"/>
        <v>1573</v>
      </c>
      <c r="C668" s="216" t="str">
        <f t="shared" ca="1" si="516"/>
        <v/>
      </c>
      <c r="D668" s="216" t="s">
        <v>364</v>
      </c>
      <c r="E668" s="363">
        <f t="shared" si="513"/>
        <v>44866</v>
      </c>
      <c r="F668" s="412">
        <v>44866</v>
      </c>
      <c r="G668" s="413"/>
      <c r="H668" s="414"/>
      <c r="I668" s="413"/>
      <c r="J668" s="413"/>
      <c r="K668" s="413">
        <v>7125</v>
      </c>
      <c r="L668" s="414"/>
      <c r="M668" s="413"/>
      <c r="N668" s="413"/>
      <c r="O668" s="483" t="s">
        <v>253</v>
      </c>
      <c r="P668" s="415" t="s">
        <v>254</v>
      </c>
      <c r="Q668" s="416" t="s">
        <v>254</v>
      </c>
      <c r="R668" s="417" t="s">
        <v>68</v>
      </c>
      <c r="S668" s="418" t="s">
        <v>27</v>
      </c>
      <c r="T668" s="413"/>
      <c r="U668" s="413" t="s">
        <v>378</v>
      </c>
      <c r="V668" s="419" t="s">
        <v>378</v>
      </c>
      <c r="W668" s="419">
        <v>-40</v>
      </c>
      <c r="X668" s="413" t="s">
        <v>379</v>
      </c>
      <c r="Y668" s="413">
        <v>3</v>
      </c>
      <c r="Z668" s="413" t="s">
        <v>57</v>
      </c>
      <c r="AA668" s="413" t="e">
        <v>#VALUE!</v>
      </c>
      <c r="AB668" s="413" t="e">
        <v>#VALUE!</v>
      </c>
      <c r="AC668" s="413"/>
      <c r="AD668" s="413"/>
      <c r="AE668" s="413" t="e">
        <v>#VALUE!</v>
      </c>
      <c r="AF668" s="486">
        <v>44866</v>
      </c>
      <c r="AG668" s="486"/>
      <c r="AH668" s="486"/>
      <c r="AI668" s="486"/>
      <c r="AJ668" s="486"/>
      <c r="AK668" s="486"/>
      <c r="AL668" s="486"/>
      <c r="AM668" s="486"/>
      <c r="AN668" s="486"/>
      <c r="AO668" s="486"/>
      <c r="AP668" s="486"/>
      <c r="AQ668" s="486"/>
      <c r="AR668" s="486"/>
      <c r="AS668" s="486"/>
      <c r="AT668" s="486"/>
      <c r="AU668" s="486"/>
      <c r="AV668" s="486"/>
      <c r="AW668" s="486"/>
      <c r="AX668" s="486"/>
      <c r="AY668" s="486"/>
      <c r="AZ668" s="486"/>
      <c r="BA668" s="486"/>
      <c r="BB668" s="486">
        <f t="shared" si="517"/>
        <v>44907.666666666664</v>
      </c>
      <c r="BC668" s="486"/>
      <c r="BD668" s="486"/>
      <c r="BE668" s="486"/>
      <c r="BF668" s="421">
        <f t="shared" si="496"/>
        <v>2</v>
      </c>
      <c r="BG668" s="422"/>
      <c r="BH668" s="423"/>
      <c r="BI668" s="423"/>
      <c r="BJ668" s="423"/>
      <c r="BK668" s="423"/>
      <c r="BL668" s="423"/>
      <c r="BM668" s="423"/>
      <c r="BN668" s="423"/>
      <c r="BO668" s="423"/>
      <c r="BP668" s="423"/>
      <c r="BQ668" s="424"/>
      <c r="BR668" s="424"/>
      <c r="BS668" s="424"/>
      <c r="BT668" s="424"/>
      <c r="BU668" s="424"/>
      <c r="BV668" s="424"/>
      <c r="BW668" s="424"/>
      <c r="BX668" s="424"/>
      <c r="BY668" s="424"/>
      <c r="BZ668" s="424"/>
      <c r="CA668" s="424"/>
      <c r="CB668" s="425">
        <f t="shared" si="497"/>
        <v>0</v>
      </c>
      <c r="CC668" s="397">
        <f t="shared" si="514"/>
        <v>2</v>
      </c>
      <c r="CD668" s="364"/>
      <c r="CE668" s="396">
        <f t="shared" si="487"/>
        <v>6</v>
      </c>
      <c r="CF668" s="413"/>
      <c r="CG668" s="413"/>
      <c r="CH668" s="413"/>
      <c r="CI668" s="413"/>
      <c r="CJ668" s="413"/>
      <c r="CK668" s="426"/>
      <c r="CL668" s="426"/>
    </row>
    <row r="669" spans="1:90" s="427" customFormat="1" ht="26.4" customHeight="1">
      <c r="A669" s="410"/>
      <c r="B669" s="411">
        <f t="shared" si="515"/>
        <v>1574</v>
      </c>
      <c r="C669" s="216" t="str">
        <f t="shared" ca="1" si="516"/>
        <v/>
      </c>
      <c r="D669" s="216" t="s">
        <v>364</v>
      </c>
      <c r="E669" s="363">
        <f t="shared" si="513"/>
        <v>44866</v>
      </c>
      <c r="F669" s="412">
        <v>44866</v>
      </c>
      <c r="G669" s="413"/>
      <c r="H669" s="414"/>
      <c r="I669" s="413"/>
      <c r="J669" s="413"/>
      <c r="K669" s="413">
        <v>7125</v>
      </c>
      <c r="L669" s="414"/>
      <c r="M669" s="413"/>
      <c r="N669" s="413"/>
      <c r="O669" s="483" t="s">
        <v>253</v>
      </c>
      <c r="P669" s="415" t="s">
        <v>254</v>
      </c>
      <c r="Q669" s="416" t="s">
        <v>254</v>
      </c>
      <c r="R669" s="417" t="s">
        <v>68</v>
      </c>
      <c r="S669" s="418" t="s">
        <v>27</v>
      </c>
      <c r="T669" s="413"/>
      <c r="U669" s="413" t="s">
        <v>380</v>
      </c>
      <c r="V669" s="419" t="s">
        <v>318</v>
      </c>
      <c r="W669" s="419" t="s">
        <v>329</v>
      </c>
      <c r="X669" s="413" t="s">
        <v>323</v>
      </c>
      <c r="Y669" s="413">
        <v>3</v>
      </c>
      <c r="Z669" s="413" t="s">
        <v>21</v>
      </c>
      <c r="AA669" s="413" t="e">
        <v>#VALUE!</v>
      </c>
      <c r="AB669" s="413" t="e">
        <v>#VALUE!</v>
      </c>
      <c r="AC669" s="413"/>
      <c r="AD669" s="413"/>
      <c r="AE669" s="413" t="e">
        <v>#VALUE!</v>
      </c>
      <c r="AF669" s="486">
        <v>44866</v>
      </c>
      <c r="AG669" s="486"/>
      <c r="AH669" s="486"/>
      <c r="AI669" s="486"/>
      <c r="AJ669" s="486"/>
      <c r="AK669" s="486"/>
      <c r="AL669" s="486"/>
      <c r="AM669" s="486"/>
      <c r="AN669" s="486"/>
      <c r="AO669" s="486"/>
      <c r="AP669" s="486"/>
      <c r="AQ669" s="486"/>
      <c r="AR669" s="486"/>
      <c r="AS669" s="486"/>
      <c r="AT669" s="486"/>
      <c r="AU669" s="486"/>
      <c r="AV669" s="486"/>
      <c r="AW669" s="486"/>
      <c r="AX669" s="486"/>
      <c r="AY669" s="486"/>
      <c r="AZ669" s="486"/>
      <c r="BA669" s="486"/>
      <c r="BB669" s="486">
        <f t="shared" si="517"/>
        <v>44907.666666666664</v>
      </c>
      <c r="BC669" s="486"/>
      <c r="BD669" s="486"/>
      <c r="BE669" s="486"/>
      <c r="BF669" s="421">
        <f t="shared" si="496"/>
        <v>2</v>
      </c>
      <c r="BG669" s="422"/>
      <c r="BH669" s="423"/>
      <c r="BI669" s="423"/>
      <c r="BJ669" s="423"/>
      <c r="BK669" s="423"/>
      <c r="BL669" s="423"/>
      <c r="BM669" s="423"/>
      <c r="BN669" s="423"/>
      <c r="BO669" s="423"/>
      <c r="BP669" s="423"/>
      <c r="BQ669" s="424"/>
      <c r="BR669" s="424"/>
      <c r="BS669" s="424"/>
      <c r="BT669" s="424"/>
      <c r="BU669" s="424"/>
      <c r="BV669" s="424"/>
      <c r="BW669" s="424"/>
      <c r="BX669" s="424"/>
      <c r="BY669" s="424"/>
      <c r="BZ669" s="424"/>
      <c r="CA669" s="424"/>
      <c r="CB669" s="425">
        <f t="shared" si="497"/>
        <v>0</v>
      </c>
      <c r="CC669" s="397">
        <f t="shared" si="514"/>
        <v>2</v>
      </c>
      <c r="CD669" s="364"/>
      <c r="CE669" s="396">
        <f t="shared" si="487"/>
        <v>6</v>
      </c>
      <c r="CF669" s="413"/>
      <c r="CG669" s="413"/>
      <c r="CH669" s="413"/>
      <c r="CI669" s="413"/>
      <c r="CJ669" s="413"/>
      <c r="CK669" s="426"/>
      <c r="CL669" s="426"/>
    </row>
    <row r="670" spans="1:90" s="427" customFormat="1" ht="26.4" customHeight="1">
      <c r="A670" s="410"/>
      <c r="B670" s="411">
        <f t="shared" si="515"/>
        <v>1575</v>
      </c>
      <c r="C670" s="216" t="str">
        <f t="shared" ca="1" si="516"/>
        <v/>
      </c>
      <c r="D670" s="216" t="s">
        <v>364</v>
      </c>
      <c r="E670" s="363">
        <f t="shared" si="513"/>
        <v>44866</v>
      </c>
      <c r="F670" s="412">
        <v>44866</v>
      </c>
      <c r="G670" s="413"/>
      <c r="H670" s="414"/>
      <c r="I670" s="413"/>
      <c r="J670" s="413"/>
      <c r="K670" s="413">
        <v>7125</v>
      </c>
      <c r="L670" s="414"/>
      <c r="M670" s="413"/>
      <c r="N670" s="413"/>
      <c r="O670" s="483" t="s">
        <v>253</v>
      </c>
      <c r="P670" s="415" t="s">
        <v>254</v>
      </c>
      <c r="Q670" s="416" t="s">
        <v>254</v>
      </c>
      <c r="R670" s="417" t="s">
        <v>68</v>
      </c>
      <c r="S670" s="418" t="s">
        <v>27</v>
      </c>
      <c r="T670" s="413"/>
      <c r="U670" s="413" t="s">
        <v>380</v>
      </c>
      <c r="V670" s="419" t="s">
        <v>318</v>
      </c>
      <c r="W670" s="419" t="s">
        <v>329</v>
      </c>
      <c r="X670" s="413" t="s">
        <v>379</v>
      </c>
      <c r="Y670" s="413">
        <v>3</v>
      </c>
      <c r="Z670" s="413" t="s">
        <v>21</v>
      </c>
      <c r="AA670" s="413" t="e">
        <v>#VALUE!</v>
      </c>
      <c r="AB670" s="413" t="e">
        <v>#VALUE!</v>
      </c>
      <c r="AC670" s="413"/>
      <c r="AD670" s="413"/>
      <c r="AE670" s="413" t="e">
        <v>#VALUE!</v>
      </c>
      <c r="AF670" s="486">
        <v>44866</v>
      </c>
      <c r="AG670" s="486"/>
      <c r="AH670" s="486"/>
      <c r="AI670" s="486"/>
      <c r="AJ670" s="486"/>
      <c r="AK670" s="486"/>
      <c r="AL670" s="486"/>
      <c r="AM670" s="486"/>
      <c r="AN670" s="486"/>
      <c r="AO670" s="486"/>
      <c r="AP670" s="486"/>
      <c r="AQ670" s="486"/>
      <c r="AR670" s="486"/>
      <c r="AS670" s="486"/>
      <c r="AT670" s="486"/>
      <c r="AU670" s="486"/>
      <c r="AV670" s="486"/>
      <c r="AW670" s="486"/>
      <c r="AX670" s="486"/>
      <c r="AY670" s="486"/>
      <c r="AZ670" s="486"/>
      <c r="BA670" s="486"/>
      <c r="BB670" s="486">
        <f t="shared" si="517"/>
        <v>44907.666666666664</v>
      </c>
      <c r="BC670" s="486"/>
      <c r="BD670" s="486"/>
      <c r="BE670" s="486"/>
      <c r="BF670" s="421">
        <f t="shared" si="496"/>
        <v>2</v>
      </c>
      <c r="BG670" s="422"/>
      <c r="BH670" s="423"/>
      <c r="BI670" s="423"/>
      <c r="BJ670" s="423"/>
      <c r="BK670" s="423"/>
      <c r="BL670" s="423"/>
      <c r="BM670" s="423"/>
      <c r="BN670" s="423"/>
      <c r="BO670" s="423"/>
      <c r="BP670" s="423"/>
      <c r="BQ670" s="424"/>
      <c r="BR670" s="424"/>
      <c r="BS670" s="424"/>
      <c r="BT670" s="424"/>
      <c r="BU670" s="424"/>
      <c r="BV670" s="424"/>
      <c r="BW670" s="424"/>
      <c r="BX670" s="424"/>
      <c r="BY670" s="424"/>
      <c r="BZ670" s="424"/>
      <c r="CA670" s="424"/>
      <c r="CB670" s="425">
        <f t="shared" si="497"/>
        <v>0</v>
      </c>
      <c r="CC670" s="397">
        <f t="shared" si="514"/>
        <v>2</v>
      </c>
      <c r="CD670" s="364"/>
      <c r="CE670" s="396">
        <f t="shared" si="487"/>
        <v>6</v>
      </c>
      <c r="CF670" s="413"/>
      <c r="CG670" s="413"/>
      <c r="CH670" s="413"/>
      <c r="CI670" s="413"/>
      <c r="CJ670" s="413"/>
      <c r="CK670" s="426"/>
      <c r="CL670" s="426"/>
    </row>
    <row r="671" spans="1:90" s="427" customFormat="1" ht="26.4" customHeight="1">
      <c r="A671" s="410"/>
      <c r="B671" s="411">
        <f t="shared" si="515"/>
        <v>1576</v>
      </c>
      <c r="C671" s="216" t="str">
        <f t="shared" ca="1" si="516"/>
        <v/>
      </c>
      <c r="D671" s="216" t="s">
        <v>364</v>
      </c>
      <c r="E671" s="363">
        <f t="shared" si="513"/>
        <v>44866</v>
      </c>
      <c r="F671" s="412">
        <v>44866</v>
      </c>
      <c r="G671" s="413"/>
      <c r="H671" s="414"/>
      <c r="I671" s="413"/>
      <c r="J671" s="413"/>
      <c r="K671" s="413">
        <v>7125</v>
      </c>
      <c r="L671" s="414"/>
      <c r="M671" s="413"/>
      <c r="N671" s="413"/>
      <c r="O671" s="483" t="s">
        <v>253</v>
      </c>
      <c r="P671" s="415" t="s">
        <v>254</v>
      </c>
      <c r="Q671" s="416" t="s">
        <v>254</v>
      </c>
      <c r="R671" s="417" t="s">
        <v>68</v>
      </c>
      <c r="S671" s="418" t="s">
        <v>27</v>
      </c>
      <c r="T671" s="413"/>
      <c r="U671" s="413" t="s">
        <v>382</v>
      </c>
      <c r="V671" s="419" t="s">
        <v>382</v>
      </c>
      <c r="W671" s="419" t="s">
        <v>383</v>
      </c>
      <c r="X671" s="413" t="s">
        <v>379</v>
      </c>
      <c r="Y671" s="413">
        <v>3</v>
      </c>
      <c r="Z671" s="413" t="s">
        <v>31</v>
      </c>
      <c r="AA671" s="413" t="e">
        <v>#VALUE!</v>
      </c>
      <c r="AB671" s="413" t="e">
        <v>#VALUE!</v>
      </c>
      <c r="AC671" s="413"/>
      <c r="AD671" s="413"/>
      <c r="AE671" s="413" t="e">
        <v>#VALUE!</v>
      </c>
      <c r="AF671" s="486">
        <v>44866</v>
      </c>
      <c r="AG671" s="486"/>
      <c r="AH671" s="486"/>
      <c r="AI671" s="486"/>
      <c r="AJ671" s="486"/>
      <c r="AK671" s="486"/>
      <c r="AL671" s="486"/>
      <c r="AM671" s="486"/>
      <c r="AN671" s="486"/>
      <c r="AO671" s="486"/>
      <c r="AP671" s="486"/>
      <c r="AQ671" s="486"/>
      <c r="AR671" s="486"/>
      <c r="AS671" s="486"/>
      <c r="AT671" s="486"/>
      <c r="AU671" s="486"/>
      <c r="AV671" s="486"/>
      <c r="AW671" s="486"/>
      <c r="AX671" s="486"/>
      <c r="AY671" s="486"/>
      <c r="AZ671" s="486"/>
      <c r="BA671" s="486"/>
      <c r="BB671" s="486">
        <f t="shared" si="517"/>
        <v>44907.666666666664</v>
      </c>
      <c r="BC671" s="486"/>
      <c r="BD671" s="486"/>
      <c r="BE671" s="486"/>
      <c r="BF671" s="421">
        <f t="shared" si="496"/>
        <v>2</v>
      </c>
      <c r="BG671" s="422"/>
      <c r="BH671" s="423"/>
      <c r="BI671" s="423"/>
      <c r="BJ671" s="423"/>
      <c r="BK671" s="423"/>
      <c r="BL671" s="423"/>
      <c r="BM671" s="423"/>
      <c r="BN671" s="423"/>
      <c r="BO671" s="423"/>
      <c r="BP671" s="423"/>
      <c r="BQ671" s="424"/>
      <c r="BR671" s="424"/>
      <c r="BS671" s="424"/>
      <c r="BT671" s="424"/>
      <c r="BU671" s="424"/>
      <c r="BV671" s="424"/>
      <c r="BW671" s="424"/>
      <c r="BX671" s="424"/>
      <c r="BY671" s="424"/>
      <c r="BZ671" s="424"/>
      <c r="CA671" s="424"/>
      <c r="CB671" s="425">
        <f t="shared" si="497"/>
        <v>0</v>
      </c>
      <c r="CC671" s="397">
        <f t="shared" si="514"/>
        <v>2</v>
      </c>
      <c r="CD671" s="364"/>
      <c r="CE671" s="396">
        <f t="shared" si="487"/>
        <v>6</v>
      </c>
      <c r="CF671" s="413"/>
      <c r="CG671" s="413"/>
      <c r="CH671" s="413"/>
      <c r="CI671" s="413"/>
      <c r="CJ671" s="413"/>
      <c r="CK671" s="426"/>
      <c r="CL671" s="426"/>
    </row>
    <row r="672" spans="1:90" s="427" customFormat="1" ht="26.4" customHeight="1">
      <c r="A672" s="410"/>
      <c r="B672" s="411">
        <f t="shared" si="515"/>
        <v>1577</v>
      </c>
      <c r="C672" s="216" t="str">
        <f t="shared" ca="1" si="516"/>
        <v/>
      </c>
      <c r="D672" s="216" t="str">
        <f ca="1">IF(C672="Closed","Done","Under Test")</f>
        <v>Under Test</v>
      </c>
      <c r="E672" s="363">
        <f t="shared" si="513"/>
        <v>44896</v>
      </c>
      <c r="F672" s="412">
        <v>44896</v>
      </c>
      <c r="G672" s="420">
        <v>44566</v>
      </c>
      <c r="H672" s="328" t="s">
        <v>615</v>
      </c>
      <c r="I672" s="413"/>
      <c r="J672" s="413"/>
      <c r="K672" s="413">
        <v>3049</v>
      </c>
      <c r="L672" s="328" t="s">
        <v>146</v>
      </c>
      <c r="M672" s="3" t="s">
        <v>48</v>
      </c>
      <c r="N672" s="21" t="s">
        <v>18</v>
      </c>
      <c r="O672" s="483" t="s">
        <v>253</v>
      </c>
      <c r="P672" s="415" t="s">
        <v>254</v>
      </c>
      <c r="Q672" s="416" t="s">
        <v>254</v>
      </c>
      <c r="R672" s="417" t="s">
        <v>68</v>
      </c>
      <c r="S672" s="418" t="s">
        <v>27</v>
      </c>
      <c r="T672" s="413"/>
      <c r="U672" s="14" t="s">
        <v>350</v>
      </c>
      <c r="V672" s="419" t="s">
        <v>377</v>
      </c>
      <c r="W672" s="419">
        <v>95</v>
      </c>
      <c r="X672" s="413" t="s">
        <v>323</v>
      </c>
      <c r="Y672" s="413">
        <v>3</v>
      </c>
      <c r="Z672" s="428" t="s">
        <v>223</v>
      </c>
      <c r="AA672" s="413" t="e">
        <v>#VALUE!</v>
      </c>
      <c r="AB672" s="413" t="e">
        <v>#VALUE!</v>
      </c>
      <c r="AC672" s="413"/>
      <c r="AD672" s="413"/>
      <c r="AE672" s="413">
        <v>500</v>
      </c>
      <c r="AF672" s="486">
        <v>44896</v>
      </c>
      <c r="AG672" s="486"/>
      <c r="AH672" s="486"/>
      <c r="AI672" s="486"/>
      <c r="AJ672" s="486"/>
      <c r="AK672" s="486"/>
      <c r="AL672" s="486"/>
      <c r="AM672" s="486"/>
      <c r="AN672" s="486"/>
      <c r="AO672" s="486"/>
      <c r="AP672" s="486"/>
      <c r="AQ672" s="486"/>
      <c r="AR672" s="486"/>
      <c r="AS672" s="486"/>
      <c r="AT672" s="486"/>
      <c r="AU672" s="486"/>
      <c r="AV672" s="486"/>
      <c r="AW672" s="486"/>
      <c r="AX672" s="486"/>
      <c r="AY672" s="486">
        <f t="shared" ref="AY672:AY682" si="518">$AF672+AY$3</f>
        <v>44916.833333333336</v>
      </c>
      <c r="AZ672" s="486"/>
      <c r="BA672" s="486"/>
      <c r="BB672" s="486"/>
      <c r="BC672" s="486"/>
      <c r="BD672" s="486"/>
      <c r="BE672" s="486"/>
      <c r="BF672" s="421">
        <f t="shared" si="496"/>
        <v>2</v>
      </c>
      <c r="BG672" s="422"/>
      <c r="BH672" s="423"/>
      <c r="BI672" s="423"/>
      <c r="BJ672" s="423"/>
      <c r="BK672" s="423"/>
      <c r="BL672" s="423"/>
      <c r="BM672" s="423"/>
      <c r="BN672" s="423"/>
      <c r="BO672" s="423"/>
      <c r="BP672" s="423"/>
      <c r="BQ672" s="424"/>
      <c r="BR672" s="424"/>
      <c r="BS672" s="424"/>
      <c r="BT672" s="424"/>
      <c r="BU672" s="424"/>
      <c r="BV672" s="424"/>
      <c r="BW672" s="424"/>
      <c r="BX672" s="424"/>
      <c r="BY672" s="424"/>
      <c r="BZ672" s="424"/>
      <c r="CA672" s="424"/>
      <c r="CB672" s="425">
        <f t="shared" si="497"/>
        <v>0</v>
      </c>
      <c r="CC672" s="397">
        <f t="shared" si="514"/>
        <v>2</v>
      </c>
      <c r="CD672" s="364"/>
      <c r="CE672" s="396">
        <f t="shared" si="487"/>
        <v>6</v>
      </c>
      <c r="CF672" s="413"/>
      <c r="CG672" s="413"/>
      <c r="CH672" s="413"/>
      <c r="CI672" s="413"/>
      <c r="CJ672" s="413"/>
      <c r="CK672" s="426"/>
      <c r="CL672" s="426"/>
    </row>
    <row r="673" spans="1:90" s="427" customFormat="1" ht="26.4" customHeight="1">
      <c r="A673" s="410"/>
      <c r="B673" s="411">
        <f t="shared" si="515"/>
        <v>1578</v>
      </c>
      <c r="C673" s="216" t="str">
        <f t="shared" ca="1" si="516"/>
        <v/>
      </c>
      <c r="D673" s="216" t="str">
        <f ca="1">IF(C673="Closed","Done","Under Test")</f>
        <v>Under Test</v>
      </c>
      <c r="E673" s="363">
        <f t="shared" si="513"/>
        <v>44896</v>
      </c>
      <c r="F673" s="412">
        <v>44896</v>
      </c>
      <c r="G673" s="420">
        <v>44566</v>
      </c>
      <c r="H673" s="328" t="s">
        <v>615</v>
      </c>
      <c r="I673" s="413"/>
      <c r="J673" s="413"/>
      <c r="K673" s="413">
        <v>3049</v>
      </c>
      <c r="L673" s="328" t="s">
        <v>146</v>
      </c>
      <c r="M673" s="3" t="s">
        <v>48</v>
      </c>
      <c r="N673" s="21" t="s">
        <v>18</v>
      </c>
      <c r="O673" s="483" t="s">
        <v>253</v>
      </c>
      <c r="P673" s="415" t="s">
        <v>254</v>
      </c>
      <c r="Q673" s="416" t="s">
        <v>254</v>
      </c>
      <c r="R673" s="417" t="s">
        <v>68</v>
      </c>
      <c r="S673" s="418" t="s">
        <v>27</v>
      </c>
      <c r="T673" s="413"/>
      <c r="U673" s="413" t="s">
        <v>378</v>
      </c>
      <c r="V673" s="419" t="s">
        <v>378</v>
      </c>
      <c r="W673" s="419">
        <v>-40</v>
      </c>
      <c r="X673" s="413" t="s">
        <v>323</v>
      </c>
      <c r="Y673" s="413">
        <v>3</v>
      </c>
      <c r="Z673" s="413" t="s">
        <v>57</v>
      </c>
      <c r="AA673" s="413" t="e">
        <v>#VALUE!</v>
      </c>
      <c r="AB673" s="413" t="e">
        <v>#VALUE!</v>
      </c>
      <c r="AC673" s="413"/>
      <c r="AD673" s="413"/>
      <c r="AE673" s="413">
        <v>500</v>
      </c>
      <c r="AF673" s="486">
        <v>44896</v>
      </c>
      <c r="AG673" s="486"/>
      <c r="AH673" s="486"/>
      <c r="AI673" s="486"/>
      <c r="AJ673" s="486"/>
      <c r="AK673" s="486"/>
      <c r="AL673" s="486"/>
      <c r="AM673" s="486"/>
      <c r="AN673" s="486"/>
      <c r="AO673" s="486"/>
      <c r="AP673" s="486"/>
      <c r="AQ673" s="486"/>
      <c r="AR673" s="486"/>
      <c r="AS673" s="486"/>
      <c r="AT673" s="486"/>
      <c r="AU673" s="486"/>
      <c r="AV673" s="486"/>
      <c r="AW673" s="486"/>
      <c r="AX673" s="486"/>
      <c r="AY673" s="486">
        <f t="shared" si="518"/>
        <v>44916.833333333336</v>
      </c>
      <c r="AZ673" s="486"/>
      <c r="BA673" s="486"/>
      <c r="BB673" s="486"/>
      <c r="BC673" s="486"/>
      <c r="BD673" s="486"/>
      <c r="BE673" s="486"/>
      <c r="BF673" s="421">
        <f t="shared" si="496"/>
        <v>2</v>
      </c>
      <c r="BG673" s="422"/>
      <c r="BH673" s="423"/>
      <c r="BI673" s="423"/>
      <c r="BJ673" s="423"/>
      <c r="BK673" s="423"/>
      <c r="BL673" s="423"/>
      <c r="BM673" s="423"/>
      <c r="BN673" s="423"/>
      <c r="BO673" s="423"/>
      <c r="BP673" s="423"/>
      <c r="BQ673" s="424"/>
      <c r="BR673" s="424"/>
      <c r="BS673" s="424"/>
      <c r="BT673" s="424"/>
      <c r="BU673" s="424"/>
      <c r="BV673" s="424"/>
      <c r="BW673" s="424"/>
      <c r="BX673" s="424"/>
      <c r="BY673" s="424"/>
      <c r="BZ673" s="424"/>
      <c r="CA673" s="424"/>
      <c r="CB673" s="425">
        <f t="shared" si="497"/>
        <v>0</v>
      </c>
      <c r="CC673" s="397">
        <f t="shared" si="514"/>
        <v>2</v>
      </c>
      <c r="CD673" s="364"/>
      <c r="CE673" s="396">
        <f>CD673+6</f>
        <v>6</v>
      </c>
      <c r="CF673" s="413"/>
      <c r="CG673" s="413"/>
      <c r="CH673" s="413"/>
      <c r="CI673" s="413"/>
      <c r="CJ673" s="413"/>
      <c r="CK673" s="426"/>
      <c r="CL673" s="426"/>
    </row>
    <row r="674" spans="1:90" s="427" customFormat="1" ht="26.4" customHeight="1">
      <c r="A674" s="410"/>
      <c r="B674" s="411">
        <f t="shared" si="515"/>
        <v>1579</v>
      </c>
      <c r="C674" s="216" t="str">
        <f t="shared" ca="1" si="516"/>
        <v/>
      </c>
      <c r="D674" s="216" t="str">
        <f ca="1">IF(C674="Closed","Done","Under Test")</f>
        <v>Under Test</v>
      </c>
      <c r="E674" s="363">
        <f t="shared" si="513"/>
        <v>44896</v>
      </c>
      <c r="F674" s="412">
        <v>44896</v>
      </c>
      <c r="G674" s="420">
        <v>44566</v>
      </c>
      <c r="H674" s="328" t="s">
        <v>615</v>
      </c>
      <c r="I674" s="413"/>
      <c r="J674" s="413"/>
      <c r="K674" s="413">
        <v>3049</v>
      </c>
      <c r="L674" s="328" t="s">
        <v>146</v>
      </c>
      <c r="M674" s="3" t="s">
        <v>48</v>
      </c>
      <c r="N674" s="21" t="s">
        <v>18</v>
      </c>
      <c r="O674" s="483" t="s">
        <v>253</v>
      </c>
      <c r="P674" s="415" t="s">
        <v>254</v>
      </c>
      <c r="Q674" s="416" t="s">
        <v>254</v>
      </c>
      <c r="R674" s="417" t="s">
        <v>68</v>
      </c>
      <c r="S674" s="418" t="s">
        <v>27</v>
      </c>
      <c r="T674" s="413"/>
      <c r="U674" s="14" t="s">
        <v>350</v>
      </c>
      <c r="V674" s="419" t="s">
        <v>377</v>
      </c>
      <c r="W674" s="419">
        <v>95</v>
      </c>
      <c r="X674" s="413" t="s">
        <v>379</v>
      </c>
      <c r="Y674" s="413">
        <v>3</v>
      </c>
      <c r="Z674" s="428" t="s">
        <v>353</v>
      </c>
      <c r="AA674" s="413" t="e">
        <v>#VALUE!</v>
      </c>
      <c r="AB674" s="413" t="e">
        <v>#VALUE!</v>
      </c>
      <c r="AC674" s="413"/>
      <c r="AD674" s="413"/>
      <c r="AE674" s="413">
        <v>500</v>
      </c>
      <c r="AF674" s="486">
        <v>44896</v>
      </c>
      <c r="AG674" s="486"/>
      <c r="AH674" s="486"/>
      <c r="AI674" s="486"/>
      <c r="AJ674" s="486"/>
      <c r="AK674" s="486"/>
      <c r="AL674" s="486"/>
      <c r="AM674" s="486"/>
      <c r="AN674" s="486"/>
      <c r="AO674" s="486"/>
      <c r="AP674" s="486"/>
      <c r="AQ674" s="486"/>
      <c r="AR674" s="486"/>
      <c r="AS674" s="486"/>
      <c r="AT674" s="486"/>
      <c r="AU674" s="486"/>
      <c r="AV674" s="486"/>
      <c r="AW674" s="486"/>
      <c r="AX674" s="486"/>
      <c r="AY674" s="486">
        <f t="shared" si="518"/>
        <v>44916.833333333336</v>
      </c>
      <c r="AZ674" s="486"/>
      <c r="BA674" s="486"/>
      <c r="BB674" s="486"/>
      <c r="BC674" s="486"/>
      <c r="BD674" s="486"/>
      <c r="BE674" s="486"/>
      <c r="BF674" s="421">
        <f t="shared" si="496"/>
        <v>2</v>
      </c>
      <c r="BG674" s="422"/>
      <c r="BH674" s="423"/>
      <c r="BI674" s="423"/>
      <c r="BJ674" s="423"/>
      <c r="BK674" s="423"/>
      <c r="BL674" s="423"/>
      <c r="BM674" s="423"/>
      <c r="BN674" s="423"/>
      <c r="BO674" s="423"/>
      <c r="BP674" s="423"/>
      <c r="BQ674" s="424"/>
      <c r="BR674" s="424"/>
      <c r="BS674" s="424"/>
      <c r="BT674" s="424"/>
      <c r="BU674" s="424"/>
      <c r="BV674" s="424"/>
      <c r="BW674" s="424"/>
      <c r="BX674" s="424"/>
      <c r="BY674" s="424"/>
      <c r="BZ674" s="424"/>
      <c r="CA674" s="424"/>
      <c r="CB674" s="425">
        <f t="shared" si="497"/>
        <v>0</v>
      </c>
      <c r="CC674" s="397">
        <f t="shared" si="514"/>
        <v>2</v>
      </c>
      <c r="CD674" s="364"/>
      <c r="CE674" s="396">
        <f t="shared" ref="CE674:CE679" si="519">CD674+6</f>
        <v>6</v>
      </c>
      <c r="CF674" s="413"/>
      <c r="CG674" s="413"/>
      <c r="CH674" s="413"/>
      <c r="CI674" s="413"/>
      <c r="CJ674" s="413"/>
      <c r="CK674" s="426"/>
      <c r="CL674" s="426"/>
    </row>
    <row r="675" spans="1:90" s="427" customFormat="1" ht="26.4" customHeight="1">
      <c r="A675" s="410"/>
      <c r="B675" s="411">
        <f>B674+1</f>
        <v>1580</v>
      </c>
      <c r="C675" s="216" t="str">
        <f t="shared" ca="1" si="516"/>
        <v/>
      </c>
      <c r="D675" s="216" t="str">
        <f ca="1">IF(C675="Closed","Done","Under Test")</f>
        <v>Under Test</v>
      </c>
      <c r="E675" s="363">
        <f t="shared" si="513"/>
        <v>44896</v>
      </c>
      <c r="F675" s="412">
        <v>44896</v>
      </c>
      <c r="G675" s="420">
        <v>44566</v>
      </c>
      <c r="H675" s="328" t="s">
        <v>615</v>
      </c>
      <c r="I675" s="413"/>
      <c r="J675" s="413"/>
      <c r="K675" s="413">
        <v>3049</v>
      </c>
      <c r="L675" s="328" t="s">
        <v>146</v>
      </c>
      <c r="M675" s="3" t="s">
        <v>48</v>
      </c>
      <c r="N675" s="21" t="s">
        <v>18</v>
      </c>
      <c r="O675" s="483" t="s">
        <v>253</v>
      </c>
      <c r="P675" s="415" t="s">
        <v>254</v>
      </c>
      <c r="Q675" s="416" t="s">
        <v>254</v>
      </c>
      <c r="R675" s="417" t="s">
        <v>68</v>
      </c>
      <c r="S675" s="418" t="s">
        <v>27</v>
      </c>
      <c r="T675" s="413"/>
      <c r="U675" s="413" t="s">
        <v>378</v>
      </c>
      <c r="V675" s="419" t="s">
        <v>378</v>
      </c>
      <c r="W675" s="419">
        <v>-40</v>
      </c>
      <c r="X675" s="413" t="s">
        <v>379</v>
      </c>
      <c r="Y675" s="413">
        <v>3</v>
      </c>
      <c r="Z675" s="413" t="s">
        <v>57</v>
      </c>
      <c r="AA675" s="413" t="e">
        <v>#VALUE!</v>
      </c>
      <c r="AB675" s="413" t="e">
        <v>#VALUE!</v>
      </c>
      <c r="AC675" s="413"/>
      <c r="AD675" s="413"/>
      <c r="AE675" s="413">
        <v>500</v>
      </c>
      <c r="AF675" s="486">
        <v>44896</v>
      </c>
      <c r="AG675" s="486"/>
      <c r="AH675" s="486"/>
      <c r="AI675" s="486"/>
      <c r="AJ675" s="486"/>
      <c r="AK675" s="486"/>
      <c r="AL675" s="486"/>
      <c r="AM675" s="486"/>
      <c r="AN675" s="486"/>
      <c r="AO675" s="486"/>
      <c r="AP675" s="486"/>
      <c r="AQ675" s="486"/>
      <c r="AR675" s="486"/>
      <c r="AS675" s="486"/>
      <c r="AT675" s="486"/>
      <c r="AU675" s="486"/>
      <c r="AV675" s="486"/>
      <c r="AW675" s="486"/>
      <c r="AX675" s="486"/>
      <c r="AY675" s="486">
        <f t="shared" si="518"/>
        <v>44916.833333333336</v>
      </c>
      <c r="AZ675" s="486"/>
      <c r="BA675" s="486"/>
      <c r="BB675" s="486"/>
      <c r="BC675" s="486"/>
      <c r="BD675" s="486"/>
      <c r="BE675" s="486"/>
      <c r="BF675" s="421">
        <f t="shared" si="496"/>
        <v>2</v>
      </c>
      <c r="BG675" s="422"/>
      <c r="BH675" s="423"/>
      <c r="BI675" s="423"/>
      <c r="BJ675" s="423"/>
      <c r="BK675" s="423"/>
      <c r="BL675" s="423"/>
      <c r="BM675" s="423"/>
      <c r="BN675" s="423"/>
      <c r="BO675" s="423"/>
      <c r="BP675" s="423"/>
      <c r="BQ675" s="424"/>
      <c r="BR675" s="424"/>
      <c r="BS675" s="424"/>
      <c r="BT675" s="424"/>
      <c r="BU675" s="424"/>
      <c r="BV675" s="424"/>
      <c r="BW675" s="424"/>
      <c r="BX675" s="424"/>
      <c r="BY675" s="424"/>
      <c r="BZ675" s="424"/>
      <c r="CA675" s="424"/>
      <c r="CB675" s="425">
        <f t="shared" si="497"/>
        <v>0</v>
      </c>
      <c r="CC675" s="397">
        <f t="shared" si="514"/>
        <v>2</v>
      </c>
      <c r="CD675" s="364"/>
      <c r="CE675" s="396">
        <f t="shared" si="519"/>
        <v>6</v>
      </c>
      <c r="CF675" s="413"/>
      <c r="CG675" s="413"/>
      <c r="CH675" s="413"/>
      <c r="CI675" s="413"/>
      <c r="CJ675" s="413"/>
      <c r="CK675" s="426"/>
      <c r="CL675" s="426"/>
    </row>
    <row r="676" spans="1:90" s="427" customFormat="1" ht="26.4" customHeight="1">
      <c r="A676" s="410"/>
      <c r="B676" s="411">
        <f t="shared" si="515"/>
        <v>1581</v>
      </c>
      <c r="C676" s="216" t="str">
        <f t="shared" ca="1" si="516"/>
        <v/>
      </c>
      <c r="D676" s="216" t="str">
        <f ca="1">IF(C676="Closed","Done","Under Test")</f>
        <v>Under Test</v>
      </c>
      <c r="E676" s="363">
        <f t="shared" si="513"/>
        <v>44896</v>
      </c>
      <c r="F676" s="412">
        <v>44896</v>
      </c>
      <c r="G676" s="420">
        <v>44566</v>
      </c>
      <c r="H676" s="328" t="s">
        <v>615</v>
      </c>
      <c r="I676" s="413"/>
      <c r="J676" s="413"/>
      <c r="K676" s="413">
        <v>3049</v>
      </c>
      <c r="L676" s="328" t="s">
        <v>146</v>
      </c>
      <c r="M676" s="3" t="s">
        <v>48</v>
      </c>
      <c r="N676" s="21" t="s">
        <v>18</v>
      </c>
      <c r="O676" s="483" t="s">
        <v>253</v>
      </c>
      <c r="P676" s="415" t="s">
        <v>254</v>
      </c>
      <c r="Q676" s="416" t="s">
        <v>254</v>
      </c>
      <c r="R676" s="417" t="s">
        <v>68</v>
      </c>
      <c r="S676" s="418" t="s">
        <v>27</v>
      </c>
      <c r="T676" s="413"/>
      <c r="U676" s="413" t="s">
        <v>380</v>
      </c>
      <c r="V676" s="419" t="s">
        <v>318</v>
      </c>
      <c r="W676" s="419" t="s">
        <v>329</v>
      </c>
      <c r="X676" s="413" t="s">
        <v>323</v>
      </c>
      <c r="Y676" s="413">
        <v>3</v>
      </c>
      <c r="Z676" s="413" t="s">
        <v>21</v>
      </c>
      <c r="AA676" s="413" t="e">
        <v>#VALUE!</v>
      </c>
      <c r="AB676" s="413" t="e">
        <v>#VALUE!</v>
      </c>
      <c r="AC676" s="413"/>
      <c r="AD676" s="413"/>
      <c r="AE676" s="413">
        <v>500</v>
      </c>
      <c r="AF676" s="486">
        <v>44896</v>
      </c>
      <c r="AG676" s="486"/>
      <c r="AH676" s="486"/>
      <c r="AI676" s="486"/>
      <c r="AJ676" s="486"/>
      <c r="AK676" s="486"/>
      <c r="AL676" s="486"/>
      <c r="AM676" s="486"/>
      <c r="AN676" s="486"/>
      <c r="AO676" s="486"/>
      <c r="AP676" s="486"/>
      <c r="AQ676" s="486"/>
      <c r="AR676" s="486"/>
      <c r="AS676" s="486"/>
      <c r="AT676" s="486"/>
      <c r="AU676" s="486"/>
      <c r="AV676" s="486"/>
      <c r="AW676" s="486"/>
      <c r="AX676" s="486"/>
      <c r="AY676" s="486">
        <f t="shared" si="518"/>
        <v>44916.833333333336</v>
      </c>
      <c r="AZ676" s="486"/>
      <c r="BA676" s="486"/>
      <c r="BB676" s="486"/>
      <c r="BC676" s="486"/>
      <c r="BD676" s="486"/>
      <c r="BE676" s="486"/>
      <c r="BF676" s="421">
        <f t="shared" si="496"/>
        <v>2</v>
      </c>
      <c r="BG676" s="422"/>
      <c r="BH676" s="423"/>
      <c r="BI676" s="423"/>
      <c r="BJ676" s="423"/>
      <c r="BK676" s="423"/>
      <c r="BL676" s="423"/>
      <c r="BM676" s="423"/>
      <c r="BN676" s="423"/>
      <c r="BO676" s="423"/>
      <c r="BP676" s="423"/>
      <c r="BQ676" s="424"/>
      <c r="BR676" s="424"/>
      <c r="BS676" s="424"/>
      <c r="BT676" s="424"/>
      <c r="BU676" s="424"/>
      <c r="BV676" s="424"/>
      <c r="BW676" s="424"/>
      <c r="BX676" s="424"/>
      <c r="BY676" s="424"/>
      <c r="BZ676" s="424"/>
      <c r="CA676" s="424"/>
      <c r="CB676" s="425">
        <f t="shared" si="497"/>
        <v>0</v>
      </c>
      <c r="CC676" s="397">
        <f t="shared" si="514"/>
        <v>2</v>
      </c>
      <c r="CD676" s="364"/>
      <c r="CE676" s="396">
        <f t="shared" si="519"/>
        <v>6</v>
      </c>
      <c r="CF676" s="413"/>
      <c r="CG676" s="413"/>
      <c r="CH676" s="413"/>
      <c r="CI676" s="413"/>
      <c r="CJ676" s="413"/>
      <c r="CK676" s="426"/>
      <c r="CL676" s="426"/>
    </row>
    <row r="677" spans="1:90" s="427" customFormat="1" ht="26.4" customHeight="1">
      <c r="A677" s="410"/>
      <c r="B677" s="411">
        <f t="shared" si="515"/>
        <v>1582</v>
      </c>
      <c r="C677" s="216" t="str">
        <f t="shared" ca="1" si="516"/>
        <v/>
      </c>
      <c r="D677" s="216" t="s">
        <v>364</v>
      </c>
      <c r="E677" s="363">
        <f t="shared" si="513"/>
        <v>44896</v>
      </c>
      <c r="F677" s="412">
        <v>44896</v>
      </c>
      <c r="G677" s="413"/>
      <c r="H677" s="414"/>
      <c r="I677" s="413"/>
      <c r="J677" s="413"/>
      <c r="K677" s="413">
        <v>3082</v>
      </c>
      <c r="L677" s="414"/>
      <c r="M677" s="413"/>
      <c r="N677" s="413"/>
      <c r="O677" s="483" t="s">
        <v>253</v>
      </c>
      <c r="P677" s="415" t="s">
        <v>254</v>
      </c>
      <c r="Q677" s="416" t="s">
        <v>254</v>
      </c>
      <c r="R677" s="417" t="s">
        <v>68</v>
      </c>
      <c r="S677" s="418" t="s">
        <v>27</v>
      </c>
      <c r="T677" s="413"/>
      <c r="U677" s="14" t="s">
        <v>350</v>
      </c>
      <c r="V677" s="419" t="s">
        <v>377</v>
      </c>
      <c r="W677" s="419">
        <v>95</v>
      </c>
      <c r="X677" s="413" t="s">
        <v>323</v>
      </c>
      <c r="Y677" s="413">
        <v>3</v>
      </c>
      <c r="Z677" s="428" t="s">
        <v>353</v>
      </c>
      <c r="AA677" s="413" t="e">
        <v>#VALUE!</v>
      </c>
      <c r="AB677" s="413" t="e">
        <v>#VALUE!</v>
      </c>
      <c r="AC677" s="413"/>
      <c r="AD677" s="413"/>
      <c r="AE677" s="413" t="e">
        <v>#VALUE!</v>
      </c>
      <c r="AF677" s="486">
        <v>44896</v>
      </c>
      <c r="AG677" s="486"/>
      <c r="AH677" s="486"/>
      <c r="AI677" s="486"/>
      <c r="AJ677" s="486"/>
      <c r="AK677" s="486"/>
      <c r="AL677" s="486"/>
      <c r="AM677" s="486"/>
      <c r="AN677" s="486"/>
      <c r="AO677" s="486"/>
      <c r="AP677" s="486"/>
      <c r="AQ677" s="486"/>
      <c r="AR677" s="486"/>
      <c r="AS677" s="486"/>
      <c r="AT677" s="486"/>
      <c r="AU677" s="486"/>
      <c r="AV677" s="486"/>
      <c r="AW677" s="486"/>
      <c r="AX677" s="486"/>
      <c r="AY677" s="486">
        <f t="shared" si="518"/>
        <v>44916.833333333336</v>
      </c>
      <c r="AZ677" s="486"/>
      <c r="BA677" s="486"/>
      <c r="BB677" s="486"/>
      <c r="BC677" s="486"/>
      <c r="BD677" s="486"/>
      <c r="BE677" s="486"/>
      <c r="BF677" s="421">
        <f t="shared" si="496"/>
        <v>2</v>
      </c>
      <c r="BG677" s="422"/>
      <c r="BH677" s="423"/>
      <c r="BI677" s="423"/>
      <c r="BJ677" s="423"/>
      <c r="BK677" s="423"/>
      <c r="BL677" s="423"/>
      <c r="BM677" s="423"/>
      <c r="BN677" s="423"/>
      <c r="BO677" s="423"/>
      <c r="BP677" s="423"/>
      <c r="BQ677" s="424"/>
      <c r="BR677" s="424"/>
      <c r="BS677" s="424"/>
      <c r="BT677" s="424"/>
      <c r="BU677" s="424"/>
      <c r="BV677" s="424"/>
      <c r="BW677" s="424"/>
      <c r="BX677" s="424"/>
      <c r="BY677" s="424"/>
      <c r="BZ677" s="424"/>
      <c r="CA677" s="424"/>
      <c r="CB677" s="425">
        <f t="shared" si="497"/>
        <v>0</v>
      </c>
      <c r="CC677" s="397">
        <f t="shared" si="514"/>
        <v>2</v>
      </c>
      <c r="CD677" s="364"/>
      <c r="CE677" s="396">
        <f t="shared" si="519"/>
        <v>6</v>
      </c>
      <c r="CF677" s="413"/>
      <c r="CG677" s="413"/>
      <c r="CH677" s="413"/>
      <c r="CI677" s="413"/>
      <c r="CJ677" s="413"/>
      <c r="CK677" s="426"/>
      <c r="CL677" s="426"/>
    </row>
    <row r="678" spans="1:90" s="427" customFormat="1" ht="26.4" customHeight="1">
      <c r="A678" s="410"/>
      <c r="B678" s="411">
        <f t="shared" si="515"/>
        <v>1583</v>
      </c>
      <c r="C678" s="216" t="str">
        <f t="shared" ca="1" si="516"/>
        <v/>
      </c>
      <c r="D678" s="216" t="s">
        <v>364</v>
      </c>
      <c r="E678" s="363">
        <f t="shared" si="513"/>
        <v>44896</v>
      </c>
      <c r="F678" s="412">
        <v>44896</v>
      </c>
      <c r="G678" s="413"/>
      <c r="H678" s="414"/>
      <c r="I678" s="413"/>
      <c r="J678" s="413"/>
      <c r="K678" s="413">
        <v>3082</v>
      </c>
      <c r="L678" s="414"/>
      <c r="M678" s="413"/>
      <c r="N678" s="413"/>
      <c r="O678" s="483" t="s">
        <v>253</v>
      </c>
      <c r="P678" s="415" t="s">
        <v>254</v>
      </c>
      <c r="Q678" s="416" t="s">
        <v>254</v>
      </c>
      <c r="R678" s="417" t="s">
        <v>68</v>
      </c>
      <c r="S678" s="418" t="s">
        <v>27</v>
      </c>
      <c r="T678" s="413"/>
      <c r="U678" s="413" t="s">
        <v>378</v>
      </c>
      <c r="V678" s="419" t="s">
        <v>378</v>
      </c>
      <c r="W678" s="419">
        <v>-40</v>
      </c>
      <c r="X678" s="413" t="s">
        <v>323</v>
      </c>
      <c r="Y678" s="413">
        <v>3</v>
      </c>
      <c r="Z678" s="413" t="s">
        <v>57</v>
      </c>
      <c r="AA678" s="413" t="e">
        <v>#VALUE!</v>
      </c>
      <c r="AB678" s="413" t="e">
        <v>#VALUE!</v>
      </c>
      <c r="AC678" s="413"/>
      <c r="AD678" s="413"/>
      <c r="AE678" s="413" t="e">
        <v>#VALUE!</v>
      </c>
      <c r="AF678" s="486">
        <v>44896</v>
      </c>
      <c r="AG678" s="486"/>
      <c r="AH678" s="486"/>
      <c r="AI678" s="486"/>
      <c r="AJ678" s="486"/>
      <c r="AK678" s="486"/>
      <c r="AL678" s="486"/>
      <c r="AM678" s="486"/>
      <c r="AN678" s="486"/>
      <c r="AO678" s="486"/>
      <c r="AP678" s="486"/>
      <c r="AQ678" s="486"/>
      <c r="AR678" s="486"/>
      <c r="AS678" s="486"/>
      <c r="AT678" s="486"/>
      <c r="AU678" s="486"/>
      <c r="AV678" s="486"/>
      <c r="AW678" s="486"/>
      <c r="AX678" s="486"/>
      <c r="AY678" s="486">
        <f t="shared" si="518"/>
        <v>44916.833333333336</v>
      </c>
      <c r="AZ678" s="486"/>
      <c r="BA678" s="486"/>
      <c r="BB678" s="486"/>
      <c r="BC678" s="486"/>
      <c r="BD678" s="486"/>
      <c r="BE678" s="486"/>
      <c r="BF678" s="421">
        <f t="shared" si="496"/>
        <v>2</v>
      </c>
      <c r="BG678" s="422"/>
      <c r="BH678" s="423"/>
      <c r="BI678" s="423"/>
      <c r="BJ678" s="423"/>
      <c r="BK678" s="423"/>
      <c r="BL678" s="423"/>
      <c r="BM678" s="423"/>
      <c r="BN678" s="423"/>
      <c r="BO678" s="423"/>
      <c r="BP678" s="423"/>
      <c r="BQ678" s="424"/>
      <c r="BR678" s="424"/>
      <c r="BS678" s="424"/>
      <c r="BT678" s="424"/>
      <c r="BU678" s="424"/>
      <c r="BV678" s="424"/>
      <c r="BW678" s="424"/>
      <c r="BX678" s="424"/>
      <c r="BY678" s="424"/>
      <c r="BZ678" s="424"/>
      <c r="CA678" s="424"/>
      <c r="CB678" s="425">
        <f t="shared" si="497"/>
        <v>0</v>
      </c>
      <c r="CC678" s="397">
        <f t="shared" si="514"/>
        <v>2</v>
      </c>
      <c r="CD678" s="364"/>
      <c r="CE678" s="396">
        <f t="shared" si="519"/>
        <v>6</v>
      </c>
      <c r="CF678" s="413"/>
      <c r="CG678" s="413"/>
      <c r="CH678" s="413"/>
      <c r="CI678" s="413"/>
      <c r="CJ678" s="413"/>
      <c r="CK678" s="426"/>
      <c r="CL678" s="426"/>
    </row>
    <row r="679" spans="1:90" s="427" customFormat="1" ht="26.4" customHeight="1">
      <c r="A679" s="410"/>
      <c r="B679" s="411">
        <f t="shared" si="515"/>
        <v>1584</v>
      </c>
      <c r="C679" s="216" t="str">
        <f t="shared" ca="1" si="516"/>
        <v/>
      </c>
      <c r="D679" s="216" t="s">
        <v>364</v>
      </c>
      <c r="E679" s="363">
        <f t="shared" si="513"/>
        <v>44896</v>
      </c>
      <c r="F679" s="412">
        <v>44896</v>
      </c>
      <c r="G679" s="413"/>
      <c r="H679" s="414"/>
      <c r="I679" s="413"/>
      <c r="J679" s="413"/>
      <c r="K679" s="413">
        <v>3082</v>
      </c>
      <c r="L679" s="414"/>
      <c r="M679" s="413"/>
      <c r="N679" s="413"/>
      <c r="O679" s="483" t="s">
        <v>253</v>
      </c>
      <c r="P679" s="415" t="s">
        <v>254</v>
      </c>
      <c r="Q679" s="416" t="s">
        <v>254</v>
      </c>
      <c r="R679" s="417" t="s">
        <v>68</v>
      </c>
      <c r="S679" s="418" t="s">
        <v>27</v>
      </c>
      <c r="T679" s="413"/>
      <c r="U679" s="14" t="s">
        <v>350</v>
      </c>
      <c r="V679" s="419" t="s">
        <v>377</v>
      </c>
      <c r="W679" s="419">
        <v>95</v>
      </c>
      <c r="X679" s="413" t="s">
        <v>379</v>
      </c>
      <c r="Y679" s="413">
        <v>3</v>
      </c>
      <c r="Z679" s="428" t="s">
        <v>353</v>
      </c>
      <c r="AA679" s="413" t="e">
        <v>#VALUE!</v>
      </c>
      <c r="AB679" s="413" t="e">
        <v>#VALUE!</v>
      </c>
      <c r="AC679" s="413"/>
      <c r="AD679" s="413"/>
      <c r="AE679" s="413" t="e">
        <v>#VALUE!</v>
      </c>
      <c r="AF679" s="486">
        <v>44896</v>
      </c>
      <c r="AG679" s="486"/>
      <c r="AH679" s="486"/>
      <c r="AI679" s="486"/>
      <c r="AJ679" s="486"/>
      <c r="AK679" s="486"/>
      <c r="AL679" s="486"/>
      <c r="AM679" s="486"/>
      <c r="AN679" s="486"/>
      <c r="AO679" s="486"/>
      <c r="AP679" s="486"/>
      <c r="AQ679" s="486"/>
      <c r="AR679" s="486"/>
      <c r="AS679" s="486"/>
      <c r="AT679" s="486"/>
      <c r="AU679" s="486"/>
      <c r="AV679" s="486"/>
      <c r="AW679" s="486"/>
      <c r="AX679" s="486"/>
      <c r="AY679" s="486">
        <f t="shared" si="518"/>
        <v>44916.833333333336</v>
      </c>
      <c r="AZ679" s="486"/>
      <c r="BA679" s="486"/>
      <c r="BB679" s="486"/>
      <c r="BC679" s="486"/>
      <c r="BD679" s="486"/>
      <c r="BE679" s="486"/>
      <c r="BF679" s="421">
        <f t="shared" si="496"/>
        <v>2</v>
      </c>
      <c r="BG679" s="422"/>
      <c r="BH679" s="423"/>
      <c r="BI679" s="423"/>
      <c r="BJ679" s="423"/>
      <c r="BK679" s="423"/>
      <c r="BL679" s="423"/>
      <c r="BM679" s="423"/>
      <c r="BN679" s="423"/>
      <c r="BO679" s="423"/>
      <c r="BP679" s="423"/>
      <c r="BQ679" s="424"/>
      <c r="BR679" s="424"/>
      <c r="BS679" s="424"/>
      <c r="BT679" s="424"/>
      <c r="BU679" s="424"/>
      <c r="BV679" s="424"/>
      <c r="BW679" s="424"/>
      <c r="BX679" s="424"/>
      <c r="BY679" s="424"/>
      <c r="BZ679" s="424"/>
      <c r="CA679" s="424"/>
      <c r="CB679" s="425">
        <f t="shared" si="497"/>
        <v>0</v>
      </c>
      <c r="CC679" s="397">
        <f t="shared" si="514"/>
        <v>2</v>
      </c>
      <c r="CD679" s="364"/>
      <c r="CE679" s="396">
        <f t="shared" si="519"/>
        <v>6</v>
      </c>
      <c r="CF679" s="413"/>
      <c r="CG679" s="413"/>
      <c r="CH679" s="413"/>
      <c r="CI679" s="413"/>
      <c r="CJ679" s="413"/>
      <c r="CK679" s="426"/>
      <c r="CL679" s="426"/>
    </row>
    <row r="680" spans="1:90" s="427" customFormat="1" ht="26.4" customHeight="1">
      <c r="A680" s="410"/>
      <c r="B680" s="411">
        <f t="shared" si="515"/>
        <v>1585</v>
      </c>
      <c r="C680" s="216" t="str">
        <f ca="1">IF(CD680="","",(IF(CF680&lt;&gt;"","Closed",(IF(CD680=TODAY()+1,"Near Due",(IF(CD680=TODAY(),"Today is due date",(IF(CD680&gt;TODAY(),"On Due",(IF(E1728&lt;TODAY()-7,"Too Over Due",(IF(CD680&lt;TODAY(),"Over due")))))))))))))</f>
        <v/>
      </c>
      <c r="D680" s="216" t="s">
        <v>364</v>
      </c>
      <c r="E680" s="363">
        <f t="shared" si="513"/>
        <v>44896</v>
      </c>
      <c r="F680" s="412">
        <v>44896</v>
      </c>
      <c r="G680" s="413"/>
      <c r="H680" s="414"/>
      <c r="I680" s="413"/>
      <c r="J680" s="413"/>
      <c r="K680" s="413">
        <v>3082</v>
      </c>
      <c r="L680" s="414"/>
      <c r="M680" s="413"/>
      <c r="N680" s="413"/>
      <c r="O680" s="483" t="s">
        <v>253</v>
      </c>
      <c r="P680" s="415" t="s">
        <v>254</v>
      </c>
      <c r="Q680" s="416" t="s">
        <v>254</v>
      </c>
      <c r="R680" s="417" t="s">
        <v>68</v>
      </c>
      <c r="S680" s="418" t="s">
        <v>27</v>
      </c>
      <c r="T680" s="413"/>
      <c r="U680" s="413" t="s">
        <v>378</v>
      </c>
      <c r="V680" s="419" t="s">
        <v>378</v>
      </c>
      <c r="W680" s="419">
        <v>-40</v>
      </c>
      <c r="X680" s="413" t="s">
        <v>379</v>
      </c>
      <c r="Y680" s="413">
        <v>3</v>
      </c>
      <c r="Z680" s="413" t="s">
        <v>57</v>
      </c>
      <c r="AA680" s="413" t="e">
        <v>#VALUE!</v>
      </c>
      <c r="AB680" s="413" t="e">
        <v>#VALUE!</v>
      </c>
      <c r="AC680" s="413"/>
      <c r="AD680" s="413"/>
      <c r="AE680" s="413" t="e">
        <v>#VALUE!</v>
      </c>
      <c r="AF680" s="486">
        <v>44896</v>
      </c>
      <c r="AG680" s="486"/>
      <c r="AH680" s="486"/>
      <c r="AI680" s="486"/>
      <c r="AJ680" s="486"/>
      <c r="AK680" s="486"/>
      <c r="AL680" s="486"/>
      <c r="AM680" s="486"/>
      <c r="AN680" s="486"/>
      <c r="AO680" s="486"/>
      <c r="AP680" s="486"/>
      <c r="AQ680" s="486"/>
      <c r="AR680" s="486"/>
      <c r="AS680" s="486"/>
      <c r="AT680" s="486"/>
      <c r="AU680" s="486"/>
      <c r="AV680" s="486"/>
      <c r="AW680" s="486"/>
      <c r="AX680" s="486"/>
      <c r="AY680" s="486">
        <f t="shared" si="518"/>
        <v>44916.833333333336</v>
      </c>
      <c r="AZ680" s="486"/>
      <c r="BA680" s="486"/>
      <c r="BB680" s="486"/>
      <c r="BC680" s="486"/>
      <c r="BD680" s="486"/>
      <c r="BE680" s="486"/>
      <c r="BF680" s="421">
        <f t="shared" si="496"/>
        <v>2</v>
      </c>
      <c r="BG680" s="422"/>
      <c r="BH680" s="423"/>
      <c r="BI680" s="423"/>
      <c r="BJ680" s="423"/>
      <c r="BK680" s="423"/>
      <c r="BL680" s="423"/>
      <c r="BM680" s="423"/>
      <c r="BN680" s="423"/>
      <c r="BO680" s="423"/>
      <c r="BP680" s="423"/>
      <c r="BQ680" s="424"/>
      <c r="BR680" s="424"/>
      <c r="BS680" s="424"/>
      <c r="BT680" s="424"/>
      <c r="BU680" s="424"/>
      <c r="BV680" s="424"/>
      <c r="BW680" s="424"/>
      <c r="BX680" s="424"/>
      <c r="BY680" s="424"/>
      <c r="BZ680" s="424"/>
      <c r="CA680" s="424"/>
      <c r="CB680" s="425">
        <f t="shared" si="497"/>
        <v>0</v>
      </c>
      <c r="CC680" s="397">
        <f t="shared" si="514"/>
        <v>2</v>
      </c>
      <c r="CD680" s="364"/>
      <c r="CE680" s="396">
        <f t="shared" si="487"/>
        <v>6</v>
      </c>
      <c r="CF680" s="413"/>
      <c r="CG680" s="413"/>
      <c r="CH680" s="413"/>
      <c r="CI680" s="413"/>
      <c r="CJ680" s="413"/>
      <c r="CK680" s="426"/>
      <c r="CL680" s="426"/>
    </row>
    <row r="681" spans="1:90" s="427" customFormat="1" ht="26.4" customHeight="1">
      <c r="A681" s="410"/>
      <c r="B681" s="411">
        <f t="shared" si="515"/>
        <v>1586</v>
      </c>
      <c r="C681" s="216" t="str">
        <f ca="1">IF(CD681="","",(IF(CF681&lt;&gt;"","Closed",(IF(CD681=TODAY()+1,"Near Due",(IF(CD681=TODAY(),"Today is due date",(IF(CD681&gt;TODAY(),"On Due",(IF(E1729&lt;TODAY()-7,"Too Over Due",(IF(CD681&lt;TODAY(),"Over due")))))))))))))</f>
        <v/>
      </c>
      <c r="D681" s="216" t="s">
        <v>364</v>
      </c>
      <c r="E681" s="363">
        <f t="shared" si="513"/>
        <v>44896</v>
      </c>
      <c r="F681" s="412">
        <v>44896</v>
      </c>
      <c r="G681" s="413"/>
      <c r="H681" s="414"/>
      <c r="I681" s="413"/>
      <c r="J681" s="413"/>
      <c r="K681" s="413">
        <v>3082</v>
      </c>
      <c r="L681" s="414"/>
      <c r="M681" s="413"/>
      <c r="N681" s="413"/>
      <c r="O681" s="483" t="s">
        <v>253</v>
      </c>
      <c r="P681" s="415" t="s">
        <v>254</v>
      </c>
      <c r="Q681" s="416" t="s">
        <v>254</v>
      </c>
      <c r="R681" s="417" t="s">
        <v>68</v>
      </c>
      <c r="S681" s="418" t="s">
        <v>27</v>
      </c>
      <c r="T681" s="413"/>
      <c r="U681" s="413" t="s">
        <v>380</v>
      </c>
      <c r="V681" s="419" t="s">
        <v>318</v>
      </c>
      <c r="W681" s="419" t="s">
        <v>329</v>
      </c>
      <c r="X681" s="413" t="s">
        <v>323</v>
      </c>
      <c r="Y681" s="413">
        <v>3</v>
      </c>
      <c r="Z681" s="413" t="s">
        <v>21</v>
      </c>
      <c r="AA681" s="413" t="e">
        <v>#VALUE!</v>
      </c>
      <c r="AB681" s="413" t="e">
        <v>#VALUE!</v>
      </c>
      <c r="AC681" s="413"/>
      <c r="AD681" s="413"/>
      <c r="AE681" s="413" t="e">
        <v>#VALUE!</v>
      </c>
      <c r="AF681" s="486">
        <v>44896</v>
      </c>
      <c r="AG681" s="486"/>
      <c r="AH681" s="486"/>
      <c r="AI681" s="486"/>
      <c r="AJ681" s="486"/>
      <c r="AK681" s="486"/>
      <c r="AL681" s="486"/>
      <c r="AM681" s="486"/>
      <c r="AN681" s="486"/>
      <c r="AO681" s="486"/>
      <c r="AP681" s="486"/>
      <c r="AQ681" s="486"/>
      <c r="AR681" s="486"/>
      <c r="AS681" s="486"/>
      <c r="AT681" s="486"/>
      <c r="AU681" s="486"/>
      <c r="AV681" s="486"/>
      <c r="AW681" s="486"/>
      <c r="AX681" s="486"/>
      <c r="AY681" s="486">
        <f t="shared" si="518"/>
        <v>44916.833333333336</v>
      </c>
      <c r="AZ681" s="486"/>
      <c r="BA681" s="486"/>
      <c r="BB681" s="486"/>
      <c r="BC681" s="486"/>
      <c r="BD681" s="486"/>
      <c r="BE681" s="486"/>
      <c r="BF681" s="421">
        <f t="shared" ref="BF681:BF682" si="520">COUNTA(AF681:BE681)</f>
        <v>2</v>
      </c>
      <c r="BG681" s="422"/>
      <c r="BH681" s="423"/>
      <c r="BI681" s="423"/>
      <c r="BJ681" s="423"/>
      <c r="BK681" s="423"/>
      <c r="BL681" s="423"/>
      <c r="BM681" s="423"/>
      <c r="BN681" s="423"/>
      <c r="BO681" s="423"/>
      <c r="BP681" s="423"/>
      <c r="BQ681" s="424"/>
      <c r="BR681" s="424"/>
      <c r="BS681" s="424"/>
      <c r="BT681" s="424"/>
      <c r="BU681" s="424"/>
      <c r="BV681" s="424"/>
      <c r="BW681" s="424"/>
      <c r="BX681" s="424"/>
      <c r="BY681" s="424"/>
      <c r="BZ681" s="424"/>
      <c r="CA681" s="424"/>
      <c r="CB681" s="425">
        <f t="shared" ref="CB681:CB682" si="521">COUNTA(BG681:CA681)</f>
        <v>0</v>
      </c>
      <c r="CC681" s="397">
        <f t="shared" si="514"/>
        <v>2</v>
      </c>
      <c r="CD681" s="364"/>
      <c r="CE681" s="396">
        <f t="shared" si="487"/>
        <v>6</v>
      </c>
      <c r="CF681" s="413"/>
      <c r="CG681" s="413"/>
      <c r="CH681" s="413"/>
      <c r="CI681" s="413"/>
      <c r="CJ681" s="413"/>
      <c r="CK681" s="426"/>
      <c r="CL681" s="426"/>
    </row>
    <row r="682" spans="1:90" s="427" customFormat="1" ht="26.4" customHeight="1">
      <c r="A682" s="410"/>
      <c r="B682" s="411">
        <f t="shared" si="515"/>
        <v>1587</v>
      </c>
      <c r="C682" s="216" t="str">
        <f ca="1">IF(CD682="","",(IF(CF682&lt;&gt;"","Closed",(IF(CD682=TODAY()+1,"Near Due",(IF(CD682=TODAY(),"Today is due date",(IF(CD682&gt;TODAY(),"On Due",(IF(E1730&lt;TODAY()-7,"Too Over Due",(IF(CD682&lt;TODAY(),"Over due")))))))))))))</f>
        <v/>
      </c>
      <c r="D682" s="216" t="s">
        <v>364</v>
      </c>
      <c r="E682" s="363">
        <f t="shared" si="513"/>
        <v>44896</v>
      </c>
      <c r="F682" s="412">
        <v>44896</v>
      </c>
      <c r="G682" s="413"/>
      <c r="H682" s="414"/>
      <c r="I682" s="413"/>
      <c r="J682" s="413"/>
      <c r="K682" s="413">
        <v>3082</v>
      </c>
      <c r="L682" s="414"/>
      <c r="M682" s="413"/>
      <c r="N682" s="413"/>
      <c r="O682" s="483" t="s">
        <v>253</v>
      </c>
      <c r="P682" s="415" t="s">
        <v>254</v>
      </c>
      <c r="Q682" s="416" t="s">
        <v>254</v>
      </c>
      <c r="R682" s="417" t="s">
        <v>68</v>
      </c>
      <c r="S682" s="418" t="s">
        <v>27</v>
      </c>
      <c r="T682" s="413"/>
      <c r="U682" s="413" t="s">
        <v>382</v>
      </c>
      <c r="V682" s="419" t="s">
        <v>382</v>
      </c>
      <c r="W682" s="419" t="s">
        <v>359</v>
      </c>
      <c r="X682" s="413" t="s">
        <v>379</v>
      </c>
      <c r="Y682" s="413">
        <v>3</v>
      </c>
      <c r="Z682" s="413" t="s">
        <v>31</v>
      </c>
      <c r="AA682" s="413" t="e">
        <v>#VALUE!</v>
      </c>
      <c r="AB682" s="413" t="e">
        <v>#VALUE!</v>
      </c>
      <c r="AC682" s="413"/>
      <c r="AD682" s="413"/>
      <c r="AE682" s="413" t="e">
        <v>#VALUE!</v>
      </c>
      <c r="AF682" s="486">
        <v>44896</v>
      </c>
      <c r="AG682" s="486"/>
      <c r="AH682" s="486"/>
      <c r="AI682" s="486"/>
      <c r="AJ682" s="486"/>
      <c r="AK682" s="486"/>
      <c r="AL682" s="486"/>
      <c r="AM682" s="486"/>
      <c r="AN682" s="486"/>
      <c r="AO682" s="486"/>
      <c r="AP682" s="486"/>
      <c r="AQ682" s="486"/>
      <c r="AR682" s="486"/>
      <c r="AS682" s="486"/>
      <c r="AT682" s="486"/>
      <c r="AU682" s="486"/>
      <c r="AV682" s="486"/>
      <c r="AW682" s="486"/>
      <c r="AX682" s="486"/>
      <c r="AY682" s="486">
        <f t="shared" si="518"/>
        <v>44916.833333333336</v>
      </c>
      <c r="AZ682" s="486"/>
      <c r="BA682" s="486"/>
      <c r="BB682" s="486"/>
      <c r="BC682" s="486"/>
      <c r="BD682" s="486"/>
      <c r="BE682" s="486"/>
      <c r="BF682" s="421">
        <f t="shared" si="520"/>
        <v>2</v>
      </c>
      <c r="BG682" s="422"/>
      <c r="BH682" s="423"/>
      <c r="BI682" s="423"/>
      <c r="BJ682" s="423"/>
      <c r="BK682" s="423"/>
      <c r="BL682" s="423"/>
      <c r="BM682" s="423"/>
      <c r="BN682" s="423"/>
      <c r="BO682" s="423"/>
      <c r="BP682" s="423"/>
      <c r="BQ682" s="424"/>
      <c r="BR682" s="424"/>
      <c r="BS682" s="424"/>
      <c r="BT682" s="424"/>
      <c r="BU682" s="424"/>
      <c r="BV682" s="424"/>
      <c r="BW682" s="424"/>
      <c r="BX682" s="424"/>
      <c r="BY682" s="424"/>
      <c r="BZ682" s="424"/>
      <c r="CA682" s="424"/>
      <c r="CB682" s="425">
        <f t="shared" si="521"/>
        <v>0</v>
      </c>
      <c r="CC682" s="397">
        <f t="shared" si="514"/>
        <v>2</v>
      </c>
      <c r="CD682" s="364"/>
      <c r="CE682" s="396">
        <f t="shared" si="487"/>
        <v>6</v>
      </c>
      <c r="CF682" s="413"/>
      <c r="CG682" s="413"/>
      <c r="CH682" s="413"/>
      <c r="CI682" s="413"/>
      <c r="CJ682" s="413"/>
      <c r="CK682" s="426"/>
      <c r="CL682" s="426"/>
    </row>
    <row r="683" spans="1:90" ht="26.4" customHeight="1">
      <c r="B683" s="4">
        <v>909</v>
      </c>
      <c r="C683" s="216" t="str">
        <f t="shared" ref="C683:C714" ca="1" si="522">IF(CD683="","",(IF(CF683&lt;&gt;"","Closed",(IF(CD683=TODAY()+1,"Near Due",(IF(CD683=TODAY(),"Today is due date",(IF(CD683&gt;TODAY(),"On Due",(IF(E1683&lt;TODAY()-7,"Too Over Due",(IF(CD683&lt;TODAY(),"Over due")))))))))))))</f>
        <v/>
      </c>
      <c r="D683" s="216"/>
      <c r="E683" s="363"/>
      <c r="F683" s="14"/>
      <c r="G683" s="14"/>
      <c r="H683" s="17"/>
      <c r="I683" s="14"/>
      <c r="J683" s="14"/>
      <c r="K683" s="14"/>
      <c r="L683" s="17"/>
      <c r="M683" s="14"/>
      <c r="N683" s="14"/>
      <c r="O683" s="14"/>
      <c r="P683" s="14"/>
      <c r="Q683" s="17"/>
      <c r="R683" s="366"/>
      <c r="S683" s="366"/>
      <c r="T683" s="14"/>
      <c r="U683" s="14"/>
      <c r="V683" s="18" t="str">
        <f t="shared" si="453"/>
        <v/>
      </c>
      <c r="W683" s="18"/>
      <c r="X683" s="14"/>
      <c r="Y683" s="14"/>
      <c r="Z683" s="14"/>
      <c r="AA683" s="14"/>
      <c r="AB683" s="14"/>
      <c r="AC683" s="14"/>
      <c r="AD683" s="14"/>
      <c r="AE683" s="14"/>
      <c r="AF683" s="491"/>
      <c r="AG683" s="491"/>
      <c r="AH683" s="491"/>
      <c r="AI683" s="491"/>
      <c r="AJ683" s="491"/>
      <c r="AK683" s="491"/>
      <c r="AL683" s="491"/>
      <c r="AM683" s="491"/>
      <c r="AN683" s="491"/>
      <c r="AO683" s="491"/>
      <c r="AP683" s="491"/>
      <c r="AQ683" s="491"/>
      <c r="AR683" s="491"/>
      <c r="AS683" s="491"/>
      <c r="AT683" s="491"/>
      <c r="AU683" s="491"/>
      <c r="AV683" s="491"/>
      <c r="AW683" s="491"/>
      <c r="AX683" s="491"/>
      <c r="AY683" s="491"/>
      <c r="AZ683" s="491"/>
      <c r="BA683" s="491"/>
      <c r="BB683" s="491"/>
      <c r="BC683" s="491"/>
      <c r="BD683" s="491"/>
      <c r="BE683" s="491"/>
      <c r="BF683" s="400">
        <f t="shared" si="350"/>
        <v>0</v>
      </c>
      <c r="BG683" s="10"/>
      <c r="BH683" s="7"/>
      <c r="BI683" s="7"/>
      <c r="BJ683" s="7"/>
      <c r="BK683" s="7"/>
      <c r="BL683" s="7"/>
      <c r="BM683" s="7"/>
      <c r="BN683" s="7"/>
      <c r="BO683" s="7"/>
      <c r="BP683" s="7"/>
      <c r="BQ683" s="3"/>
      <c r="BR683" s="3"/>
      <c r="BS683" s="3"/>
      <c r="BT683" s="3"/>
      <c r="BU683" s="3"/>
      <c r="BV683" s="3"/>
      <c r="BW683" s="3"/>
      <c r="BX683" s="3"/>
      <c r="BY683" s="3"/>
      <c r="BZ683" s="3"/>
      <c r="CA683" s="3"/>
      <c r="CB683" s="399">
        <f t="shared" si="351"/>
        <v>0</v>
      </c>
      <c r="CC683" s="397">
        <f t="shared" si="514"/>
        <v>0</v>
      </c>
      <c r="CD683" s="364"/>
      <c r="CE683" s="396">
        <f t="shared" si="343"/>
        <v>6</v>
      </c>
      <c r="CF683" s="14"/>
      <c r="CG683" s="14"/>
      <c r="CH683" s="14"/>
      <c r="CI683" s="14"/>
      <c r="CJ683" s="14"/>
    </row>
    <row r="684" spans="1:90" ht="26.4" customHeight="1">
      <c r="B684" s="4">
        <v>910</v>
      </c>
      <c r="C684" s="216" t="str">
        <f t="shared" ca="1" si="522"/>
        <v/>
      </c>
      <c r="D684" s="216"/>
      <c r="E684" s="363"/>
      <c r="F684" s="14"/>
      <c r="G684" s="14"/>
      <c r="H684" s="17"/>
      <c r="I684" s="14"/>
      <c r="J684" s="14"/>
      <c r="K684" s="14"/>
      <c r="L684" s="17"/>
      <c r="M684" s="14"/>
      <c r="N684" s="14"/>
      <c r="O684" s="14"/>
      <c r="P684" s="14"/>
      <c r="Q684" s="17"/>
      <c r="R684" s="366"/>
      <c r="S684" s="366"/>
      <c r="T684" s="14"/>
      <c r="U684" s="14"/>
      <c r="V684" s="18" t="str">
        <f t="shared" si="453"/>
        <v/>
      </c>
      <c r="W684" s="18"/>
      <c r="X684" s="14"/>
      <c r="Y684" s="14"/>
      <c r="Z684" s="14"/>
      <c r="AA684" s="14"/>
      <c r="AB684" s="14"/>
      <c r="AC684" s="14"/>
      <c r="AD684" s="14"/>
      <c r="AE684" s="14"/>
      <c r="AF684" s="491"/>
      <c r="AG684" s="491"/>
      <c r="AH684" s="491"/>
      <c r="AI684" s="491"/>
      <c r="AJ684" s="491"/>
      <c r="AK684" s="491"/>
      <c r="AL684" s="491"/>
      <c r="AM684" s="491"/>
      <c r="AN684" s="491"/>
      <c r="AO684" s="491"/>
      <c r="AP684" s="491"/>
      <c r="AQ684" s="491"/>
      <c r="AR684" s="491"/>
      <c r="AS684" s="491"/>
      <c r="AT684" s="491"/>
      <c r="AU684" s="491"/>
      <c r="AV684" s="491"/>
      <c r="AW684" s="491"/>
      <c r="AX684" s="491"/>
      <c r="AY684" s="491"/>
      <c r="AZ684" s="491"/>
      <c r="BA684" s="491"/>
      <c r="BB684" s="491"/>
      <c r="BC684" s="491"/>
      <c r="BD684" s="491"/>
      <c r="BE684" s="491"/>
      <c r="BF684" s="400">
        <f t="shared" si="350"/>
        <v>0</v>
      </c>
      <c r="BG684" s="10"/>
      <c r="BH684" s="7"/>
      <c r="BI684" s="7"/>
      <c r="BJ684" s="7"/>
      <c r="BK684" s="7"/>
      <c r="BL684" s="7"/>
      <c r="BM684" s="7"/>
      <c r="BN684" s="7"/>
      <c r="BO684" s="7"/>
      <c r="BP684" s="7"/>
      <c r="BQ684" s="3"/>
      <c r="BR684" s="3"/>
      <c r="BS684" s="3"/>
      <c r="BT684" s="3"/>
      <c r="BU684" s="3"/>
      <c r="BV684" s="3"/>
      <c r="BW684" s="3"/>
      <c r="BX684" s="3"/>
      <c r="BY684" s="3"/>
      <c r="BZ684" s="3"/>
      <c r="CA684" s="3"/>
      <c r="CB684" s="399">
        <f t="shared" si="351"/>
        <v>0</v>
      </c>
      <c r="CC684" s="397">
        <f t="shared" si="514"/>
        <v>0</v>
      </c>
      <c r="CD684" s="364"/>
      <c r="CE684" s="396">
        <f t="shared" si="343"/>
        <v>6</v>
      </c>
      <c r="CF684" s="14"/>
      <c r="CG684" s="14"/>
      <c r="CH684" s="14"/>
      <c r="CI684" s="14"/>
      <c r="CJ684" s="14"/>
    </row>
    <row r="685" spans="1:90" ht="26.4" customHeight="1">
      <c r="B685" s="4">
        <v>911</v>
      </c>
      <c r="C685" s="216" t="str">
        <f t="shared" ca="1" si="522"/>
        <v/>
      </c>
      <c r="D685" s="216"/>
      <c r="E685" s="363"/>
      <c r="F685" s="14"/>
      <c r="G685" s="14"/>
      <c r="H685" s="17"/>
      <c r="I685" s="14"/>
      <c r="J685" s="14"/>
      <c r="K685" s="14"/>
      <c r="L685" s="17"/>
      <c r="M685" s="14"/>
      <c r="N685" s="14"/>
      <c r="O685" s="14"/>
      <c r="P685" s="14"/>
      <c r="Q685" s="17"/>
      <c r="R685" s="366"/>
      <c r="S685" s="366"/>
      <c r="T685" s="14"/>
      <c r="U685" s="14"/>
      <c r="V685" s="18" t="str">
        <f t="shared" si="453"/>
        <v/>
      </c>
      <c r="W685" s="18"/>
      <c r="X685" s="14"/>
      <c r="Y685" s="14"/>
      <c r="Z685" s="14"/>
      <c r="AA685" s="14"/>
      <c r="AB685" s="14"/>
      <c r="AC685" s="14"/>
      <c r="AD685" s="14"/>
      <c r="AE685" s="14"/>
      <c r="AF685" s="491"/>
      <c r="AG685" s="491"/>
      <c r="AH685" s="491"/>
      <c r="AI685" s="491"/>
      <c r="AJ685" s="491"/>
      <c r="AK685" s="491"/>
      <c r="AL685" s="491"/>
      <c r="AM685" s="491"/>
      <c r="AN685" s="491"/>
      <c r="AO685" s="491"/>
      <c r="AP685" s="491"/>
      <c r="AQ685" s="491"/>
      <c r="AR685" s="491"/>
      <c r="AS685" s="491"/>
      <c r="AT685" s="491"/>
      <c r="AU685" s="491"/>
      <c r="AV685" s="491"/>
      <c r="AW685" s="491"/>
      <c r="AX685" s="491"/>
      <c r="AY685" s="491"/>
      <c r="AZ685" s="491"/>
      <c r="BA685" s="491"/>
      <c r="BB685" s="491"/>
      <c r="BC685" s="491"/>
      <c r="BD685" s="491"/>
      <c r="BE685" s="491"/>
      <c r="BF685" s="400">
        <f t="shared" si="350"/>
        <v>0</v>
      </c>
      <c r="BG685" s="10"/>
      <c r="BH685" s="7"/>
      <c r="BI685" s="7"/>
      <c r="BJ685" s="7"/>
      <c r="BK685" s="7"/>
      <c r="BL685" s="7"/>
      <c r="BM685" s="7"/>
      <c r="BN685" s="7"/>
      <c r="BO685" s="7"/>
      <c r="BP685" s="7"/>
      <c r="BQ685" s="3"/>
      <c r="BR685" s="3"/>
      <c r="BS685" s="3"/>
      <c r="BT685" s="3"/>
      <c r="BU685" s="3"/>
      <c r="BV685" s="3"/>
      <c r="BW685" s="3"/>
      <c r="BX685" s="3"/>
      <c r="BY685" s="3"/>
      <c r="BZ685" s="3"/>
      <c r="CA685" s="3"/>
      <c r="CB685" s="399">
        <f t="shared" si="351"/>
        <v>0</v>
      </c>
      <c r="CC685" s="397">
        <f t="shared" si="514"/>
        <v>0</v>
      </c>
      <c r="CD685" s="364"/>
      <c r="CE685" s="396">
        <f t="shared" si="343"/>
        <v>6</v>
      </c>
      <c r="CF685" s="14"/>
      <c r="CG685" s="14"/>
      <c r="CH685" s="14"/>
      <c r="CI685" s="14"/>
      <c r="CJ685" s="14"/>
    </row>
    <row r="686" spans="1:90" ht="26.4" customHeight="1">
      <c r="B686" s="4">
        <v>912</v>
      </c>
      <c r="C686" s="216" t="str">
        <f t="shared" ca="1" si="522"/>
        <v/>
      </c>
      <c r="D686" s="216"/>
      <c r="E686" s="363"/>
      <c r="F686" s="14"/>
      <c r="G686" s="14"/>
      <c r="H686" s="17"/>
      <c r="I686" s="14"/>
      <c r="J686" s="14"/>
      <c r="K686" s="14"/>
      <c r="L686" s="17"/>
      <c r="M686" s="14"/>
      <c r="N686" s="14"/>
      <c r="O686" s="14"/>
      <c r="P686" s="14"/>
      <c r="Q686" s="17"/>
      <c r="R686" s="366"/>
      <c r="S686" s="366"/>
      <c r="T686" s="14"/>
      <c r="U686" s="14"/>
      <c r="V686" s="18" t="str">
        <f t="shared" si="453"/>
        <v/>
      </c>
      <c r="W686" s="18"/>
      <c r="X686" s="14"/>
      <c r="Y686" s="14"/>
      <c r="Z686" s="14"/>
      <c r="AA686" s="14"/>
      <c r="AB686" s="14"/>
      <c r="AC686" s="14"/>
      <c r="AD686" s="14"/>
      <c r="AE686" s="14"/>
      <c r="AF686" s="491"/>
      <c r="AG686" s="491"/>
      <c r="AH686" s="491"/>
      <c r="AI686" s="491"/>
      <c r="AJ686" s="491"/>
      <c r="AK686" s="491"/>
      <c r="AL686" s="491"/>
      <c r="AM686" s="491"/>
      <c r="AN686" s="491"/>
      <c r="AO686" s="491"/>
      <c r="AP686" s="491"/>
      <c r="AQ686" s="491"/>
      <c r="AR686" s="491"/>
      <c r="AS686" s="491"/>
      <c r="AT686" s="491"/>
      <c r="AU686" s="491"/>
      <c r="AV686" s="491"/>
      <c r="AW686" s="491"/>
      <c r="AX686" s="491"/>
      <c r="AY686" s="491"/>
      <c r="AZ686" s="491"/>
      <c r="BA686" s="491"/>
      <c r="BB686" s="491"/>
      <c r="BC686" s="491"/>
      <c r="BD686" s="491"/>
      <c r="BE686" s="491"/>
      <c r="BF686" s="400">
        <f t="shared" si="350"/>
        <v>0</v>
      </c>
      <c r="BG686" s="10"/>
      <c r="BH686" s="7"/>
      <c r="BI686" s="7"/>
      <c r="BJ686" s="7"/>
      <c r="BK686" s="7"/>
      <c r="BL686" s="7"/>
      <c r="BM686" s="7"/>
      <c r="BN686" s="7"/>
      <c r="BO686" s="7"/>
      <c r="BP686" s="7"/>
      <c r="BQ686" s="3"/>
      <c r="BR686" s="3"/>
      <c r="BS686" s="3"/>
      <c r="BT686" s="3"/>
      <c r="BU686" s="3"/>
      <c r="BV686" s="3"/>
      <c r="BW686" s="3"/>
      <c r="BX686" s="3"/>
      <c r="BY686" s="3"/>
      <c r="BZ686" s="3"/>
      <c r="CA686" s="3"/>
      <c r="CB686" s="399">
        <f t="shared" si="351"/>
        <v>0</v>
      </c>
      <c r="CC686" s="397">
        <f t="shared" si="514"/>
        <v>0</v>
      </c>
      <c r="CD686" s="364"/>
      <c r="CE686" s="396">
        <f t="shared" si="343"/>
        <v>6</v>
      </c>
      <c r="CF686" s="14"/>
      <c r="CG686" s="14"/>
      <c r="CH686" s="14"/>
      <c r="CI686" s="14"/>
      <c r="CJ686" s="14"/>
    </row>
    <row r="687" spans="1:90" ht="26.4" customHeight="1">
      <c r="B687" s="4">
        <v>913</v>
      </c>
      <c r="C687" s="216" t="str">
        <f t="shared" ca="1" si="522"/>
        <v/>
      </c>
      <c r="D687" s="216"/>
      <c r="E687" s="363"/>
      <c r="F687" s="14"/>
      <c r="G687" s="14"/>
      <c r="H687" s="17"/>
      <c r="I687" s="14"/>
      <c r="J687" s="14"/>
      <c r="K687" s="14"/>
      <c r="L687" s="17"/>
      <c r="M687" s="14"/>
      <c r="N687" s="14"/>
      <c r="O687" s="14"/>
      <c r="P687" s="14"/>
      <c r="Q687" s="17"/>
      <c r="R687" s="366"/>
      <c r="S687" s="366"/>
      <c r="T687" s="14"/>
      <c r="U687" s="14"/>
      <c r="V687" s="18" t="str">
        <f t="shared" si="453"/>
        <v/>
      </c>
      <c r="W687" s="18"/>
      <c r="X687" s="14"/>
      <c r="Y687" s="14"/>
      <c r="Z687" s="14"/>
      <c r="AA687" s="14"/>
      <c r="AB687" s="14"/>
      <c r="AC687" s="14"/>
      <c r="AD687" s="14"/>
      <c r="AE687" s="14"/>
      <c r="AF687" s="491"/>
      <c r="AG687" s="491"/>
      <c r="AH687" s="491"/>
      <c r="AI687" s="491"/>
      <c r="AJ687" s="491"/>
      <c r="AK687" s="491"/>
      <c r="AL687" s="491"/>
      <c r="AM687" s="491"/>
      <c r="AN687" s="491"/>
      <c r="AO687" s="491"/>
      <c r="AP687" s="491"/>
      <c r="AQ687" s="491"/>
      <c r="AR687" s="491"/>
      <c r="AS687" s="491"/>
      <c r="AT687" s="491"/>
      <c r="AU687" s="491"/>
      <c r="AV687" s="491"/>
      <c r="AW687" s="491"/>
      <c r="AX687" s="491"/>
      <c r="AY687" s="491"/>
      <c r="AZ687" s="491"/>
      <c r="BA687" s="491"/>
      <c r="BB687" s="491"/>
      <c r="BC687" s="491"/>
      <c r="BD687" s="491"/>
      <c r="BE687" s="491"/>
      <c r="BF687" s="400">
        <f t="shared" si="350"/>
        <v>0</v>
      </c>
      <c r="BG687" s="10"/>
      <c r="BH687" s="7"/>
      <c r="BI687" s="7"/>
      <c r="BJ687" s="7"/>
      <c r="BK687" s="7"/>
      <c r="BL687" s="7"/>
      <c r="BM687" s="7"/>
      <c r="BN687" s="7"/>
      <c r="BO687" s="7"/>
      <c r="BP687" s="7"/>
      <c r="BQ687" s="3"/>
      <c r="BR687" s="3"/>
      <c r="BS687" s="3"/>
      <c r="BT687" s="3"/>
      <c r="BU687" s="3"/>
      <c r="BV687" s="3"/>
      <c r="BW687" s="3"/>
      <c r="BX687" s="3"/>
      <c r="BY687" s="3"/>
      <c r="BZ687" s="3"/>
      <c r="CA687" s="3"/>
      <c r="CB687" s="399">
        <f t="shared" si="351"/>
        <v>0</v>
      </c>
      <c r="CC687" s="397">
        <f t="shared" si="514"/>
        <v>0</v>
      </c>
      <c r="CD687" s="364"/>
      <c r="CE687" s="396">
        <f t="shared" si="343"/>
        <v>6</v>
      </c>
      <c r="CF687" s="14"/>
      <c r="CG687" s="14"/>
      <c r="CH687" s="14"/>
      <c r="CI687" s="14"/>
      <c r="CJ687" s="14"/>
    </row>
    <row r="688" spans="1:90" ht="26.4" customHeight="1">
      <c r="B688" s="4">
        <v>914</v>
      </c>
      <c r="C688" s="216" t="str">
        <f t="shared" ca="1" si="522"/>
        <v/>
      </c>
      <c r="D688" s="216"/>
      <c r="E688" s="363"/>
      <c r="F688" s="14"/>
      <c r="G688" s="14"/>
      <c r="H688" s="17"/>
      <c r="I688" s="14"/>
      <c r="J688" s="14"/>
      <c r="K688" s="14"/>
      <c r="L688" s="17"/>
      <c r="M688" s="14"/>
      <c r="N688" s="14"/>
      <c r="O688" s="14"/>
      <c r="P688" s="14"/>
      <c r="Q688" s="17"/>
      <c r="R688" s="366"/>
      <c r="S688" s="366"/>
      <c r="T688" s="14"/>
      <c r="U688" s="14"/>
      <c r="V688" s="18" t="str">
        <f t="shared" si="453"/>
        <v/>
      </c>
      <c r="W688" s="18"/>
      <c r="X688" s="14"/>
      <c r="Y688" s="14"/>
      <c r="Z688" s="14"/>
      <c r="AA688" s="14"/>
      <c r="AB688" s="14"/>
      <c r="AC688" s="14"/>
      <c r="AD688" s="14"/>
      <c r="AE688" s="14"/>
      <c r="AF688" s="491"/>
      <c r="AG688" s="491"/>
      <c r="AH688" s="491"/>
      <c r="AI688" s="491"/>
      <c r="AJ688" s="491"/>
      <c r="AK688" s="491"/>
      <c r="AL688" s="491"/>
      <c r="AM688" s="491"/>
      <c r="AN688" s="491"/>
      <c r="AO688" s="491"/>
      <c r="AP688" s="491"/>
      <c r="AQ688" s="491"/>
      <c r="AR688" s="491"/>
      <c r="AS688" s="491"/>
      <c r="AT688" s="491"/>
      <c r="AU688" s="491"/>
      <c r="AV688" s="491"/>
      <c r="AW688" s="491"/>
      <c r="AX688" s="491"/>
      <c r="AY688" s="491"/>
      <c r="AZ688" s="491"/>
      <c r="BA688" s="491"/>
      <c r="BB688" s="491"/>
      <c r="BC688" s="491"/>
      <c r="BD688" s="491"/>
      <c r="BE688" s="491"/>
      <c r="BF688" s="400">
        <f t="shared" si="350"/>
        <v>0</v>
      </c>
      <c r="BG688" s="10"/>
      <c r="BH688" s="7"/>
      <c r="BI688" s="7"/>
      <c r="BJ688" s="7"/>
      <c r="BK688" s="7"/>
      <c r="BL688" s="7"/>
      <c r="BM688" s="7"/>
      <c r="BN688" s="7"/>
      <c r="BO688" s="7"/>
      <c r="BP688" s="7"/>
      <c r="BQ688" s="3"/>
      <c r="BR688" s="3"/>
      <c r="BS688" s="3"/>
      <c r="BT688" s="3"/>
      <c r="BU688" s="3"/>
      <c r="BV688" s="3"/>
      <c r="BW688" s="3"/>
      <c r="BX688" s="3"/>
      <c r="BY688" s="3"/>
      <c r="BZ688" s="3"/>
      <c r="CA688" s="3"/>
      <c r="CB688" s="399">
        <f t="shared" si="351"/>
        <v>0</v>
      </c>
      <c r="CC688" s="397">
        <f t="shared" si="514"/>
        <v>0</v>
      </c>
      <c r="CD688" s="364"/>
      <c r="CE688" s="396">
        <f t="shared" si="343"/>
        <v>6</v>
      </c>
      <c r="CF688" s="14"/>
      <c r="CG688" s="14"/>
      <c r="CH688" s="14"/>
      <c r="CI688" s="14"/>
      <c r="CJ688" s="14"/>
    </row>
    <row r="689" spans="2:88" ht="26.4" customHeight="1">
      <c r="B689" s="4">
        <v>915</v>
      </c>
      <c r="C689" s="216" t="str">
        <f t="shared" ca="1" si="522"/>
        <v/>
      </c>
      <c r="D689" s="216"/>
      <c r="E689" s="363"/>
      <c r="F689" s="14"/>
      <c r="G689" s="14"/>
      <c r="H689" s="17"/>
      <c r="I689" s="14"/>
      <c r="J689" s="14"/>
      <c r="K689" s="14"/>
      <c r="L689" s="17"/>
      <c r="M689" s="14"/>
      <c r="N689" s="14"/>
      <c r="O689" s="14"/>
      <c r="P689" s="14"/>
      <c r="Q689" s="17"/>
      <c r="R689" s="366"/>
      <c r="S689" s="366"/>
      <c r="T689" s="14"/>
      <c r="U689" s="14"/>
      <c r="V689" s="18" t="str">
        <f t="shared" si="453"/>
        <v/>
      </c>
      <c r="W689" s="18"/>
      <c r="X689" s="14"/>
      <c r="Y689" s="14"/>
      <c r="Z689" s="14"/>
      <c r="AA689" s="14"/>
      <c r="AB689" s="14"/>
      <c r="AC689" s="14"/>
      <c r="AD689" s="14"/>
      <c r="AE689" s="14"/>
      <c r="AF689" s="491"/>
      <c r="AG689" s="491"/>
      <c r="AH689" s="491"/>
      <c r="AI689" s="491"/>
      <c r="AJ689" s="491"/>
      <c r="AK689" s="491"/>
      <c r="AL689" s="491"/>
      <c r="AM689" s="491"/>
      <c r="AN689" s="491"/>
      <c r="AO689" s="491"/>
      <c r="AP689" s="491"/>
      <c r="AQ689" s="491"/>
      <c r="AR689" s="491"/>
      <c r="AS689" s="491"/>
      <c r="AT689" s="491"/>
      <c r="AU689" s="491"/>
      <c r="AV689" s="491"/>
      <c r="AW689" s="491"/>
      <c r="AX689" s="491"/>
      <c r="AY689" s="491"/>
      <c r="AZ689" s="491"/>
      <c r="BA689" s="491"/>
      <c r="BB689" s="491"/>
      <c r="BC689" s="491"/>
      <c r="BD689" s="491"/>
      <c r="BE689" s="491"/>
      <c r="BF689" s="400">
        <f t="shared" si="350"/>
        <v>0</v>
      </c>
      <c r="BG689" s="10"/>
      <c r="BH689" s="7"/>
      <c r="BI689" s="7"/>
      <c r="BJ689" s="7"/>
      <c r="BK689" s="7"/>
      <c r="BL689" s="7"/>
      <c r="BM689" s="7"/>
      <c r="BN689" s="7"/>
      <c r="BO689" s="7"/>
      <c r="BP689" s="7"/>
      <c r="BQ689" s="3"/>
      <c r="BR689" s="3"/>
      <c r="BS689" s="3"/>
      <c r="BT689" s="3"/>
      <c r="BU689" s="3"/>
      <c r="BV689" s="3"/>
      <c r="BW689" s="3"/>
      <c r="BX689" s="3"/>
      <c r="BY689" s="3"/>
      <c r="BZ689" s="3"/>
      <c r="CA689" s="3"/>
      <c r="CB689" s="399">
        <f t="shared" si="351"/>
        <v>0</v>
      </c>
      <c r="CC689" s="397">
        <f t="shared" si="514"/>
        <v>0</v>
      </c>
      <c r="CD689" s="364"/>
      <c r="CE689" s="396">
        <f t="shared" si="343"/>
        <v>6</v>
      </c>
      <c r="CF689" s="14"/>
      <c r="CG689" s="14"/>
      <c r="CH689" s="14"/>
      <c r="CI689" s="14"/>
      <c r="CJ689" s="14"/>
    </row>
    <row r="690" spans="2:88" ht="26.4" customHeight="1">
      <c r="B690" s="4">
        <v>916</v>
      </c>
      <c r="C690" s="216" t="str">
        <f t="shared" ca="1" si="522"/>
        <v/>
      </c>
      <c r="D690" s="216"/>
      <c r="E690" s="363"/>
      <c r="F690" s="14"/>
      <c r="G690" s="14"/>
      <c r="H690" s="17"/>
      <c r="I690" s="14"/>
      <c r="J690" s="14"/>
      <c r="K690" s="14"/>
      <c r="L690" s="17"/>
      <c r="M690" s="14"/>
      <c r="N690" s="14"/>
      <c r="O690" s="14"/>
      <c r="P690" s="14"/>
      <c r="Q690" s="17"/>
      <c r="R690" s="366"/>
      <c r="S690" s="366"/>
      <c r="T690" s="14"/>
      <c r="U690" s="14"/>
      <c r="V690" s="18" t="str">
        <f t="shared" si="453"/>
        <v/>
      </c>
      <c r="W690" s="18"/>
      <c r="X690" s="14"/>
      <c r="Y690" s="14"/>
      <c r="Z690" s="14"/>
      <c r="AA690" s="14"/>
      <c r="AB690" s="14"/>
      <c r="AC690" s="14"/>
      <c r="AD690" s="14"/>
      <c r="AE690" s="14"/>
      <c r="AF690" s="491"/>
      <c r="AG690" s="491"/>
      <c r="AH690" s="491"/>
      <c r="AI690" s="491"/>
      <c r="AJ690" s="491"/>
      <c r="AK690" s="491"/>
      <c r="AL690" s="491"/>
      <c r="AM690" s="491"/>
      <c r="AN690" s="491"/>
      <c r="AO690" s="491"/>
      <c r="AP690" s="491"/>
      <c r="AQ690" s="491"/>
      <c r="AR690" s="491"/>
      <c r="AS690" s="491"/>
      <c r="AT690" s="491"/>
      <c r="AU690" s="491"/>
      <c r="AV690" s="491"/>
      <c r="AW690" s="491"/>
      <c r="AX690" s="491"/>
      <c r="AY690" s="491"/>
      <c r="AZ690" s="491"/>
      <c r="BA690" s="491"/>
      <c r="BB690" s="491"/>
      <c r="BC690" s="491"/>
      <c r="BD690" s="491"/>
      <c r="BE690" s="491"/>
      <c r="BF690" s="400">
        <f t="shared" si="350"/>
        <v>0</v>
      </c>
      <c r="BG690" s="10"/>
      <c r="BH690" s="7"/>
      <c r="BI690" s="7"/>
      <c r="BJ690" s="7"/>
      <c r="BK690" s="7"/>
      <c r="BL690" s="7"/>
      <c r="BM690" s="7"/>
      <c r="BN690" s="7"/>
      <c r="BO690" s="7"/>
      <c r="BP690" s="7"/>
      <c r="BQ690" s="3"/>
      <c r="BR690" s="3"/>
      <c r="BS690" s="3"/>
      <c r="BT690" s="3"/>
      <c r="BU690" s="3"/>
      <c r="BV690" s="3"/>
      <c r="BW690" s="3"/>
      <c r="BX690" s="3"/>
      <c r="BY690" s="3"/>
      <c r="BZ690" s="3"/>
      <c r="CA690" s="3"/>
      <c r="CB690" s="399">
        <f t="shared" si="351"/>
        <v>0</v>
      </c>
      <c r="CC690" s="397">
        <f t="shared" si="514"/>
        <v>0</v>
      </c>
      <c r="CD690" s="364"/>
      <c r="CE690" s="396">
        <f t="shared" si="343"/>
        <v>6</v>
      </c>
      <c r="CF690" s="14"/>
      <c r="CG690" s="14"/>
      <c r="CH690" s="14"/>
      <c r="CI690" s="14"/>
      <c r="CJ690" s="14"/>
    </row>
    <row r="691" spans="2:88" ht="26.4" customHeight="1">
      <c r="B691" s="4">
        <v>917</v>
      </c>
      <c r="C691" s="216" t="str">
        <f t="shared" ca="1" si="522"/>
        <v/>
      </c>
      <c r="D691" s="216"/>
      <c r="E691" s="363"/>
      <c r="F691" s="14"/>
      <c r="G691" s="14"/>
      <c r="H691" s="17"/>
      <c r="I691" s="14"/>
      <c r="J691" s="14"/>
      <c r="K691" s="14"/>
      <c r="L691" s="17"/>
      <c r="M691" s="14"/>
      <c r="N691" s="14"/>
      <c r="O691" s="14"/>
      <c r="P691" s="14"/>
      <c r="Q691" s="17"/>
      <c r="R691" s="366"/>
      <c r="S691" s="366"/>
      <c r="T691" s="14"/>
      <c r="U691" s="14"/>
      <c r="V691" s="18" t="str">
        <f t="shared" si="453"/>
        <v/>
      </c>
      <c r="W691" s="18"/>
      <c r="X691" s="14"/>
      <c r="Y691" s="14"/>
      <c r="Z691" s="14"/>
      <c r="AA691" s="14"/>
      <c r="AB691" s="14"/>
      <c r="AC691" s="14"/>
      <c r="AD691" s="14"/>
      <c r="AE691" s="14"/>
      <c r="AF691" s="491"/>
      <c r="AG691" s="491"/>
      <c r="AH691" s="491"/>
      <c r="AI691" s="491"/>
      <c r="AJ691" s="491"/>
      <c r="AK691" s="491"/>
      <c r="AL691" s="491"/>
      <c r="AM691" s="491"/>
      <c r="AN691" s="491"/>
      <c r="AO691" s="491"/>
      <c r="AP691" s="491"/>
      <c r="AQ691" s="491"/>
      <c r="AR691" s="491"/>
      <c r="AS691" s="491"/>
      <c r="AT691" s="491"/>
      <c r="AU691" s="491"/>
      <c r="AV691" s="491"/>
      <c r="AW691" s="491"/>
      <c r="AX691" s="491"/>
      <c r="AY691" s="491"/>
      <c r="AZ691" s="491"/>
      <c r="BA691" s="491"/>
      <c r="BB691" s="491"/>
      <c r="BC691" s="491"/>
      <c r="BD691" s="491"/>
      <c r="BE691" s="491"/>
      <c r="BF691" s="400">
        <f t="shared" si="350"/>
        <v>0</v>
      </c>
      <c r="BG691" s="10"/>
      <c r="BH691" s="7"/>
      <c r="BI691" s="7"/>
      <c r="BJ691" s="7"/>
      <c r="BK691" s="7"/>
      <c r="BL691" s="7"/>
      <c r="BM691" s="7"/>
      <c r="BN691" s="7"/>
      <c r="BO691" s="7"/>
      <c r="BP691" s="7"/>
      <c r="BQ691" s="3"/>
      <c r="BR691" s="3"/>
      <c r="BS691" s="3"/>
      <c r="BT691" s="3"/>
      <c r="BU691" s="3"/>
      <c r="BV691" s="3"/>
      <c r="BW691" s="3"/>
      <c r="BX691" s="3"/>
      <c r="BY691" s="3"/>
      <c r="BZ691" s="3"/>
      <c r="CA691" s="3"/>
      <c r="CB691" s="399">
        <f t="shared" si="351"/>
        <v>0</v>
      </c>
      <c r="CC691" s="397">
        <f t="shared" si="514"/>
        <v>0</v>
      </c>
      <c r="CD691" s="364"/>
      <c r="CE691" s="396">
        <f t="shared" si="343"/>
        <v>6</v>
      </c>
      <c r="CF691" s="14"/>
      <c r="CG691" s="14"/>
      <c r="CH691" s="14"/>
      <c r="CI691" s="14"/>
      <c r="CJ691" s="14"/>
    </row>
    <row r="692" spans="2:88" ht="26.4" customHeight="1">
      <c r="B692" s="4">
        <v>918</v>
      </c>
      <c r="C692" s="216" t="str">
        <f t="shared" ca="1" si="522"/>
        <v/>
      </c>
      <c r="D692" s="216"/>
      <c r="E692" s="363"/>
      <c r="F692" s="14"/>
      <c r="G692" s="14"/>
      <c r="H692" s="17"/>
      <c r="I692" s="14"/>
      <c r="J692" s="14"/>
      <c r="K692" s="14"/>
      <c r="L692" s="17"/>
      <c r="M692" s="14"/>
      <c r="N692" s="14"/>
      <c r="O692" s="14"/>
      <c r="P692" s="14"/>
      <c r="Q692" s="17"/>
      <c r="R692" s="366"/>
      <c r="S692" s="366"/>
      <c r="T692" s="14"/>
      <c r="U692" s="14"/>
      <c r="V692" s="18" t="str">
        <f t="shared" si="453"/>
        <v/>
      </c>
      <c r="W692" s="18"/>
      <c r="X692" s="14"/>
      <c r="Y692" s="14"/>
      <c r="Z692" s="14"/>
      <c r="AA692" s="14"/>
      <c r="AB692" s="14"/>
      <c r="AC692" s="14"/>
      <c r="AD692" s="14"/>
      <c r="AE692" s="14"/>
      <c r="AF692" s="491"/>
      <c r="AG692" s="491"/>
      <c r="AH692" s="491"/>
      <c r="AI692" s="491"/>
      <c r="AJ692" s="491"/>
      <c r="AK692" s="491"/>
      <c r="AL692" s="491"/>
      <c r="AM692" s="491"/>
      <c r="AN692" s="491"/>
      <c r="AO692" s="491"/>
      <c r="AP692" s="491"/>
      <c r="AQ692" s="491"/>
      <c r="AR692" s="491"/>
      <c r="AS692" s="491"/>
      <c r="AT692" s="491"/>
      <c r="AU692" s="491"/>
      <c r="AV692" s="491"/>
      <c r="AW692" s="491"/>
      <c r="AX692" s="491"/>
      <c r="AY692" s="491"/>
      <c r="AZ692" s="491"/>
      <c r="BA692" s="491"/>
      <c r="BB692" s="491"/>
      <c r="BC692" s="491"/>
      <c r="BD692" s="491"/>
      <c r="BE692" s="491"/>
      <c r="BF692" s="400">
        <f t="shared" si="350"/>
        <v>0</v>
      </c>
      <c r="BG692" s="10"/>
      <c r="BH692" s="7"/>
      <c r="BI692" s="7"/>
      <c r="BJ692" s="7"/>
      <c r="BK692" s="7"/>
      <c r="BL692" s="7"/>
      <c r="BM692" s="7"/>
      <c r="BN692" s="7"/>
      <c r="BO692" s="7"/>
      <c r="BP692" s="7"/>
      <c r="BQ692" s="3"/>
      <c r="BR692" s="3"/>
      <c r="BS692" s="3"/>
      <c r="BT692" s="3"/>
      <c r="BU692" s="3"/>
      <c r="BV692" s="3"/>
      <c r="BW692" s="3"/>
      <c r="BX692" s="3"/>
      <c r="BY692" s="3"/>
      <c r="BZ692" s="3"/>
      <c r="CA692" s="3"/>
      <c r="CB692" s="399">
        <f t="shared" si="351"/>
        <v>0</v>
      </c>
      <c r="CC692" s="397">
        <f t="shared" si="514"/>
        <v>0</v>
      </c>
      <c r="CD692" s="364"/>
      <c r="CE692" s="396">
        <f t="shared" si="343"/>
        <v>6</v>
      </c>
      <c r="CF692" s="14"/>
      <c r="CG692" s="14"/>
      <c r="CH692" s="14"/>
      <c r="CI692" s="14"/>
      <c r="CJ692" s="14"/>
    </row>
    <row r="693" spans="2:88" ht="26.4" customHeight="1">
      <c r="B693" s="4">
        <v>919</v>
      </c>
      <c r="C693" s="216" t="str">
        <f t="shared" ca="1" si="522"/>
        <v/>
      </c>
      <c r="D693" s="216"/>
      <c r="E693" s="363"/>
      <c r="F693" s="14"/>
      <c r="G693" s="14"/>
      <c r="H693" s="17"/>
      <c r="I693" s="14"/>
      <c r="J693" s="14"/>
      <c r="K693" s="14"/>
      <c r="L693" s="17"/>
      <c r="M693" s="14"/>
      <c r="N693" s="14"/>
      <c r="O693" s="14"/>
      <c r="P693" s="14"/>
      <c r="Q693" s="17"/>
      <c r="R693" s="366"/>
      <c r="S693" s="366"/>
      <c r="T693" s="14"/>
      <c r="U693" s="14"/>
      <c r="V693" s="18" t="str">
        <f t="shared" si="453"/>
        <v/>
      </c>
      <c r="W693" s="18"/>
      <c r="X693" s="14"/>
      <c r="Y693" s="14"/>
      <c r="Z693" s="14"/>
      <c r="AA693" s="14"/>
      <c r="AB693" s="14"/>
      <c r="AC693" s="14"/>
      <c r="AD693" s="14"/>
      <c r="AE693" s="14"/>
      <c r="AF693" s="491"/>
      <c r="AG693" s="491"/>
      <c r="AH693" s="491"/>
      <c r="AI693" s="491"/>
      <c r="AJ693" s="491"/>
      <c r="AK693" s="491"/>
      <c r="AL693" s="491"/>
      <c r="AM693" s="491"/>
      <c r="AN693" s="491"/>
      <c r="AO693" s="491"/>
      <c r="AP693" s="491"/>
      <c r="AQ693" s="491"/>
      <c r="AR693" s="491"/>
      <c r="AS693" s="491"/>
      <c r="AT693" s="491"/>
      <c r="AU693" s="491"/>
      <c r="AV693" s="491"/>
      <c r="AW693" s="491"/>
      <c r="AX693" s="491"/>
      <c r="AY693" s="491"/>
      <c r="AZ693" s="491"/>
      <c r="BA693" s="491"/>
      <c r="BB693" s="491"/>
      <c r="BC693" s="491"/>
      <c r="BD693" s="491"/>
      <c r="BE693" s="491"/>
      <c r="BF693" s="400">
        <f t="shared" si="350"/>
        <v>0</v>
      </c>
      <c r="BG693" s="10"/>
      <c r="BH693" s="7"/>
      <c r="BI693" s="7"/>
      <c r="BJ693" s="7"/>
      <c r="BK693" s="7"/>
      <c r="BL693" s="7"/>
      <c r="BM693" s="7"/>
      <c r="BN693" s="7"/>
      <c r="BO693" s="7"/>
      <c r="BP693" s="7"/>
      <c r="BQ693" s="3"/>
      <c r="BR693" s="3"/>
      <c r="BS693" s="3"/>
      <c r="BT693" s="3"/>
      <c r="BU693" s="3"/>
      <c r="BV693" s="3"/>
      <c r="BW693" s="3"/>
      <c r="BX693" s="3"/>
      <c r="BY693" s="3"/>
      <c r="BZ693" s="3"/>
      <c r="CA693" s="3"/>
      <c r="CB693" s="399">
        <f t="shared" si="351"/>
        <v>0</v>
      </c>
      <c r="CC693" s="397">
        <f t="shared" si="514"/>
        <v>0</v>
      </c>
      <c r="CD693" s="364"/>
      <c r="CE693" s="396">
        <f t="shared" si="343"/>
        <v>6</v>
      </c>
      <c r="CF693" s="14"/>
      <c r="CG693" s="14"/>
      <c r="CH693" s="14"/>
      <c r="CI693" s="14"/>
      <c r="CJ693" s="14"/>
    </row>
    <row r="694" spans="2:88" ht="26.4" customHeight="1">
      <c r="B694" s="4">
        <v>920</v>
      </c>
      <c r="C694" s="216" t="str">
        <f t="shared" ca="1" si="522"/>
        <v/>
      </c>
      <c r="D694" s="216"/>
      <c r="E694" s="363"/>
      <c r="F694" s="14"/>
      <c r="G694" s="14"/>
      <c r="H694" s="17"/>
      <c r="I694" s="14"/>
      <c r="J694" s="14"/>
      <c r="K694" s="14"/>
      <c r="L694" s="17"/>
      <c r="M694" s="14"/>
      <c r="N694" s="14"/>
      <c r="O694" s="14"/>
      <c r="P694" s="14"/>
      <c r="Q694" s="17"/>
      <c r="R694" s="366"/>
      <c r="S694" s="366"/>
      <c r="T694" s="14"/>
      <c r="U694" s="14"/>
      <c r="V694" s="18" t="str">
        <f t="shared" si="453"/>
        <v/>
      </c>
      <c r="W694" s="18"/>
      <c r="X694" s="14"/>
      <c r="Y694" s="14"/>
      <c r="Z694" s="14"/>
      <c r="AA694" s="14"/>
      <c r="AB694" s="14"/>
      <c r="AC694" s="14"/>
      <c r="AD694" s="14"/>
      <c r="AE694" s="14"/>
      <c r="AF694" s="491"/>
      <c r="AG694" s="491"/>
      <c r="AH694" s="491"/>
      <c r="AI694" s="491"/>
      <c r="AJ694" s="491"/>
      <c r="AK694" s="491"/>
      <c r="AL694" s="491"/>
      <c r="AM694" s="491"/>
      <c r="AN694" s="491"/>
      <c r="AO694" s="491"/>
      <c r="AP694" s="491"/>
      <c r="AQ694" s="491"/>
      <c r="AR694" s="491"/>
      <c r="AS694" s="491"/>
      <c r="AT694" s="491"/>
      <c r="AU694" s="491"/>
      <c r="AV694" s="491"/>
      <c r="AW694" s="491"/>
      <c r="AX694" s="491"/>
      <c r="AY694" s="491"/>
      <c r="AZ694" s="491"/>
      <c r="BA694" s="491"/>
      <c r="BB694" s="491"/>
      <c r="BC694" s="491"/>
      <c r="BD694" s="491"/>
      <c r="BE694" s="491"/>
      <c r="BF694" s="400">
        <f t="shared" si="350"/>
        <v>0</v>
      </c>
      <c r="BG694" s="10"/>
      <c r="BH694" s="7"/>
      <c r="BI694" s="7"/>
      <c r="BJ694" s="7"/>
      <c r="BK694" s="7"/>
      <c r="BL694" s="7"/>
      <c r="BM694" s="7"/>
      <c r="BN694" s="7"/>
      <c r="BO694" s="7"/>
      <c r="BP694" s="7"/>
      <c r="BQ694" s="3"/>
      <c r="BR694" s="3"/>
      <c r="BS694" s="3"/>
      <c r="BT694" s="3"/>
      <c r="BU694" s="3"/>
      <c r="BV694" s="3"/>
      <c r="BW694" s="3"/>
      <c r="BX694" s="3"/>
      <c r="BY694" s="3"/>
      <c r="BZ694" s="3"/>
      <c r="CA694" s="3"/>
      <c r="CB694" s="399">
        <f t="shared" si="351"/>
        <v>0</v>
      </c>
      <c r="CC694" s="397">
        <f t="shared" si="514"/>
        <v>0</v>
      </c>
      <c r="CD694" s="364"/>
      <c r="CE694" s="396">
        <f t="shared" si="343"/>
        <v>6</v>
      </c>
      <c r="CF694" s="14"/>
      <c r="CG694" s="14"/>
      <c r="CH694" s="14"/>
      <c r="CI694" s="14"/>
      <c r="CJ694" s="14"/>
    </row>
    <row r="695" spans="2:88" ht="26.4" customHeight="1">
      <c r="B695" s="4">
        <v>921</v>
      </c>
      <c r="C695" s="216" t="str">
        <f t="shared" ca="1" si="522"/>
        <v/>
      </c>
      <c r="D695" s="216"/>
      <c r="E695" s="363"/>
      <c r="F695" s="14"/>
      <c r="G695" s="14"/>
      <c r="H695" s="17"/>
      <c r="I695" s="14"/>
      <c r="J695" s="14"/>
      <c r="K695" s="14"/>
      <c r="L695" s="17"/>
      <c r="M695" s="14"/>
      <c r="N695" s="14"/>
      <c r="O695" s="14"/>
      <c r="P695" s="14"/>
      <c r="Q695" s="17"/>
      <c r="R695" s="366"/>
      <c r="S695" s="366"/>
      <c r="T695" s="14"/>
      <c r="U695" s="14"/>
      <c r="V695" s="18" t="str">
        <f t="shared" si="453"/>
        <v/>
      </c>
      <c r="W695" s="18"/>
      <c r="X695" s="14"/>
      <c r="Y695" s="14"/>
      <c r="Z695" s="14"/>
      <c r="AA695" s="14"/>
      <c r="AB695" s="14"/>
      <c r="AC695" s="14"/>
      <c r="AD695" s="14"/>
      <c r="AE695" s="14"/>
      <c r="AF695" s="491"/>
      <c r="AG695" s="491"/>
      <c r="AH695" s="491"/>
      <c r="AI695" s="491"/>
      <c r="AJ695" s="491"/>
      <c r="AK695" s="491"/>
      <c r="AL695" s="491"/>
      <c r="AM695" s="491"/>
      <c r="AN695" s="491"/>
      <c r="AO695" s="491"/>
      <c r="AP695" s="491"/>
      <c r="AQ695" s="491"/>
      <c r="AR695" s="491"/>
      <c r="AS695" s="491"/>
      <c r="AT695" s="491"/>
      <c r="AU695" s="491"/>
      <c r="AV695" s="491"/>
      <c r="AW695" s="491"/>
      <c r="AX695" s="491"/>
      <c r="AY695" s="491"/>
      <c r="AZ695" s="491"/>
      <c r="BA695" s="491"/>
      <c r="BB695" s="491"/>
      <c r="BC695" s="491"/>
      <c r="BD695" s="491"/>
      <c r="BE695" s="491"/>
      <c r="BF695" s="400">
        <f t="shared" si="350"/>
        <v>0</v>
      </c>
      <c r="BG695" s="10"/>
      <c r="BH695" s="7"/>
      <c r="BI695" s="7"/>
      <c r="BJ695" s="7"/>
      <c r="BK695" s="7"/>
      <c r="BL695" s="7"/>
      <c r="BM695" s="7"/>
      <c r="BN695" s="7"/>
      <c r="BO695" s="7"/>
      <c r="BP695" s="7"/>
      <c r="BQ695" s="3"/>
      <c r="BR695" s="3"/>
      <c r="BS695" s="3"/>
      <c r="BT695" s="3"/>
      <c r="BU695" s="3"/>
      <c r="BV695" s="3"/>
      <c r="BW695" s="3"/>
      <c r="BX695" s="3"/>
      <c r="BY695" s="3"/>
      <c r="BZ695" s="3"/>
      <c r="CA695" s="3"/>
      <c r="CB695" s="399">
        <f t="shared" si="351"/>
        <v>0</v>
      </c>
      <c r="CC695" s="397">
        <f t="shared" si="514"/>
        <v>0</v>
      </c>
      <c r="CD695" s="364"/>
      <c r="CE695" s="396">
        <f t="shared" si="343"/>
        <v>6</v>
      </c>
      <c r="CF695" s="14"/>
      <c r="CG695" s="14"/>
      <c r="CH695" s="14"/>
      <c r="CI695" s="14"/>
      <c r="CJ695" s="14"/>
    </row>
    <row r="696" spans="2:88" ht="26.4" customHeight="1">
      <c r="B696" s="4">
        <v>922</v>
      </c>
      <c r="C696" s="216" t="str">
        <f t="shared" ca="1" si="522"/>
        <v/>
      </c>
      <c r="D696" s="216"/>
      <c r="E696" s="363"/>
      <c r="F696" s="14"/>
      <c r="G696" s="14"/>
      <c r="H696" s="17"/>
      <c r="I696" s="14"/>
      <c r="J696" s="14"/>
      <c r="K696" s="14"/>
      <c r="L696" s="17"/>
      <c r="M696" s="14"/>
      <c r="N696" s="14"/>
      <c r="O696" s="14"/>
      <c r="P696" s="14"/>
      <c r="Q696" s="17"/>
      <c r="R696" s="366"/>
      <c r="S696" s="366"/>
      <c r="T696" s="14"/>
      <c r="U696" s="14"/>
      <c r="V696" s="18" t="str">
        <f t="shared" si="453"/>
        <v/>
      </c>
      <c r="W696" s="18"/>
      <c r="X696" s="14"/>
      <c r="Y696" s="14"/>
      <c r="Z696" s="14"/>
      <c r="AA696" s="14"/>
      <c r="AB696" s="14"/>
      <c r="AC696" s="14"/>
      <c r="AD696" s="14"/>
      <c r="AE696" s="14"/>
      <c r="AF696" s="491"/>
      <c r="AG696" s="491"/>
      <c r="AH696" s="491"/>
      <c r="AI696" s="491"/>
      <c r="AJ696" s="491"/>
      <c r="AK696" s="491"/>
      <c r="AL696" s="491"/>
      <c r="AM696" s="491"/>
      <c r="AN696" s="491"/>
      <c r="AO696" s="491"/>
      <c r="AP696" s="491"/>
      <c r="AQ696" s="491"/>
      <c r="AR696" s="491"/>
      <c r="AS696" s="491"/>
      <c r="AT696" s="491"/>
      <c r="AU696" s="491"/>
      <c r="AV696" s="491"/>
      <c r="AW696" s="491"/>
      <c r="AX696" s="491"/>
      <c r="AY696" s="491"/>
      <c r="AZ696" s="491"/>
      <c r="BA696" s="491"/>
      <c r="BB696" s="491"/>
      <c r="BC696" s="491"/>
      <c r="BD696" s="491"/>
      <c r="BE696" s="491"/>
      <c r="BF696" s="400">
        <f t="shared" si="350"/>
        <v>0</v>
      </c>
      <c r="BG696" s="10"/>
      <c r="BH696" s="7"/>
      <c r="BI696" s="7"/>
      <c r="BJ696" s="7"/>
      <c r="BK696" s="7"/>
      <c r="BL696" s="7"/>
      <c r="BM696" s="7"/>
      <c r="BN696" s="7"/>
      <c r="BO696" s="7"/>
      <c r="BP696" s="7"/>
      <c r="BQ696" s="3"/>
      <c r="BR696" s="3"/>
      <c r="BS696" s="3"/>
      <c r="BT696" s="3"/>
      <c r="BU696" s="3"/>
      <c r="BV696" s="3"/>
      <c r="BW696" s="3"/>
      <c r="BX696" s="3"/>
      <c r="BY696" s="3"/>
      <c r="BZ696" s="3"/>
      <c r="CA696" s="3"/>
      <c r="CB696" s="399">
        <f t="shared" si="351"/>
        <v>0</v>
      </c>
      <c r="CC696" s="397">
        <f t="shared" si="514"/>
        <v>0</v>
      </c>
      <c r="CD696" s="364"/>
      <c r="CE696" s="396">
        <f t="shared" si="343"/>
        <v>6</v>
      </c>
      <c r="CF696" s="14"/>
      <c r="CG696" s="14"/>
      <c r="CH696" s="14"/>
      <c r="CI696" s="14"/>
      <c r="CJ696" s="14"/>
    </row>
    <row r="697" spans="2:88" ht="26.4" customHeight="1">
      <c r="B697" s="4">
        <v>923</v>
      </c>
      <c r="C697" s="216" t="str">
        <f t="shared" ca="1" si="522"/>
        <v/>
      </c>
      <c r="D697" s="216"/>
      <c r="E697" s="363"/>
      <c r="F697" s="14"/>
      <c r="G697" s="14"/>
      <c r="H697" s="17"/>
      <c r="I697" s="14"/>
      <c r="J697" s="14"/>
      <c r="K697" s="14"/>
      <c r="L697" s="17"/>
      <c r="M697" s="14"/>
      <c r="N697" s="14"/>
      <c r="O697" s="14"/>
      <c r="P697" s="14"/>
      <c r="Q697" s="17"/>
      <c r="R697" s="366"/>
      <c r="S697" s="366"/>
      <c r="T697" s="14"/>
      <c r="U697" s="14"/>
      <c r="V697" s="18" t="str">
        <f t="shared" si="453"/>
        <v/>
      </c>
      <c r="W697" s="18"/>
      <c r="X697" s="14"/>
      <c r="Y697" s="14"/>
      <c r="Z697" s="14"/>
      <c r="AA697" s="14"/>
      <c r="AB697" s="14"/>
      <c r="AC697" s="14"/>
      <c r="AD697" s="14"/>
      <c r="AE697" s="14"/>
      <c r="AF697" s="491"/>
      <c r="AG697" s="491"/>
      <c r="AH697" s="491"/>
      <c r="AI697" s="491"/>
      <c r="AJ697" s="491"/>
      <c r="AK697" s="491"/>
      <c r="AL697" s="491"/>
      <c r="AM697" s="491"/>
      <c r="AN697" s="491"/>
      <c r="AO697" s="491"/>
      <c r="AP697" s="491"/>
      <c r="AQ697" s="491"/>
      <c r="AR697" s="491"/>
      <c r="AS697" s="491"/>
      <c r="AT697" s="491"/>
      <c r="AU697" s="491"/>
      <c r="AV697" s="491"/>
      <c r="AW697" s="491"/>
      <c r="AX697" s="491"/>
      <c r="AY697" s="491"/>
      <c r="AZ697" s="491"/>
      <c r="BA697" s="491"/>
      <c r="BB697" s="491"/>
      <c r="BC697" s="491"/>
      <c r="BD697" s="491"/>
      <c r="BE697" s="491"/>
      <c r="BF697" s="400">
        <f t="shared" si="350"/>
        <v>0</v>
      </c>
      <c r="BG697" s="10"/>
      <c r="BH697" s="7"/>
      <c r="BI697" s="7"/>
      <c r="BJ697" s="7"/>
      <c r="BK697" s="7"/>
      <c r="BL697" s="7"/>
      <c r="BM697" s="7"/>
      <c r="BN697" s="7"/>
      <c r="BO697" s="7"/>
      <c r="BP697" s="7"/>
      <c r="BQ697" s="3"/>
      <c r="BR697" s="3"/>
      <c r="BS697" s="3"/>
      <c r="BT697" s="3"/>
      <c r="BU697" s="3"/>
      <c r="BV697" s="3"/>
      <c r="BW697" s="3"/>
      <c r="BX697" s="3"/>
      <c r="BY697" s="3"/>
      <c r="BZ697" s="3"/>
      <c r="CA697" s="3"/>
      <c r="CB697" s="399">
        <f t="shared" si="351"/>
        <v>0</v>
      </c>
      <c r="CC697" s="397">
        <f t="shared" si="514"/>
        <v>0</v>
      </c>
      <c r="CD697" s="364"/>
      <c r="CE697" s="396">
        <f t="shared" si="343"/>
        <v>6</v>
      </c>
      <c r="CF697" s="14"/>
      <c r="CG697" s="14"/>
      <c r="CH697" s="14"/>
      <c r="CI697" s="14"/>
      <c r="CJ697" s="14"/>
    </row>
    <row r="698" spans="2:88" ht="26.4" customHeight="1">
      <c r="B698" s="4">
        <v>924</v>
      </c>
      <c r="C698" s="216" t="str">
        <f t="shared" ca="1" si="522"/>
        <v/>
      </c>
      <c r="D698" s="216"/>
      <c r="E698" s="363"/>
      <c r="F698" s="14"/>
      <c r="G698" s="14"/>
      <c r="H698" s="17"/>
      <c r="I698" s="14"/>
      <c r="J698" s="14"/>
      <c r="K698" s="14"/>
      <c r="L698" s="17"/>
      <c r="M698" s="14"/>
      <c r="N698" s="14"/>
      <c r="O698" s="14"/>
      <c r="P698" s="14"/>
      <c r="Q698" s="17"/>
      <c r="R698" s="366"/>
      <c r="S698" s="366"/>
      <c r="T698" s="14"/>
      <c r="U698" s="14"/>
      <c r="V698" s="18" t="str">
        <f t="shared" si="453"/>
        <v/>
      </c>
      <c r="W698" s="18"/>
      <c r="X698" s="14"/>
      <c r="Y698" s="14"/>
      <c r="Z698" s="14"/>
      <c r="AA698" s="14"/>
      <c r="AB698" s="14"/>
      <c r="AC698" s="14"/>
      <c r="AD698" s="14"/>
      <c r="AE698" s="14"/>
      <c r="AF698" s="491"/>
      <c r="AG698" s="491"/>
      <c r="AH698" s="491"/>
      <c r="AI698" s="491"/>
      <c r="AJ698" s="491"/>
      <c r="AK698" s="491"/>
      <c r="AL698" s="491"/>
      <c r="AM698" s="491"/>
      <c r="AN698" s="491"/>
      <c r="AO698" s="491"/>
      <c r="AP698" s="491"/>
      <c r="AQ698" s="491"/>
      <c r="AR698" s="491"/>
      <c r="AS698" s="491"/>
      <c r="AT698" s="491"/>
      <c r="AU698" s="491"/>
      <c r="AV698" s="491"/>
      <c r="AW698" s="491"/>
      <c r="AX698" s="491"/>
      <c r="AY698" s="491"/>
      <c r="AZ698" s="491"/>
      <c r="BA698" s="491"/>
      <c r="BB698" s="491"/>
      <c r="BC698" s="491"/>
      <c r="BD698" s="491"/>
      <c r="BE698" s="491"/>
      <c r="BF698" s="400">
        <f t="shared" si="350"/>
        <v>0</v>
      </c>
      <c r="BG698" s="10"/>
      <c r="BH698" s="7"/>
      <c r="BI698" s="7"/>
      <c r="BJ698" s="7"/>
      <c r="BK698" s="7"/>
      <c r="BL698" s="7"/>
      <c r="BM698" s="7"/>
      <c r="BN698" s="7"/>
      <c r="BO698" s="7"/>
      <c r="BP698" s="7"/>
      <c r="BQ698" s="3"/>
      <c r="BR698" s="3"/>
      <c r="BS698" s="3"/>
      <c r="BT698" s="3"/>
      <c r="BU698" s="3"/>
      <c r="BV698" s="3"/>
      <c r="BW698" s="3"/>
      <c r="BX698" s="3"/>
      <c r="BY698" s="3"/>
      <c r="BZ698" s="3"/>
      <c r="CA698" s="3"/>
      <c r="CB698" s="399">
        <f t="shared" si="351"/>
        <v>0</v>
      </c>
      <c r="CC698" s="397">
        <f t="shared" si="514"/>
        <v>0</v>
      </c>
      <c r="CD698" s="364"/>
      <c r="CE698" s="396">
        <f t="shared" si="343"/>
        <v>6</v>
      </c>
      <c r="CF698" s="14"/>
      <c r="CG698" s="14"/>
      <c r="CH698" s="14"/>
      <c r="CI698" s="14"/>
      <c r="CJ698" s="14"/>
    </row>
    <row r="699" spans="2:88" ht="26.4" customHeight="1">
      <c r="B699" s="4">
        <v>925</v>
      </c>
      <c r="C699" s="216" t="str">
        <f t="shared" ca="1" si="522"/>
        <v/>
      </c>
      <c r="D699" s="216"/>
      <c r="E699" s="363"/>
      <c r="F699" s="14"/>
      <c r="G699" s="14"/>
      <c r="H699" s="17"/>
      <c r="I699" s="14"/>
      <c r="J699" s="14"/>
      <c r="K699" s="14"/>
      <c r="L699" s="17"/>
      <c r="M699" s="14"/>
      <c r="N699" s="14"/>
      <c r="O699" s="14"/>
      <c r="P699" s="14"/>
      <c r="Q699" s="17"/>
      <c r="R699" s="366"/>
      <c r="S699" s="366"/>
      <c r="T699" s="14"/>
      <c r="U699" s="14"/>
      <c r="V699" s="18" t="str">
        <f t="shared" si="453"/>
        <v/>
      </c>
      <c r="W699" s="18"/>
      <c r="X699" s="14"/>
      <c r="Y699" s="14"/>
      <c r="Z699" s="14"/>
      <c r="AA699" s="14"/>
      <c r="AB699" s="14"/>
      <c r="AC699" s="14"/>
      <c r="AD699" s="14"/>
      <c r="AE699" s="14"/>
      <c r="AF699" s="491"/>
      <c r="AG699" s="491"/>
      <c r="AH699" s="491"/>
      <c r="AI699" s="491"/>
      <c r="AJ699" s="491"/>
      <c r="AK699" s="491"/>
      <c r="AL699" s="491"/>
      <c r="AM699" s="491"/>
      <c r="AN699" s="491"/>
      <c r="AO699" s="491"/>
      <c r="AP699" s="491"/>
      <c r="AQ699" s="491"/>
      <c r="AR699" s="491"/>
      <c r="AS699" s="491"/>
      <c r="AT699" s="491"/>
      <c r="AU699" s="491"/>
      <c r="AV699" s="491"/>
      <c r="AW699" s="491"/>
      <c r="AX699" s="491"/>
      <c r="AY699" s="491"/>
      <c r="AZ699" s="491"/>
      <c r="BA699" s="491"/>
      <c r="BB699" s="491"/>
      <c r="BC699" s="491"/>
      <c r="BD699" s="491"/>
      <c r="BE699" s="491"/>
      <c r="BF699" s="400">
        <f t="shared" si="350"/>
        <v>0</v>
      </c>
      <c r="BG699" s="10"/>
      <c r="BH699" s="7"/>
      <c r="BI699" s="7"/>
      <c r="BJ699" s="7"/>
      <c r="BK699" s="7"/>
      <c r="BL699" s="7"/>
      <c r="BM699" s="7"/>
      <c r="BN699" s="7"/>
      <c r="BO699" s="7"/>
      <c r="BP699" s="7"/>
      <c r="BQ699" s="3"/>
      <c r="BR699" s="3"/>
      <c r="BS699" s="3"/>
      <c r="BT699" s="3"/>
      <c r="BU699" s="3"/>
      <c r="BV699" s="3"/>
      <c r="BW699" s="3"/>
      <c r="BX699" s="3"/>
      <c r="BY699" s="3"/>
      <c r="BZ699" s="3"/>
      <c r="CA699" s="3"/>
      <c r="CB699" s="399">
        <f t="shared" si="351"/>
        <v>0</v>
      </c>
      <c r="CC699" s="397">
        <f t="shared" si="514"/>
        <v>0</v>
      </c>
      <c r="CD699" s="364"/>
      <c r="CE699" s="396">
        <f t="shared" si="343"/>
        <v>6</v>
      </c>
      <c r="CF699" s="14"/>
      <c r="CG699" s="14"/>
      <c r="CH699" s="14"/>
      <c r="CI699" s="14"/>
      <c r="CJ699" s="14"/>
    </row>
    <row r="700" spans="2:88" ht="26.4" customHeight="1">
      <c r="B700" s="4">
        <v>926</v>
      </c>
      <c r="C700" s="216" t="str">
        <f t="shared" ca="1" si="522"/>
        <v/>
      </c>
      <c r="D700" s="216"/>
      <c r="E700" s="363"/>
      <c r="F700" s="14"/>
      <c r="G700" s="14"/>
      <c r="H700" s="17"/>
      <c r="I700" s="14"/>
      <c r="J700" s="14"/>
      <c r="K700" s="14"/>
      <c r="L700" s="17"/>
      <c r="M700" s="14"/>
      <c r="N700" s="14"/>
      <c r="O700" s="14"/>
      <c r="P700" s="14"/>
      <c r="Q700" s="17"/>
      <c r="R700" s="366"/>
      <c r="S700" s="366"/>
      <c r="T700" s="14"/>
      <c r="U700" s="14"/>
      <c r="V700" s="18" t="str">
        <f t="shared" si="453"/>
        <v/>
      </c>
      <c r="W700" s="18"/>
      <c r="X700" s="14"/>
      <c r="Y700" s="14"/>
      <c r="Z700" s="14"/>
      <c r="AA700" s="14"/>
      <c r="AB700" s="14"/>
      <c r="AC700" s="14"/>
      <c r="AD700" s="14"/>
      <c r="AE700" s="14"/>
      <c r="AF700" s="491"/>
      <c r="AG700" s="491"/>
      <c r="AH700" s="491"/>
      <c r="AI700" s="491"/>
      <c r="AJ700" s="491"/>
      <c r="AK700" s="491"/>
      <c r="AL700" s="491"/>
      <c r="AM700" s="491"/>
      <c r="AN700" s="491"/>
      <c r="AO700" s="491"/>
      <c r="AP700" s="491"/>
      <c r="AQ700" s="491"/>
      <c r="AR700" s="491"/>
      <c r="AS700" s="491"/>
      <c r="AT700" s="491"/>
      <c r="AU700" s="491"/>
      <c r="AV700" s="491"/>
      <c r="AW700" s="491"/>
      <c r="AX700" s="491"/>
      <c r="AY700" s="491"/>
      <c r="AZ700" s="491"/>
      <c r="BA700" s="491"/>
      <c r="BB700" s="491"/>
      <c r="BC700" s="491"/>
      <c r="BD700" s="491"/>
      <c r="BE700" s="491"/>
      <c r="BF700" s="400">
        <f t="shared" si="350"/>
        <v>0</v>
      </c>
      <c r="BG700" s="10"/>
      <c r="BH700" s="7"/>
      <c r="BI700" s="7"/>
      <c r="BJ700" s="7"/>
      <c r="BK700" s="7"/>
      <c r="BL700" s="7"/>
      <c r="BM700" s="7"/>
      <c r="BN700" s="7"/>
      <c r="BO700" s="7"/>
      <c r="BP700" s="7"/>
      <c r="BQ700" s="3"/>
      <c r="BR700" s="3"/>
      <c r="BS700" s="3"/>
      <c r="BT700" s="3"/>
      <c r="BU700" s="3"/>
      <c r="BV700" s="3"/>
      <c r="BW700" s="3"/>
      <c r="BX700" s="3"/>
      <c r="BY700" s="3"/>
      <c r="BZ700" s="3"/>
      <c r="CA700" s="3"/>
      <c r="CB700" s="399">
        <f t="shared" si="351"/>
        <v>0</v>
      </c>
      <c r="CC700" s="397">
        <f t="shared" si="514"/>
        <v>0</v>
      </c>
      <c r="CD700" s="364"/>
      <c r="CE700" s="396">
        <f t="shared" si="343"/>
        <v>6</v>
      </c>
      <c r="CF700" s="14"/>
      <c r="CG700" s="14"/>
      <c r="CH700" s="14"/>
      <c r="CI700" s="14"/>
      <c r="CJ700" s="14"/>
    </row>
    <row r="701" spans="2:88" ht="26.4" customHeight="1">
      <c r="B701" s="4">
        <v>927</v>
      </c>
      <c r="C701" s="216" t="str">
        <f t="shared" ca="1" si="522"/>
        <v/>
      </c>
      <c r="D701" s="216"/>
      <c r="E701" s="363"/>
      <c r="F701" s="14"/>
      <c r="G701" s="14"/>
      <c r="H701" s="17"/>
      <c r="I701" s="14"/>
      <c r="J701" s="14"/>
      <c r="K701" s="14"/>
      <c r="L701" s="17"/>
      <c r="M701" s="14"/>
      <c r="N701" s="14"/>
      <c r="O701" s="14"/>
      <c r="P701" s="14"/>
      <c r="Q701" s="17"/>
      <c r="R701" s="366"/>
      <c r="S701" s="366"/>
      <c r="T701" s="14"/>
      <c r="U701" s="14"/>
      <c r="V701" s="18" t="str">
        <f t="shared" si="453"/>
        <v/>
      </c>
      <c r="W701" s="18"/>
      <c r="X701" s="14"/>
      <c r="Y701" s="14"/>
      <c r="Z701" s="14"/>
      <c r="AA701" s="14"/>
      <c r="AB701" s="14"/>
      <c r="AC701" s="14"/>
      <c r="AD701" s="14"/>
      <c r="AE701" s="14"/>
      <c r="AF701" s="491"/>
      <c r="AG701" s="491"/>
      <c r="AH701" s="491"/>
      <c r="AI701" s="491"/>
      <c r="AJ701" s="491"/>
      <c r="AK701" s="491"/>
      <c r="AL701" s="491"/>
      <c r="AM701" s="491"/>
      <c r="AN701" s="491"/>
      <c r="AO701" s="491"/>
      <c r="AP701" s="491"/>
      <c r="AQ701" s="491"/>
      <c r="AR701" s="491"/>
      <c r="AS701" s="491"/>
      <c r="AT701" s="491"/>
      <c r="AU701" s="491"/>
      <c r="AV701" s="491"/>
      <c r="AW701" s="491"/>
      <c r="AX701" s="491"/>
      <c r="AY701" s="491"/>
      <c r="AZ701" s="491"/>
      <c r="BA701" s="491"/>
      <c r="BB701" s="491"/>
      <c r="BC701" s="491"/>
      <c r="BD701" s="491"/>
      <c r="BE701" s="491"/>
      <c r="BF701" s="400">
        <f t="shared" si="350"/>
        <v>0</v>
      </c>
      <c r="BG701" s="10"/>
      <c r="BH701" s="7"/>
      <c r="BI701" s="7"/>
      <c r="BJ701" s="7"/>
      <c r="BK701" s="7"/>
      <c r="BL701" s="7"/>
      <c r="BM701" s="7"/>
      <c r="BN701" s="7"/>
      <c r="BO701" s="7"/>
      <c r="BP701" s="7"/>
      <c r="BQ701" s="3"/>
      <c r="BR701" s="3"/>
      <c r="BS701" s="3"/>
      <c r="BT701" s="3"/>
      <c r="BU701" s="3"/>
      <c r="BV701" s="3"/>
      <c r="BW701" s="3"/>
      <c r="BX701" s="3"/>
      <c r="BY701" s="3"/>
      <c r="BZ701" s="3"/>
      <c r="CA701" s="3"/>
      <c r="CB701" s="399">
        <f t="shared" si="351"/>
        <v>0</v>
      </c>
      <c r="CC701" s="397">
        <f t="shared" si="514"/>
        <v>0</v>
      </c>
      <c r="CD701" s="364"/>
      <c r="CE701" s="396">
        <f t="shared" si="343"/>
        <v>6</v>
      </c>
      <c r="CF701" s="14"/>
      <c r="CG701" s="14"/>
      <c r="CH701" s="14"/>
      <c r="CI701" s="14"/>
      <c r="CJ701" s="14"/>
    </row>
    <row r="702" spans="2:88" ht="26.4" customHeight="1">
      <c r="B702" s="4">
        <v>928</v>
      </c>
      <c r="C702" s="216" t="str">
        <f t="shared" ca="1" si="522"/>
        <v/>
      </c>
      <c r="D702" s="216"/>
      <c r="E702" s="363"/>
      <c r="F702" s="14"/>
      <c r="G702" s="14"/>
      <c r="H702" s="17"/>
      <c r="I702" s="14"/>
      <c r="J702" s="14"/>
      <c r="K702" s="14"/>
      <c r="L702" s="17"/>
      <c r="M702" s="14"/>
      <c r="N702" s="14"/>
      <c r="O702" s="14"/>
      <c r="P702" s="14"/>
      <c r="Q702" s="17"/>
      <c r="R702" s="366"/>
      <c r="S702" s="366"/>
      <c r="T702" s="14"/>
      <c r="U702" s="14"/>
      <c r="V702" s="18" t="str">
        <f t="shared" si="453"/>
        <v/>
      </c>
      <c r="W702" s="18"/>
      <c r="X702" s="14"/>
      <c r="Y702" s="14"/>
      <c r="Z702" s="14"/>
      <c r="AA702" s="14"/>
      <c r="AB702" s="14"/>
      <c r="AC702" s="14"/>
      <c r="AD702" s="14"/>
      <c r="AE702" s="14"/>
      <c r="AF702" s="491"/>
      <c r="AG702" s="491"/>
      <c r="AH702" s="491"/>
      <c r="AI702" s="491"/>
      <c r="AJ702" s="491"/>
      <c r="AK702" s="491"/>
      <c r="AL702" s="491"/>
      <c r="AM702" s="491"/>
      <c r="AN702" s="491"/>
      <c r="AO702" s="491"/>
      <c r="AP702" s="491"/>
      <c r="AQ702" s="491"/>
      <c r="AR702" s="491"/>
      <c r="AS702" s="491"/>
      <c r="AT702" s="491"/>
      <c r="AU702" s="491"/>
      <c r="AV702" s="491"/>
      <c r="AW702" s="491"/>
      <c r="AX702" s="491"/>
      <c r="AY702" s="491"/>
      <c r="AZ702" s="491"/>
      <c r="BA702" s="491"/>
      <c r="BB702" s="491"/>
      <c r="BC702" s="491"/>
      <c r="BD702" s="491"/>
      <c r="BE702" s="491"/>
      <c r="BF702" s="400">
        <f t="shared" si="350"/>
        <v>0</v>
      </c>
      <c r="BG702" s="10"/>
      <c r="BH702" s="7"/>
      <c r="BI702" s="7"/>
      <c r="BJ702" s="7"/>
      <c r="BK702" s="7"/>
      <c r="BL702" s="7"/>
      <c r="BM702" s="7"/>
      <c r="BN702" s="7"/>
      <c r="BO702" s="7"/>
      <c r="BP702" s="7"/>
      <c r="BQ702" s="3"/>
      <c r="BR702" s="3"/>
      <c r="BS702" s="3"/>
      <c r="BT702" s="3"/>
      <c r="BU702" s="3"/>
      <c r="BV702" s="3"/>
      <c r="BW702" s="3"/>
      <c r="BX702" s="3"/>
      <c r="BY702" s="3"/>
      <c r="BZ702" s="3"/>
      <c r="CA702" s="3"/>
      <c r="CB702" s="399">
        <f t="shared" si="351"/>
        <v>0</v>
      </c>
      <c r="CC702" s="397">
        <f t="shared" si="514"/>
        <v>0</v>
      </c>
      <c r="CD702" s="364"/>
      <c r="CE702" s="396">
        <f t="shared" si="343"/>
        <v>6</v>
      </c>
      <c r="CF702" s="14"/>
      <c r="CG702" s="14"/>
      <c r="CH702" s="14"/>
      <c r="CI702" s="14"/>
      <c r="CJ702" s="14"/>
    </row>
    <row r="703" spans="2:88" ht="26.4" customHeight="1">
      <c r="B703" s="4">
        <v>929</v>
      </c>
      <c r="C703" s="216" t="str">
        <f t="shared" ca="1" si="522"/>
        <v/>
      </c>
      <c r="D703" s="216"/>
      <c r="E703" s="363"/>
      <c r="F703" s="14"/>
      <c r="G703" s="14"/>
      <c r="H703" s="17"/>
      <c r="I703" s="14"/>
      <c r="J703" s="14"/>
      <c r="K703" s="14"/>
      <c r="L703" s="17"/>
      <c r="M703" s="14"/>
      <c r="N703" s="14"/>
      <c r="O703" s="14"/>
      <c r="P703" s="14"/>
      <c r="Q703" s="17"/>
      <c r="R703" s="366"/>
      <c r="S703" s="366"/>
      <c r="T703" s="14"/>
      <c r="U703" s="14"/>
      <c r="V703" s="18" t="str">
        <f t="shared" si="453"/>
        <v/>
      </c>
      <c r="W703" s="18"/>
      <c r="X703" s="14"/>
      <c r="Y703" s="14"/>
      <c r="Z703" s="14"/>
      <c r="AA703" s="14"/>
      <c r="AB703" s="14"/>
      <c r="AC703" s="14"/>
      <c r="AD703" s="14"/>
      <c r="AE703" s="14"/>
      <c r="AF703" s="491"/>
      <c r="AG703" s="491"/>
      <c r="AH703" s="491"/>
      <c r="AI703" s="491"/>
      <c r="AJ703" s="491"/>
      <c r="AK703" s="491"/>
      <c r="AL703" s="491"/>
      <c r="AM703" s="491"/>
      <c r="AN703" s="491"/>
      <c r="AO703" s="491"/>
      <c r="AP703" s="491"/>
      <c r="AQ703" s="491"/>
      <c r="AR703" s="491"/>
      <c r="AS703" s="491"/>
      <c r="AT703" s="491"/>
      <c r="AU703" s="491"/>
      <c r="AV703" s="491"/>
      <c r="AW703" s="491"/>
      <c r="AX703" s="491"/>
      <c r="AY703" s="491"/>
      <c r="AZ703" s="491"/>
      <c r="BA703" s="491"/>
      <c r="BB703" s="491"/>
      <c r="BC703" s="491"/>
      <c r="BD703" s="491"/>
      <c r="BE703" s="491"/>
      <c r="BF703" s="400">
        <f t="shared" si="350"/>
        <v>0</v>
      </c>
      <c r="BG703" s="10"/>
      <c r="BH703" s="7"/>
      <c r="BI703" s="7"/>
      <c r="BJ703" s="7"/>
      <c r="BK703" s="7"/>
      <c r="BL703" s="7"/>
      <c r="BM703" s="7"/>
      <c r="BN703" s="7"/>
      <c r="BO703" s="7"/>
      <c r="BP703" s="7"/>
      <c r="BQ703" s="3"/>
      <c r="BR703" s="3"/>
      <c r="BS703" s="3"/>
      <c r="BT703" s="3"/>
      <c r="BU703" s="3"/>
      <c r="BV703" s="3"/>
      <c r="BW703" s="3"/>
      <c r="BX703" s="3"/>
      <c r="BY703" s="3"/>
      <c r="BZ703" s="3"/>
      <c r="CA703" s="3"/>
      <c r="CB703" s="399">
        <f t="shared" si="351"/>
        <v>0</v>
      </c>
      <c r="CC703" s="397">
        <f t="shared" si="514"/>
        <v>0</v>
      </c>
      <c r="CD703" s="364"/>
      <c r="CE703" s="396">
        <f t="shared" si="343"/>
        <v>6</v>
      </c>
      <c r="CF703" s="14"/>
      <c r="CG703" s="14"/>
      <c r="CH703" s="14"/>
      <c r="CI703" s="14"/>
      <c r="CJ703" s="14"/>
    </row>
    <row r="704" spans="2:88" ht="26.4" customHeight="1">
      <c r="B704" s="4">
        <v>930</v>
      </c>
      <c r="C704" s="216" t="str">
        <f t="shared" ca="1" si="522"/>
        <v/>
      </c>
      <c r="D704" s="216"/>
      <c r="E704" s="363"/>
      <c r="F704" s="14"/>
      <c r="G704" s="14"/>
      <c r="H704" s="17"/>
      <c r="I704" s="14"/>
      <c r="J704" s="14"/>
      <c r="K704" s="14"/>
      <c r="L704" s="17"/>
      <c r="M704" s="14"/>
      <c r="N704" s="14"/>
      <c r="O704" s="14"/>
      <c r="P704" s="14"/>
      <c r="Q704" s="17"/>
      <c r="R704" s="366"/>
      <c r="S704" s="366"/>
      <c r="T704" s="14"/>
      <c r="U704" s="14"/>
      <c r="V704" s="18" t="str">
        <f t="shared" si="453"/>
        <v/>
      </c>
      <c r="W704" s="18"/>
      <c r="X704" s="14"/>
      <c r="Y704" s="14"/>
      <c r="Z704" s="14"/>
      <c r="AA704" s="14"/>
      <c r="AB704" s="14"/>
      <c r="AC704" s="14"/>
      <c r="AD704" s="14"/>
      <c r="AE704" s="14"/>
      <c r="AF704" s="491"/>
      <c r="AG704" s="491"/>
      <c r="AH704" s="491"/>
      <c r="AI704" s="491"/>
      <c r="AJ704" s="491"/>
      <c r="AK704" s="491"/>
      <c r="AL704" s="491"/>
      <c r="AM704" s="491"/>
      <c r="AN704" s="491"/>
      <c r="AO704" s="491"/>
      <c r="AP704" s="491"/>
      <c r="AQ704" s="491"/>
      <c r="AR704" s="491"/>
      <c r="AS704" s="491"/>
      <c r="AT704" s="491"/>
      <c r="AU704" s="491"/>
      <c r="AV704" s="491"/>
      <c r="AW704" s="491"/>
      <c r="AX704" s="491"/>
      <c r="AY704" s="491"/>
      <c r="AZ704" s="491"/>
      <c r="BA704" s="491"/>
      <c r="BB704" s="491"/>
      <c r="BC704" s="491"/>
      <c r="BD704" s="491"/>
      <c r="BE704" s="491"/>
      <c r="BF704" s="400">
        <f t="shared" si="350"/>
        <v>0</v>
      </c>
      <c r="BG704" s="10"/>
      <c r="BH704" s="7"/>
      <c r="BI704" s="7"/>
      <c r="BJ704" s="7"/>
      <c r="BK704" s="7"/>
      <c r="BL704" s="7"/>
      <c r="BM704" s="7"/>
      <c r="BN704" s="7"/>
      <c r="BO704" s="7"/>
      <c r="BP704" s="7"/>
      <c r="BQ704" s="3"/>
      <c r="BR704" s="3"/>
      <c r="BS704" s="3"/>
      <c r="BT704" s="3"/>
      <c r="BU704" s="3"/>
      <c r="BV704" s="3"/>
      <c r="BW704" s="3"/>
      <c r="BX704" s="3"/>
      <c r="BY704" s="3"/>
      <c r="BZ704" s="3"/>
      <c r="CA704" s="3"/>
      <c r="CB704" s="399">
        <f t="shared" si="351"/>
        <v>0</v>
      </c>
      <c r="CC704" s="397">
        <f t="shared" si="514"/>
        <v>0</v>
      </c>
      <c r="CD704" s="364"/>
      <c r="CE704" s="396">
        <f t="shared" si="343"/>
        <v>6</v>
      </c>
      <c r="CF704" s="14"/>
      <c r="CG704" s="14"/>
      <c r="CH704" s="14"/>
      <c r="CI704" s="14"/>
      <c r="CJ704" s="14"/>
    </row>
    <row r="705" spans="2:88" ht="26.4" customHeight="1">
      <c r="B705" s="4">
        <v>931</v>
      </c>
      <c r="C705" s="216" t="str">
        <f t="shared" ca="1" si="522"/>
        <v/>
      </c>
      <c r="D705" s="216"/>
      <c r="E705" s="363"/>
      <c r="F705" s="14"/>
      <c r="G705" s="14"/>
      <c r="H705" s="17"/>
      <c r="I705" s="14"/>
      <c r="J705" s="14"/>
      <c r="K705" s="14"/>
      <c r="L705" s="17"/>
      <c r="M705" s="14"/>
      <c r="N705" s="14"/>
      <c r="O705" s="14"/>
      <c r="P705" s="14"/>
      <c r="Q705" s="17"/>
      <c r="R705" s="366"/>
      <c r="S705" s="366"/>
      <c r="T705" s="14"/>
      <c r="U705" s="14"/>
      <c r="V705" s="18" t="str">
        <f t="shared" si="453"/>
        <v/>
      </c>
      <c r="W705" s="18"/>
      <c r="X705" s="14"/>
      <c r="Y705" s="14"/>
      <c r="Z705" s="14"/>
      <c r="AA705" s="14"/>
      <c r="AB705" s="14"/>
      <c r="AC705" s="14"/>
      <c r="AD705" s="14"/>
      <c r="AE705" s="14"/>
      <c r="AF705" s="491"/>
      <c r="AG705" s="491"/>
      <c r="AH705" s="491"/>
      <c r="AI705" s="491"/>
      <c r="AJ705" s="491"/>
      <c r="AK705" s="491"/>
      <c r="AL705" s="491"/>
      <c r="AM705" s="491"/>
      <c r="AN705" s="491"/>
      <c r="AO705" s="491"/>
      <c r="AP705" s="491"/>
      <c r="AQ705" s="491"/>
      <c r="AR705" s="491"/>
      <c r="AS705" s="491"/>
      <c r="AT705" s="491"/>
      <c r="AU705" s="491"/>
      <c r="AV705" s="491"/>
      <c r="AW705" s="491"/>
      <c r="AX705" s="491"/>
      <c r="AY705" s="491"/>
      <c r="AZ705" s="491"/>
      <c r="BA705" s="491"/>
      <c r="BB705" s="491"/>
      <c r="BC705" s="491"/>
      <c r="BD705" s="491"/>
      <c r="BE705" s="491"/>
      <c r="BF705" s="400">
        <f t="shared" si="350"/>
        <v>0</v>
      </c>
      <c r="BG705" s="10"/>
      <c r="BH705" s="7"/>
      <c r="BI705" s="7"/>
      <c r="BJ705" s="7"/>
      <c r="BK705" s="7"/>
      <c r="BL705" s="7"/>
      <c r="BM705" s="7"/>
      <c r="BN705" s="7"/>
      <c r="BO705" s="7"/>
      <c r="BP705" s="7"/>
      <c r="BQ705" s="3"/>
      <c r="BR705" s="3"/>
      <c r="BS705" s="3"/>
      <c r="BT705" s="3"/>
      <c r="BU705" s="3"/>
      <c r="BV705" s="3"/>
      <c r="BW705" s="3"/>
      <c r="BX705" s="3"/>
      <c r="BY705" s="3"/>
      <c r="BZ705" s="3"/>
      <c r="CA705" s="3"/>
      <c r="CB705" s="399">
        <f t="shared" si="351"/>
        <v>0</v>
      </c>
      <c r="CC705" s="397">
        <f t="shared" si="514"/>
        <v>0</v>
      </c>
      <c r="CD705" s="364"/>
      <c r="CE705" s="396">
        <f t="shared" si="343"/>
        <v>6</v>
      </c>
      <c r="CF705" s="14"/>
      <c r="CG705" s="14"/>
      <c r="CH705" s="14"/>
      <c r="CI705" s="14"/>
      <c r="CJ705" s="14"/>
    </row>
    <row r="706" spans="2:88" ht="26.4" customHeight="1">
      <c r="B706" s="4">
        <v>932</v>
      </c>
      <c r="C706" s="216" t="str">
        <f t="shared" ca="1" si="522"/>
        <v/>
      </c>
      <c r="D706" s="216"/>
      <c r="E706" s="363"/>
      <c r="F706" s="14"/>
      <c r="G706" s="14"/>
      <c r="H706" s="17"/>
      <c r="I706" s="14"/>
      <c r="J706" s="14"/>
      <c r="K706" s="14"/>
      <c r="L706" s="17"/>
      <c r="M706" s="14"/>
      <c r="N706" s="14"/>
      <c r="O706" s="14"/>
      <c r="P706" s="14"/>
      <c r="Q706" s="17"/>
      <c r="R706" s="366"/>
      <c r="S706" s="366"/>
      <c r="T706" s="14"/>
      <c r="U706" s="14"/>
      <c r="V706" s="18" t="str">
        <f t="shared" si="453"/>
        <v/>
      </c>
      <c r="W706" s="18"/>
      <c r="X706" s="14"/>
      <c r="Y706" s="14"/>
      <c r="Z706" s="14"/>
      <c r="AA706" s="14"/>
      <c r="AB706" s="14"/>
      <c r="AC706" s="14"/>
      <c r="AD706" s="14"/>
      <c r="AE706" s="14"/>
      <c r="AF706" s="491"/>
      <c r="AG706" s="491"/>
      <c r="AH706" s="491"/>
      <c r="AI706" s="491"/>
      <c r="AJ706" s="491"/>
      <c r="AK706" s="491"/>
      <c r="AL706" s="491"/>
      <c r="AM706" s="491"/>
      <c r="AN706" s="491"/>
      <c r="AO706" s="491"/>
      <c r="AP706" s="491"/>
      <c r="AQ706" s="491"/>
      <c r="AR706" s="491"/>
      <c r="AS706" s="491"/>
      <c r="AT706" s="491"/>
      <c r="AU706" s="491"/>
      <c r="AV706" s="491"/>
      <c r="AW706" s="491"/>
      <c r="AX706" s="491"/>
      <c r="AY706" s="491"/>
      <c r="AZ706" s="491"/>
      <c r="BA706" s="491"/>
      <c r="BB706" s="491"/>
      <c r="BC706" s="491"/>
      <c r="BD706" s="491"/>
      <c r="BE706" s="491"/>
      <c r="BF706" s="400">
        <f t="shared" si="350"/>
        <v>0</v>
      </c>
      <c r="BG706" s="10"/>
      <c r="BH706" s="7"/>
      <c r="BI706" s="7"/>
      <c r="BJ706" s="7"/>
      <c r="BK706" s="7"/>
      <c r="BL706" s="7"/>
      <c r="BM706" s="7"/>
      <c r="BN706" s="7"/>
      <c r="BO706" s="7"/>
      <c r="BP706" s="7"/>
      <c r="BQ706" s="3"/>
      <c r="BR706" s="3"/>
      <c r="BS706" s="3"/>
      <c r="BT706" s="3"/>
      <c r="BU706" s="3"/>
      <c r="BV706" s="3"/>
      <c r="BW706" s="3"/>
      <c r="BX706" s="3"/>
      <c r="BY706" s="3"/>
      <c r="BZ706" s="3"/>
      <c r="CA706" s="3"/>
      <c r="CB706" s="399">
        <f t="shared" si="351"/>
        <v>0</v>
      </c>
      <c r="CC706" s="397">
        <f t="shared" si="514"/>
        <v>0</v>
      </c>
      <c r="CD706" s="364"/>
      <c r="CE706" s="396">
        <f t="shared" si="343"/>
        <v>6</v>
      </c>
      <c r="CF706" s="14"/>
      <c r="CG706" s="14"/>
      <c r="CH706" s="14"/>
      <c r="CI706" s="14"/>
      <c r="CJ706" s="14"/>
    </row>
    <row r="707" spans="2:88" ht="26.4" customHeight="1">
      <c r="B707" s="4">
        <v>933</v>
      </c>
      <c r="C707" s="216" t="str">
        <f t="shared" ca="1" si="522"/>
        <v/>
      </c>
      <c r="D707" s="216"/>
      <c r="E707" s="363"/>
      <c r="F707" s="14"/>
      <c r="G707" s="14"/>
      <c r="H707" s="17"/>
      <c r="I707" s="14"/>
      <c r="J707" s="14"/>
      <c r="K707" s="14"/>
      <c r="L707" s="17"/>
      <c r="M707" s="14"/>
      <c r="N707" s="14"/>
      <c r="O707" s="14"/>
      <c r="P707" s="14"/>
      <c r="Q707" s="17"/>
      <c r="R707" s="366"/>
      <c r="S707" s="366"/>
      <c r="T707" s="14"/>
      <c r="U707" s="14"/>
      <c r="V707" s="18" t="str">
        <f t="shared" si="453"/>
        <v/>
      </c>
      <c r="W707" s="18"/>
      <c r="X707" s="14"/>
      <c r="Y707" s="14"/>
      <c r="Z707" s="14"/>
      <c r="AA707" s="14"/>
      <c r="AB707" s="14"/>
      <c r="AC707" s="14"/>
      <c r="AD707" s="14"/>
      <c r="AE707" s="14"/>
      <c r="AF707" s="491"/>
      <c r="AG707" s="491"/>
      <c r="AH707" s="491"/>
      <c r="AI707" s="491"/>
      <c r="AJ707" s="491"/>
      <c r="AK707" s="491"/>
      <c r="AL707" s="491"/>
      <c r="AM707" s="491"/>
      <c r="AN707" s="491"/>
      <c r="AO707" s="491"/>
      <c r="AP707" s="491"/>
      <c r="AQ707" s="491"/>
      <c r="AR707" s="491"/>
      <c r="AS707" s="491"/>
      <c r="AT707" s="491"/>
      <c r="AU707" s="491"/>
      <c r="AV707" s="491"/>
      <c r="AW707" s="491"/>
      <c r="AX707" s="491"/>
      <c r="AY707" s="491"/>
      <c r="AZ707" s="491"/>
      <c r="BA707" s="491"/>
      <c r="BB707" s="491"/>
      <c r="BC707" s="491"/>
      <c r="BD707" s="491"/>
      <c r="BE707" s="491"/>
      <c r="BF707" s="400">
        <f t="shared" si="350"/>
        <v>0</v>
      </c>
      <c r="BG707" s="10"/>
      <c r="BH707" s="7"/>
      <c r="BI707" s="7"/>
      <c r="BJ707" s="7"/>
      <c r="BK707" s="7"/>
      <c r="BL707" s="7"/>
      <c r="BM707" s="7"/>
      <c r="BN707" s="7"/>
      <c r="BO707" s="7"/>
      <c r="BP707" s="7"/>
      <c r="BQ707" s="3"/>
      <c r="BR707" s="3"/>
      <c r="BS707" s="3"/>
      <c r="BT707" s="3"/>
      <c r="BU707" s="3"/>
      <c r="BV707" s="3"/>
      <c r="BW707" s="3"/>
      <c r="BX707" s="3"/>
      <c r="BY707" s="3"/>
      <c r="BZ707" s="3"/>
      <c r="CA707" s="3"/>
      <c r="CB707" s="399">
        <f t="shared" si="351"/>
        <v>0</v>
      </c>
      <c r="CC707" s="397">
        <f t="shared" si="514"/>
        <v>0</v>
      </c>
      <c r="CD707" s="364"/>
      <c r="CE707" s="396">
        <f t="shared" si="343"/>
        <v>6</v>
      </c>
      <c r="CF707" s="14"/>
      <c r="CG707" s="14"/>
      <c r="CH707" s="14"/>
      <c r="CI707" s="14"/>
      <c r="CJ707" s="14"/>
    </row>
    <row r="708" spans="2:88" ht="26.4" customHeight="1">
      <c r="B708" s="4">
        <v>934</v>
      </c>
      <c r="C708" s="216" t="str">
        <f t="shared" ca="1" si="522"/>
        <v/>
      </c>
      <c r="D708" s="216"/>
      <c r="E708" s="363"/>
      <c r="F708" s="14"/>
      <c r="G708" s="14"/>
      <c r="H708" s="17"/>
      <c r="I708" s="14"/>
      <c r="J708" s="14"/>
      <c r="K708" s="14"/>
      <c r="L708" s="17"/>
      <c r="M708" s="14"/>
      <c r="N708" s="14"/>
      <c r="O708" s="14"/>
      <c r="P708" s="14"/>
      <c r="Q708" s="17"/>
      <c r="R708" s="366"/>
      <c r="S708" s="366"/>
      <c r="T708" s="14"/>
      <c r="U708" s="14"/>
      <c r="V708" s="18" t="str">
        <f t="shared" si="453"/>
        <v/>
      </c>
      <c r="W708" s="18"/>
      <c r="X708" s="14"/>
      <c r="Y708" s="14"/>
      <c r="Z708" s="14"/>
      <c r="AA708" s="14"/>
      <c r="AB708" s="14"/>
      <c r="AC708" s="14"/>
      <c r="AD708" s="14"/>
      <c r="AE708" s="14"/>
      <c r="AF708" s="491"/>
      <c r="AG708" s="491"/>
      <c r="AH708" s="491"/>
      <c r="AI708" s="491"/>
      <c r="AJ708" s="491"/>
      <c r="AK708" s="491"/>
      <c r="AL708" s="491"/>
      <c r="AM708" s="491"/>
      <c r="AN708" s="491"/>
      <c r="AO708" s="491"/>
      <c r="AP708" s="491"/>
      <c r="AQ708" s="491"/>
      <c r="AR708" s="491"/>
      <c r="AS708" s="491"/>
      <c r="AT708" s="491"/>
      <c r="AU708" s="491"/>
      <c r="AV708" s="491"/>
      <c r="AW708" s="491"/>
      <c r="AX708" s="491"/>
      <c r="AY708" s="491"/>
      <c r="AZ708" s="491"/>
      <c r="BA708" s="491"/>
      <c r="BB708" s="491"/>
      <c r="BC708" s="491"/>
      <c r="BD708" s="491"/>
      <c r="BE708" s="491"/>
      <c r="BF708" s="400">
        <f t="shared" si="350"/>
        <v>0</v>
      </c>
      <c r="BG708" s="10"/>
      <c r="BH708" s="7"/>
      <c r="BI708" s="7"/>
      <c r="BJ708" s="7"/>
      <c r="BK708" s="7"/>
      <c r="BL708" s="7"/>
      <c r="BM708" s="7"/>
      <c r="BN708" s="7"/>
      <c r="BO708" s="7"/>
      <c r="BP708" s="7"/>
      <c r="BQ708" s="3"/>
      <c r="BR708" s="3"/>
      <c r="BS708" s="3"/>
      <c r="BT708" s="3"/>
      <c r="BU708" s="3"/>
      <c r="BV708" s="3"/>
      <c r="BW708" s="3"/>
      <c r="BX708" s="3"/>
      <c r="BY708" s="3"/>
      <c r="BZ708" s="3"/>
      <c r="CA708" s="3"/>
      <c r="CB708" s="399">
        <f t="shared" si="351"/>
        <v>0</v>
      </c>
      <c r="CC708" s="397">
        <f t="shared" si="514"/>
        <v>0</v>
      </c>
      <c r="CD708" s="364"/>
      <c r="CE708" s="396">
        <f t="shared" si="343"/>
        <v>6</v>
      </c>
      <c r="CF708" s="14"/>
      <c r="CG708" s="14"/>
      <c r="CH708" s="14"/>
      <c r="CI708" s="14"/>
      <c r="CJ708" s="14"/>
    </row>
    <row r="709" spans="2:88" ht="26.4" customHeight="1">
      <c r="B709" s="4">
        <v>935</v>
      </c>
      <c r="C709" s="216" t="str">
        <f t="shared" ca="1" si="522"/>
        <v/>
      </c>
      <c r="D709" s="216"/>
      <c r="E709" s="363"/>
      <c r="F709" s="14"/>
      <c r="G709" s="14"/>
      <c r="H709" s="17"/>
      <c r="I709" s="14"/>
      <c r="J709" s="14"/>
      <c r="K709" s="14"/>
      <c r="L709" s="17"/>
      <c r="M709" s="14"/>
      <c r="N709" s="14"/>
      <c r="O709" s="14"/>
      <c r="P709" s="14"/>
      <c r="Q709" s="17"/>
      <c r="R709" s="366"/>
      <c r="S709" s="366"/>
      <c r="T709" s="14"/>
      <c r="U709" s="14"/>
      <c r="V709" s="18" t="str">
        <f t="shared" si="453"/>
        <v/>
      </c>
      <c r="W709" s="18"/>
      <c r="X709" s="14"/>
      <c r="Y709" s="14"/>
      <c r="Z709" s="14"/>
      <c r="AA709" s="14"/>
      <c r="AB709" s="14"/>
      <c r="AC709" s="14"/>
      <c r="AD709" s="14"/>
      <c r="AE709" s="14"/>
      <c r="AF709" s="491"/>
      <c r="AG709" s="491"/>
      <c r="AH709" s="491"/>
      <c r="AI709" s="491"/>
      <c r="AJ709" s="491"/>
      <c r="AK709" s="491"/>
      <c r="AL709" s="491"/>
      <c r="AM709" s="491"/>
      <c r="AN709" s="491"/>
      <c r="AO709" s="491"/>
      <c r="AP709" s="491"/>
      <c r="AQ709" s="491"/>
      <c r="AR709" s="491"/>
      <c r="AS709" s="491"/>
      <c r="AT709" s="491"/>
      <c r="AU709" s="491"/>
      <c r="AV709" s="491"/>
      <c r="AW709" s="491"/>
      <c r="AX709" s="491"/>
      <c r="AY709" s="491"/>
      <c r="AZ709" s="491"/>
      <c r="BA709" s="491"/>
      <c r="BB709" s="491"/>
      <c r="BC709" s="491"/>
      <c r="BD709" s="491"/>
      <c r="BE709" s="491"/>
      <c r="BF709" s="400">
        <f t="shared" si="350"/>
        <v>0</v>
      </c>
      <c r="BG709" s="10"/>
      <c r="BH709" s="7"/>
      <c r="BI709" s="7"/>
      <c r="BJ709" s="7"/>
      <c r="BK709" s="7"/>
      <c r="BL709" s="7"/>
      <c r="BM709" s="7"/>
      <c r="BN709" s="7"/>
      <c r="BO709" s="7"/>
      <c r="BP709" s="7"/>
      <c r="BQ709" s="3"/>
      <c r="BR709" s="3"/>
      <c r="BS709" s="3"/>
      <c r="BT709" s="3"/>
      <c r="BU709" s="3"/>
      <c r="BV709" s="3"/>
      <c r="BW709" s="3"/>
      <c r="BX709" s="3"/>
      <c r="BY709" s="3"/>
      <c r="BZ709" s="3"/>
      <c r="CA709" s="3"/>
      <c r="CB709" s="399">
        <f t="shared" si="351"/>
        <v>0</v>
      </c>
      <c r="CC709" s="397">
        <f t="shared" si="514"/>
        <v>0</v>
      </c>
      <c r="CD709" s="364"/>
      <c r="CE709" s="396">
        <f t="shared" si="343"/>
        <v>6</v>
      </c>
      <c r="CF709" s="14"/>
      <c r="CG709" s="14"/>
      <c r="CH709" s="14"/>
      <c r="CI709" s="14"/>
      <c r="CJ709" s="14"/>
    </row>
    <row r="710" spans="2:88" ht="26.4" customHeight="1">
      <c r="B710" s="4">
        <v>936</v>
      </c>
      <c r="C710" s="216" t="str">
        <f t="shared" ca="1" si="522"/>
        <v/>
      </c>
      <c r="D710" s="216"/>
      <c r="E710" s="363"/>
      <c r="F710" s="14"/>
      <c r="G710" s="14"/>
      <c r="H710" s="17"/>
      <c r="I710" s="14"/>
      <c r="J710" s="14"/>
      <c r="K710" s="14"/>
      <c r="L710" s="17"/>
      <c r="M710" s="14"/>
      <c r="N710" s="14"/>
      <c r="O710" s="14"/>
      <c r="P710" s="14"/>
      <c r="Q710" s="17"/>
      <c r="R710" s="366"/>
      <c r="S710" s="366"/>
      <c r="T710" s="14"/>
      <c r="U710" s="14"/>
      <c r="V710" s="18" t="str">
        <f t="shared" si="453"/>
        <v/>
      </c>
      <c r="W710" s="18"/>
      <c r="X710" s="14"/>
      <c r="Y710" s="14"/>
      <c r="Z710" s="14"/>
      <c r="AA710" s="14"/>
      <c r="AB710" s="14"/>
      <c r="AC710" s="14"/>
      <c r="AD710" s="14"/>
      <c r="AE710" s="14"/>
      <c r="AF710" s="491"/>
      <c r="AG710" s="491"/>
      <c r="AH710" s="491"/>
      <c r="AI710" s="491"/>
      <c r="AJ710" s="491"/>
      <c r="AK710" s="491"/>
      <c r="AL710" s="491"/>
      <c r="AM710" s="491"/>
      <c r="AN710" s="491"/>
      <c r="AO710" s="491"/>
      <c r="AP710" s="491"/>
      <c r="AQ710" s="491"/>
      <c r="AR710" s="491"/>
      <c r="AS710" s="491"/>
      <c r="AT710" s="491"/>
      <c r="AU710" s="491"/>
      <c r="AV710" s="491"/>
      <c r="AW710" s="491"/>
      <c r="AX710" s="491"/>
      <c r="AY710" s="491"/>
      <c r="AZ710" s="491"/>
      <c r="BA710" s="491"/>
      <c r="BB710" s="491"/>
      <c r="BC710" s="491"/>
      <c r="BD710" s="491"/>
      <c r="BE710" s="491"/>
      <c r="BF710" s="400">
        <f t="shared" si="350"/>
        <v>0</v>
      </c>
      <c r="BG710" s="10"/>
      <c r="BH710" s="7"/>
      <c r="BI710" s="7"/>
      <c r="BJ710" s="7"/>
      <c r="BK710" s="7"/>
      <c r="BL710" s="7"/>
      <c r="BM710" s="7"/>
      <c r="BN710" s="7"/>
      <c r="BO710" s="7"/>
      <c r="BP710" s="7"/>
      <c r="BQ710" s="3"/>
      <c r="BR710" s="3"/>
      <c r="BS710" s="3"/>
      <c r="BT710" s="3"/>
      <c r="BU710" s="3"/>
      <c r="BV710" s="3"/>
      <c r="BW710" s="3"/>
      <c r="BX710" s="3"/>
      <c r="BY710" s="3"/>
      <c r="BZ710" s="3"/>
      <c r="CA710" s="3"/>
      <c r="CB710" s="399">
        <f t="shared" si="351"/>
        <v>0</v>
      </c>
      <c r="CC710" s="397">
        <f t="shared" si="514"/>
        <v>0</v>
      </c>
      <c r="CD710" s="364"/>
      <c r="CE710" s="396">
        <f t="shared" si="343"/>
        <v>6</v>
      </c>
      <c r="CF710" s="14"/>
      <c r="CG710" s="14"/>
      <c r="CH710" s="14"/>
      <c r="CI710" s="14"/>
      <c r="CJ710" s="14"/>
    </row>
    <row r="711" spans="2:88" ht="26.4" customHeight="1">
      <c r="B711" s="4">
        <v>937</v>
      </c>
      <c r="C711" s="216" t="str">
        <f t="shared" ca="1" si="522"/>
        <v/>
      </c>
      <c r="D711" s="216"/>
      <c r="E711" s="363"/>
      <c r="F711" s="14"/>
      <c r="G711" s="14"/>
      <c r="H711" s="17"/>
      <c r="I711" s="14"/>
      <c r="J711" s="14"/>
      <c r="K711" s="14"/>
      <c r="L711" s="17"/>
      <c r="M711" s="14"/>
      <c r="N711" s="14"/>
      <c r="O711" s="14"/>
      <c r="P711" s="14"/>
      <c r="Q711" s="17"/>
      <c r="R711" s="366"/>
      <c r="S711" s="366"/>
      <c r="T711" s="14"/>
      <c r="U711" s="14"/>
      <c r="V711" s="18" t="str">
        <f t="shared" si="453"/>
        <v/>
      </c>
      <c r="W711" s="18"/>
      <c r="X711" s="14"/>
      <c r="Y711" s="14"/>
      <c r="Z711" s="14"/>
      <c r="AA711" s="14"/>
      <c r="AB711" s="14"/>
      <c r="AC711" s="14"/>
      <c r="AD711" s="14"/>
      <c r="AE711" s="14"/>
      <c r="AF711" s="491"/>
      <c r="AG711" s="491"/>
      <c r="AH711" s="491"/>
      <c r="AI711" s="491"/>
      <c r="AJ711" s="491"/>
      <c r="AK711" s="491"/>
      <c r="AL711" s="491"/>
      <c r="AM711" s="491"/>
      <c r="AN711" s="491"/>
      <c r="AO711" s="491"/>
      <c r="AP711" s="491"/>
      <c r="AQ711" s="491"/>
      <c r="AR711" s="491"/>
      <c r="AS711" s="491"/>
      <c r="AT711" s="491"/>
      <c r="AU711" s="491"/>
      <c r="AV711" s="491"/>
      <c r="AW711" s="491"/>
      <c r="AX711" s="491"/>
      <c r="AY711" s="491"/>
      <c r="AZ711" s="491"/>
      <c r="BA711" s="491"/>
      <c r="BB711" s="491"/>
      <c r="BC711" s="491"/>
      <c r="BD711" s="491"/>
      <c r="BE711" s="491"/>
      <c r="BF711" s="400">
        <f t="shared" si="350"/>
        <v>0</v>
      </c>
      <c r="BG711" s="10"/>
      <c r="BH711" s="7"/>
      <c r="BI711" s="7"/>
      <c r="BJ711" s="7"/>
      <c r="BK711" s="7"/>
      <c r="BL711" s="7"/>
      <c r="BM711" s="7"/>
      <c r="BN711" s="7"/>
      <c r="BO711" s="7"/>
      <c r="BP711" s="7"/>
      <c r="BQ711" s="3"/>
      <c r="BR711" s="3"/>
      <c r="BS711" s="3"/>
      <c r="BT711" s="3"/>
      <c r="BU711" s="3"/>
      <c r="BV711" s="3"/>
      <c r="BW711" s="3"/>
      <c r="BX711" s="3"/>
      <c r="BY711" s="3"/>
      <c r="BZ711" s="3"/>
      <c r="CA711" s="3"/>
      <c r="CB711" s="399">
        <f t="shared" si="351"/>
        <v>0</v>
      </c>
      <c r="CC711" s="397">
        <f t="shared" si="514"/>
        <v>0</v>
      </c>
      <c r="CD711" s="364"/>
      <c r="CE711" s="396">
        <f t="shared" ref="CE711:CE774" si="523">CD711+6</f>
        <v>6</v>
      </c>
      <c r="CF711" s="14"/>
      <c r="CG711" s="14"/>
      <c r="CH711" s="14"/>
      <c r="CI711" s="14"/>
      <c r="CJ711" s="14"/>
    </row>
    <row r="712" spans="2:88" ht="26.4" customHeight="1">
      <c r="B712" s="4">
        <v>938</v>
      </c>
      <c r="C712" s="216" t="str">
        <f t="shared" ca="1" si="522"/>
        <v/>
      </c>
      <c r="D712" s="216"/>
      <c r="E712" s="363"/>
      <c r="F712" s="14"/>
      <c r="G712" s="14"/>
      <c r="H712" s="17"/>
      <c r="I712" s="14"/>
      <c r="J712" s="14"/>
      <c r="K712" s="14"/>
      <c r="L712" s="17"/>
      <c r="M712" s="14"/>
      <c r="N712" s="14"/>
      <c r="O712" s="14"/>
      <c r="P712" s="14"/>
      <c r="Q712" s="17"/>
      <c r="R712" s="366"/>
      <c r="S712" s="366"/>
      <c r="T712" s="14"/>
      <c r="U712" s="14"/>
      <c r="V712" s="18" t="str">
        <f t="shared" si="453"/>
        <v/>
      </c>
      <c r="W712" s="18"/>
      <c r="X712" s="14"/>
      <c r="Y712" s="14"/>
      <c r="Z712" s="14"/>
      <c r="AA712" s="14"/>
      <c r="AB712" s="14"/>
      <c r="AC712" s="14"/>
      <c r="AD712" s="14"/>
      <c r="AE712" s="14"/>
      <c r="AF712" s="491"/>
      <c r="AG712" s="491"/>
      <c r="AH712" s="491"/>
      <c r="AI712" s="491"/>
      <c r="AJ712" s="491"/>
      <c r="AK712" s="491"/>
      <c r="AL712" s="491"/>
      <c r="AM712" s="491"/>
      <c r="AN712" s="491"/>
      <c r="AO712" s="491"/>
      <c r="AP712" s="491"/>
      <c r="AQ712" s="491"/>
      <c r="AR712" s="491"/>
      <c r="AS712" s="491"/>
      <c r="AT712" s="491"/>
      <c r="AU712" s="491"/>
      <c r="AV712" s="491"/>
      <c r="AW712" s="491"/>
      <c r="AX712" s="491"/>
      <c r="AY712" s="491"/>
      <c r="AZ712" s="491"/>
      <c r="BA712" s="491"/>
      <c r="BB712" s="491"/>
      <c r="BC712" s="491"/>
      <c r="BD712" s="491"/>
      <c r="BE712" s="491"/>
      <c r="BF712" s="400">
        <f t="shared" si="350"/>
        <v>0</v>
      </c>
      <c r="BG712" s="10"/>
      <c r="BH712" s="7"/>
      <c r="BI712" s="7"/>
      <c r="BJ712" s="7"/>
      <c r="BK712" s="7"/>
      <c r="BL712" s="7"/>
      <c r="BM712" s="7"/>
      <c r="BN712" s="7"/>
      <c r="BO712" s="7"/>
      <c r="BP712" s="7"/>
      <c r="BQ712" s="3"/>
      <c r="BR712" s="3"/>
      <c r="BS712" s="3"/>
      <c r="BT712" s="3"/>
      <c r="BU712" s="3"/>
      <c r="BV712" s="3"/>
      <c r="BW712" s="3"/>
      <c r="BX712" s="3"/>
      <c r="BY712" s="3"/>
      <c r="BZ712" s="3"/>
      <c r="CA712" s="3"/>
      <c r="CB712" s="399">
        <f t="shared" si="351"/>
        <v>0</v>
      </c>
      <c r="CC712" s="397">
        <f t="shared" si="514"/>
        <v>0</v>
      </c>
      <c r="CD712" s="364"/>
      <c r="CE712" s="396">
        <f t="shared" si="523"/>
        <v>6</v>
      </c>
      <c r="CF712" s="14"/>
      <c r="CG712" s="14"/>
      <c r="CH712" s="14"/>
      <c r="CI712" s="14"/>
      <c r="CJ712" s="14"/>
    </row>
    <row r="713" spans="2:88" ht="26.4" customHeight="1">
      <c r="B713" s="4">
        <v>939</v>
      </c>
      <c r="C713" s="216" t="str">
        <f t="shared" ca="1" si="522"/>
        <v/>
      </c>
      <c r="D713" s="216"/>
      <c r="E713" s="363"/>
      <c r="F713" s="14"/>
      <c r="G713" s="14"/>
      <c r="H713" s="17"/>
      <c r="I713" s="14"/>
      <c r="J713" s="14"/>
      <c r="K713" s="14"/>
      <c r="L713" s="17"/>
      <c r="M713" s="14"/>
      <c r="N713" s="14"/>
      <c r="O713" s="14"/>
      <c r="P713" s="14"/>
      <c r="Q713" s="17"/>
      <c r="R713" s="366"/>
      <c r="S713" s="366"/>
      <c r="T713" s="14"/>
      <c r="U713" s="14"/>
      <c r="V713" s="18" t="str">
        <f t="shared" si="453"/>
        <v/>
      </c>
      <c r="W713" s="18"/>
      <c r="X713" s="14"/>
      <c r="Y713" s="14"/>
      <c r="Z713" s="14"/>
      <c r="AA713" s="14"/>
      <c r="AB713" s="14"/>
      <c r="AC713" s="14"/>
      <c r="AD713" s="14"/>
      <c r="AE713" s="14"/>
      <c r="AF713" s="491"/>
      <c r="AG713" s="491"/>
      <c r="AH713" s="491"/>
      <c r="AI713" s="491"/>
      <c r="AJ713" s="491"/>
      <c r="AK713" s="491"/>
      <c r="AL713" s="491"/>
      <c r="AM713" s="491"/>
      <c r="AN713" s="491"/>
      <c r="AO713" s="491"/>
      <c r="AP713" s="491"/>
      <c r="AQ713" s="491"/>
      <c r="AR713" s="491"/>
      <c r="AS713" s="491"/>
      <c r="AT713" s="491"/>
      <c r="AU713" s="491"/>
      <c r="AV713" s="491"/>
      <c r="AW713" s="491"/>
      <c r="AX713" s="491"/>
      <c r="AY713" s="491"/>
      <c r="AZ713" s="491"/>
      <c r="BA713" s="491"/>
      <c r="BB713" s="491"/>
      <c r="BC713" s="491"/>
      <c r="BD713" s="491"/>
      <c r="BE713" s="491"/>
      <c r="BF713" s="400">
        <f t="shared" si="350"/>
        <v>0</v>
      </c>
      <c r="BG713" s="10"/>
      <c r="BH713" s="7"/>
      <c r="BI713" s="7"/>
      <c r="BJ713" s="7"/>
      <c r="BK713" s="7"/>
      <c r="BL713" s="7"/>
      <c r="BM713" s="7"/>
      <c r="BN713" s="7"/>
      <c r="BO713" s="7"/>
      <c r="BP713" s="7"/>
      <c r="BQ713" s="3"/>
      <c r="BR713" s="3"/>
      <c r="BS713" s="3"/>
      <c r="BT713" s="3"/>
      <c r="BU713" s="3"/>
      <c r="BV713" s="3"/>
      <c r="BW713" s="3"/>
      <c r="BX713" s="3"/>
      <c r="BY713" s="3"/>
      <c r="BZ713" s="3"/>
      <c r="CA713" s="3"/>
      <c r="CB713" s="399">
        <f t="shared" si="351"/>
        <v>0</v>
      </c>
      <c r="CC713" s="397">
        <f t="shared" si="514"/>
        <v>0</v>
      </c>
      <c r="CD713" s="364"/>
      <c r="CE713" s="396">
        <f t="shared" si="523"/>
        <v>6</v>
      </c>
      <c r="CF713" s="14"/>
      <c r="CG713" s="14"/>
      <c r="CH713" s="14"/>
      <c r="CI713" s="14"/>
      <c r="CJ713" s="14"/>
    </row>
    <row r="714" spans="2:88" ht="26.4" customHeight="1">
      <c r="B714" s="4">
        <v>940</v>
      </c>
      <c r="C714" s="216" t="str">
        <f t="shared" ca="1" si="522"/>
        <v/>
      </c>
      <c r="D714" s="216"/>
      <c r="E714" s="363"/>
      <c r="F714" s="14"/>
      <c r="G714" s="14"/>
      <c r="H714" s="17"/>
      <c r="I714" s="14"/>
      <c r="J714" s="14"/>
      <c r="K714" s="14"/>
      <c r="L714" s="17"/>
      <c r="M714" s="14"/>
      <c r="N714" s="14"/>
      <c r="O714" s="14"/>
      <c r="P714" s="14"/>
      <c r="Q714" s="17"/>
      <c r="R714" s="366"/>
      <c r="S714" s="366"/>
      <c r="T714" s="14"/>
      <c r="U714" s="14"/>
      <c r="V714" s="18" t="str">
        <f t="shared" si="453"/>
        <v/>
      </c>
      <c r="W714" s="18"/>
      <c r="X714" s="14"/>
      <c r="Y714" s="14"/>
      <c r="Z714" s="14"/>
      <c r="AA714" s="14"/>
      <c r="AB714" s="14"/>
      <c r="AC714" s="14"/>
      <c r="AD714" s="14"/>
      <c r="AE714" s="14"/>
      <c r="AF714" s="491"/>
      <c r="AG714" s="491"/>
      <c r="AH714" s="491"/>
      <c r="AI714" s="491"/>
      <c r="AJ714" s="491"/>
      <c r="AK714" s="491"/>
      <c r="AL714" s="491"/>
      <c r="AM714" s="491"/>
      <c r="AN714" s="491"/>
      <c r="AO714" s="491"/>
      <c r="AP714" s="491"/>
      <c r="AQ714" s="491"/>
      <c r="AR714" s="491"/>
      <c r="AS714" s="491"/>
      <c r="AT714" s="491"/>
      <c r="AU714" s="491"/>
      <c r="AV714" s="491"/>
      <c r="AW714" s="491"/>
      <c r="AX714" s="491"/>
      <c r="AY714" s="491"/>
      <c r="AZ714" s="491"/>
      <c r="BA714" s="491"/>
      <c r="BB714" s="491"/>
      <c r="BC714" s="491"/>
      <c r="BD714" s="491"/>
      <c r="BE714" s="491"/>
      <c r="BF714" s="400">
        <f t="shared" si="350"/>
        <v>0</v>
      </c>
      <c r="BG714" s="10"/>
      <c r="BH714" s="7"/>
      <c r="BI714" s="7"/>
      <c r="BJ714" s="7"/>
      <c r="BK714" s="7"/>
      <c r="BL714" s="7"/>
      <c r="BM714" s="7"/>
      <c r="BN714" s="7"/>
      <c r="BO714" s="7"/>
      <c r="BP714" s="7"/>
      <c r="BQ714" s="3"/>
      <c r="BR714" s="3"/>
      <c r="BS714" s="3"/>
      <c r="BT714" s="3"/>
      <c r="BU714" s="3"/>
      <c r="BV714" s="3"/>
      <c r="BW714" s="3"/>
      <c r="BX714" s="3"/>
      <c r="BY714" s="3"/>
      <c r="BZ714" s="3"/>
      <c r="CA714" s="3"/>
      <c r="CB714" s="399">
        <f t="shared" si="351"/>
        <v>0</v>
      </c>
      <c r="CC714" s="397">
        <f t="shared" si="514"/>
        <v>0</v>
      </c>
      <c r="CD714" s="364"/>
      <c r="CE714" s="396">
        <f t="shared" si="523"/>
        <v>6</v>
      </c>
      <c r="CF714" s="14"/>
      <c r="CG714" s="14"/>
      <c r="CH714" s="14"/>
      <c r="CI714" s="14"/>
      <c r="CJ714" s="14"/>
    </row>
    <row r="715" spans="2:88" ht="26.4" customHeight="1">
      <c r="B715" s="4">
        <v>941</v>
      </c>
      <c r="C715" s="216" t="str">
        <f t="shared" ref="C715:C746" ca="1" si="524">IF(CD715="","",(IF(CF715&lt;&gt;"","Closed",(IF(CD715=TODAY()+1,"Near Due",(IF(CD715=TODAY(),"Today is due date",(IF(CD715&gt;TODAY(),"On Due",(IF(E1715&lt;TODAY()-7,"Too Over Due",(IF(CD715&lt;TODAY(),"Over due")))))))))))))</f>
        <v/>
      </c>
      <c r="D715" s="216"/>
      <c r="E715" s="363"/>
      <c r="F715" s="14"/>
      <c r="G715" s="14"/>
      <c r="H715" s="17"/>
      <c r="I715" s="14"/>
      <c r="J715" s="14"/>
      <c r="K715" s="14"/>
      <c r="L715" s="17"/>
      <c r="M715" s="14"/>
      <c r="N715" s="14"/>
      <c r="O715" s="14"/>
      <c r="P715" s="14"/>
      <c r="Q715" s="17"/>
      <c r="R715" s="366"/>
      <c r="S715" s="366"/>
      <c r="T715" s="14"/>
      <c r="U715" s="14"/>
      <c r="V715" s="18" t="str">
        <f t="shared" si="453"/>
        <v/>
      </c>
      <c r="W715" s="18"/>
      <c r="X715" s="14"/>
      <c r="Y715" s="14"/>
      <c r="Z715" s="14"/>
      <c r="AA715" s="14"/>
      <c r="AB715" s="14"/>
      <c r="AC715" s="14"/>
      <c r="AD715" s="14"/>
      <c r="AE715" s="14"/>
      <c r="AF715" s="491"/>
      <c r="AG715" s="491"/>
      <c r="AH715" s="491"/>
      <c r="AI715" s="491"/>
      <c r="AJ715" s="491"/>
      <c r="AK715" s="491"/>
      <c r="AL715" s="491"/>
      <c r="AM715" s="491"/>
      <c r="AN715" s="491"/>
      <c r="AO715" s="491"/>
      <c r="AP715" s="491"/>
      <c r="AQ715" s="491"/>
      <c r="AR715" s="491"/>
      <c r="AS715" s="491"/>
      <c r="AT715" s="491"/>
      <c r="AU715" s="491"/>
      <c r="AV715" s="491"/>
      <c r="AW715" s="491"/>
      <c r="AX715" s="491"/>
      <c r="AY715" s="491"/>
      <c r="AZ715" s="491"/>
      <c r="BA715" s="491"/>
      <c r="BB715" s="491"/>
      <c r="BC715" s="491"/>
      <c r="BD715" s="491"/>
      <c r="BE715" s="491"/>
      <c r="BF715" s="400">
        <f t="shared" si="350"/>
        <v>0</v>
      </c>
      <c r="BG715" s="10"/>
      <c r="BH715" s="7"/>
      <c r="BI715" s="7"/>
      <c r="BJ715" s="7"/>
      <c r="BK715" s="7"/>
      <c r="BL715" s="7"/>
      <c r="BM715" s="7"/>
      <c r="BN715" s="7"/>
      <c r="BO715" s="7"/>
      <c r="BP715" s="7"/>
      <c r="BQ715" s="3"/>
      <c r="BR715" s="3"/>
      <c r="BS715" s="3"/>
      <c r="BT715" s="3"/>
      <c r="BU715" s="3"/>
      <c r="BV715" s="3"/>
      <c r="BW715" s="3"/>
      <c r="BX715" s="3"/>
      <c r="BY715" s="3"/>
      <c r="BZ715" s="3"/>
      <c r="CA715" s="3"/>
      <c r="CB715" s="399">
        <f t="shared" si="351"/>
        <v>0</v>
      </c>
      <c r="CC715" s="397">
        <f t="shared" si="514"/>
        <v>0</v>
      </c>
      <c r="CD715" s="364"/>
      <c r="CE715" s="396">
        <f t="shared" si="523"/>
        <v>6</v>
      </c>
      <c r="CF715" s="14"/>
      <c r="CG715" s="14"/>
      <c r="CH715" s="14"/>
      <c r="CI715" s="14"/>
      <c r="CJ715" s="14"/>
    </row>
    <row r="716" spans="2:88" ht="26.4" customHeight="1">
      <c r="B716" s="4">
        <v>942</v>
      </c>
      <c r="C716" s="216" t="str">
        <f t="shared" ca="1" si="524"/>
        <v/>
      </c>
      <c r="D716" s="216"/>
      <c r="E716" s="363"/>
      <c r="F716" s="14"/>
      <c r="G716" s="14"/>
      <c r="H716" s="17"/>
      <c r="I716" s="14"/>
      <c r="J716" s="14"/>
      <c r="K716" s="14"/>
      <c r="L716" s="17"/>
      <c r="M716" s="14"/>
      <c r="N716" s="14"/>
      <c r="O716" s="14"/>
      <c r="P716" s="14"/>
      <c r="Q716" s="17"/>
      <c r="R716" s="366"/>
      <c r="S716" s="366"/>
      <c r="T716" s="14"/>
      <c r="U716" s="14"/>
      <c r="V716" s="18" t="str">
        <f t="shared" si="453"/>
        <v/>
      </c>
      <c r="W716" s="18"/>
      <c r="X716" s="14"/>
      <c r="Y716" s="14"/>
      <c r="Z716" s="14"/>
      <c r="AA716" s="14"/>
      <c r="AB716" s="14"/>
      <c r="AC716" s="14"/>
      <c r="AD716" s="14"/>
      <c r="AE716" s="14"/>
      <c r="AF716" s="491"/>
      <c r="AG716" s="491"/>
      <c r="AH716" s="491"/>
      <c r="AI716" s="491"/>
      <c r="AJ716" s="491"/>
      <c r="AK716" s="491"/>
      <c r="AL716" s="491"/>
      <c r="AM716" s="491"/>
      <c r="AN716" s="491"/>
      <c r="AO716" s="491"/>
      <c r="AP716" s="491"/>
      <c r="AQ716" s="491"/>
      <c r="AR716" s="491"/>
      <c r="AS716" s="491"/>
      <c r="AT716" s="491"/>
      <c r="AU716" s="491"/>
      <c r="AV716" s="491"/>
      <c r="AW716" s="491"/>
      <c r="AX716" s="491"/>
      <c r="AY716" s="491"/>
      <c r="AZ716" s="491"/>
      <c r="BA716" s="491"/>
      <c r="BB716" s="491"/>
      <c r="BC716" s="491"/>
      <c r="BD716" s="491"/>
      <c r="BE716" s="491"/>
      <c r="BF716" s="400">
        <f t="shared" si="350"/>
        <v>0</v>
      </c>
      <c r="BG716" s="10"/>
      <c r="BH716" s="7"/>
      <c r="BI716" s="7"/>
      <c r="BJ716" s="7"/>
      <c r="BK716" s="7"/>
      <c r="BL716" s="7"/>
      <c r="BM716" s="7"/>
      <c r="BN716" s="7"/>
      <c r="BO716" s="7"/>
      <c r="BP716" s="7"/>
      <c r="BQ716" s="3"/>
      <c r="BR716" s="3"/>
      <c r="BS716" s="3"/>
      <c r="BT716" s="3"/>
      <c r="BU716" s="3"/>
      <c r="BV716" s="3"/>
      <c r="BW716" s="3"/>
      <c r="BX716" s="3"/>
      <c r="BY716" s="3"/>
      <c r="BZ716" s="3"/>
      <c r="CA716" s="3"/>
      <c r="CB716" s="399">
        <f t="shared" si="351"/>
        <v>0</v>
      </c>
      <c r="CC716" s="397">
        <f t="shared" si="514"/>
        <v>0</v>
      </c>
      <c r="CD716" s="364"/>
      <c r="CE716" s="396">
        <f t="shared" si="523"/>
        <v>6</v>
      </c>
      <c r="CF716" s="14"/>
      <c r="CG716" s="14"/>
      <c r="CH716" s="14"/>
      <c r="CI716" s="14"/>
      <c r="CJ716" s="14"/>
    </row>
    <row r="717" spans="2:88" ht="26.4" customHeight="1">
      <c r="B717" s="4">
        <v>943</v>
      </c>
      <c r="C717" s="216" t="str">
        <f t="shared" ca="1" si="524"/>
        <v/>
      </c>
      <c r="D717" s="216"/>
      <c r="E717" s="363"/>
      <c r="F717" s="14"/>
      <c r="G717" s="14"/>
      <c r="H717" s="17"/>
      <c r="I717" s="14"/>
      <c r="J717" s="14"/>
      <c r="K717" s="14"/>
      <c r="L717" s="17"/>
      <c r="M717" s="14"/>
      <c r="N717" s="14"/>
      <c r="O717" s="14"/>
      <c r="P717" s="14"/>
      <c r="Q717" s="17"/>
      <c r="R717" s="366"/>
      <c r="S717" s="366"/>
      <c r="T717" s="14"/>
      <c r="U717" s="14"/>
      <c r="V717" s="18" t="str">
        <f t="shared" si="453"/>
        <v/>
      </c>
      <c r="W717" s="18"/>
      <c r="X717" s="14"/>
      <c r="Y717" s="14"/>
      <c r="Z717" s="14"/>
      <c r="AA717" s="14"/>
      <c r="AB717" s="14"/>
      <c r="AC717" s="14"/>
      <c r="AD717" s="14"/>
      <c r="AE717" s="14"/>
      <c r="AF717" s="491"/>
      <c r="AG717" s="491"/>
      <c r="AH717" s="491"/>
      <c r="AI717" s="491"/>
      <c r="AJ717" s="491"/>
      <c r="AK717" s="491"/>
      <c r="AL717" s="491"/>
      <c r="AM717" s="491"/>
      <c r="AN717" s="491"/>
      <c r="AO717" s="491"/>
      <c r="AP717" s="491"/>
      <c r="AQ717" s="491"/>
      <c r="AR717" s="491"/>
      <c r="AS717" s="491"/>
      <c r="AT717" s="491"/>
      <c r="AU717" s="491"/>
      <c r="AV717" s="491"/>
      <c r="AW717" s="491"/>
      <c r="AX717" s="491"/>
      <c r="AY717" s="491"/>
      <c r="AZ717" s="491"/>
      <c r="BA717" s="491"/>
      <c r="BB717" s="491"/>
      <c r="BC717" s="491"/>
      <c r="BD717" s="491"/>
      <c r="BE717" s="491"/>
      <c r="BF717" s="400">
        <f t="shared" si="350"/>
        <v>0</v>
      </c>
      <c r="BG717" s="10"/>
      <c r="BH717" s="7"/>
      <c r="BI717" s="7"/>
      <c r="BJ717" s="7"/>
      <c r="BK717" s="7"/>
      <c r="BL717" s="7"/>
      <c r="BM717" s="7"/>
      <c r="BN717" s="7"/>
      <c r="BO717" s="7"/>
      <c r="BP717" s="7"/>
      <c r="BQ717" s="3"/>
      <c r="BR717" s="3"/>
      <c r="BS717" s="3"/>
      <c r="BT717" s="3"/>
      <c r="BU717" s="3"/>
      <c r="BV717" s="3"/>
      <c r="BW717" s="3"/>
      <c r="BX717" s="3"/>
      <c r="BY717" s="3"/>
      <c r="BZ717" s="3"/>
      <c r="CA717" s="3"/>
      <c r="CB717" s="399">
        <f t="shared" si="351"/>
        <v>0</v>
      </c>
      <c r="CC717" s="397">
        <f t="shared" si="514"/>
        <v>0</v>
      </c>
      <c r="CD717" s="364"/>
      <c r="CE717" s="396">
        <f t="shared" si="523"/>
        <v>6</v>
      </c>
      <c r="CF717" s="14"/>
      <c r="CG717" s="14"/>
      <c r="CH717" s="14"/>
      <c r="CI717" s="14"/>
      <c r="CJ717" s="14"/>
    </row>
    <row r="718" spans="2:88" ht="26.4" customHeight="1">
      <c r="B718" s="4">
        <v>944</v>
      </c>
      <c r="C718" s="216" t="str">
        <f t="shared" ca="1" si="524"/>
        <v/>
      </c>
      <c r="D718" s="216"/>
      <c r="E718" s="363"/>
      <c r="F718" s="14"/>
      <c r="G718" s="14"/>
      <c r="H718" s="17"/>
      <c r="I718" s="14"/>
      <c r="J718" s="14"/>
      <c r="K718" s="14"/>
      <c r="L718" s="17"/>
      <c r="M718" s="14"/>
      <c r="N718" s="14"/>
      <c r="O718" s="14"/>
      <c r="P718" s="14"/>
      <c r="Q718" s="17"/>
      <c r="R718" s="366"/>
      <c r="S718" s="366"/>
      <c r="T718" s="14"/>
      <c r="U718" s="14"/>
      <c r="V718" s="18" t="str">
        <f t="shared" si="453"/>
        <v/>
      </c>
      <c r="W718" s="18"/>
      <c r="X718" s="14"/>
      <c r="Y718" s="14"/>
      <c r="Z718" s="14"/>
      <c r="AA718" s="14"/>
      <c r="AB718" s="14"/>
      <c r="AC718" s="14"/>
      <c r="AD718" s="14"/>
      <c r="AE718" s="14"/>
      <c r="AF718" s="491"/>
      <c r="AG718" s="491"/>
      <c r="AH718" s="491"/>
      <c r="AI718" s="491"/>
      <c r="AJ718" s="491"/>
      <c r="AK718" s="491"/>
      <c r="AL718" s="491"/>
      <c r="AM718" s="491"/>
      <c r="AN718" s="491"/>
      <c r="AO718" s="491"/>
      <c r="AP718" s="491"/>
      <c r="AQ718" s="491"/>
      <c r="AR718" s="491"/>
      <c r="AS718" s="491"/>
      <c r="AT718" s="491"/>
      <c r="AU718" s="491"/>
      <c r="AV718" s="491"/>
      <c r="AW718" s="491"/>
      <c r="AX718" s="491"/>
      <c r="AY718" s="491"/>
      <c r="AZ718" s="491"/>
      <c r="BA718" s="491"/>
      <c r="BB718" s="491"/>
      <c r="BC718" s="491"/>
      <c r="BD718" s="491"/>
      <c r="BE718" s="491"/>
      <c r="BF718" s="400">
        <f t="shared" si="350"/>
        <v>0</v>
      </c>
      <c r="BG718" s="10"/>
      <c r="BH718" s="7"/>
      <c r="BI718" s="7"/>
      <c r="BJ718" s="7"/>
      <c r="BK718" s="7"/>
      <c r="BL718" s="7"/>
      <c r="BM718" s="7"/>
      <c r="BN718" s="7"/>
      <c r="BO718" s="7"/>
      <c r="BP718" s="7"/>
      <c r="BQ718" s="3"/>
      <c r="BR718" s="3"/>
      <c r="BS718" s="3"/>
      <c r="BT718" s="3"/>
      <c r="BU718" s="3"/>
      <c r="BV718" s="3"/>
      <c r="BW718" s="3"/>
      <c r="BX718" s="3"/>
      <c r="BY718" s="3"/>
      <c r="BZ718" s="3"/>
      <c r="CA718" s="3"/>
      <c r="CB718" s="399">
        <f t="shared" si="351"/>
        <v>0</v>
      </c>
      <c r="CC718" s="397">
        <f t="shared" ref="CC718:CC781" si="525">BF718-CB718</f>
        <v>0</v>
      </c>
      <c r="CD718" s="364"/>
      <c r="CE718" s="396">
        <f t="shared" si="523"/>
        <v>6</v>
      </c>
      <c r="CF718" s="14"/>
      <c r="CG718" s="14"/>
      <c r="CH718" s="14"/>
      <c r="CI718" s="14"/>
      <c r="CJ718" s="14"/>
    </row>
    <row r="719" spans="2:88" ht="26.4" customHeight="1">
      <c r="B719" s="4">
        <v>945</v>
      </c>
      <c r="C719" s="216" t="str">
        <f t="shared" ca="1" si="524"/>
        <v/>
      </c>
      <c r="D719" s="216"/>
      <c r="E719" s="363"/>
      <c r="F719" s="14"/>
      <c r="G719" s="14"/>
      <c r="H719" s="17"/>
      <c r="I719" s="14"/>
      <c r="J719" s="14"/>
      <c r="K719" s="14"/>
      <c r="L719" s="17"/>
      <c r="M719" s="14"/>
      <c r="N719" s="14"/>
      <c r="O719" s="14"/>
      <c r="P719" s="14"/>
      <c r="Q719" s="17"/>
      <c r="R719" s="366"/>
      <c r="S719" s="366"/>
      <c r="T719" s="14"/>
      <c r="U719" s="14"/>
      <c r="V719" s="18" t="str">
        <f t="shared" si="453"/>
        <v/>
      </c>
      <c r="W719" s="18"/>
      <c r="X719" s="14"/>
      <c r="Y719" s="14"/>
      <c r="Z719" s="14"/>
      <c r="AA719" s="14"/>
      <c r="AB719" s="14"/>
      <c r="AC719" s="14"/>
      <c r="AD719" s="14"/>
      <c r="AE719" s="14"/>
      <c r="AF719" s="491"/>
      <c r="AG719" s="491"/>
      <c r="AH719" s="491"/>
      <c r="AI719" s="491"/>
      <c r="AJ719" s="491"/>
      <c r="AK719" s="491"/>
      <c r="AL719" s="491"/>
      <c r="AM719" s="491"/>
      <c r="AN719" s="491"/>
      <c r="AO719" s="491"/>
      <c r="AP719" s="491"/>
      <c r="AQ719" s="491"/>
      <c r="AR719" s="491"/>
      <c r="AS719" s="491"/>
      <c r="AT719" s="491"/>
      <c r="AU719" s="491"/>
      <c r="AV719" s="491"/>
      <c r="AW719" s="491"/>
      <c r="AX719" s="491"/>
      <c r="AY719" s="491"/>
      <c r="AZ719" s="491"/>
      <c r="BA719" s="491"/>
      <c r="BB719" s="491"/>
      <c r="BC719" s="491"/>
      <c r="BD719" s="491"/>
      <c r="BE719" s="491"/>
      <c r="BF719" s="400">
        <f t="shared" si="350"/>
        <v>0</v>
      </c>
      <c r="BG719" s="10"/>
      <c r="BH719" s="7"/>
      <c r="BI719" s="7"/>
      <c r="BJ719" s="7"/>
      <c r="BK719" s="7"/>
      <c r="BL719" s="7"/>
      <c r="BM719" s="7"/>
      <c r="BN719" s="7"/>
      <c r="BO719" s="7"/>
      <c r="BP719" s="7"/>
      <c r="BQ719" s="3"/>
      <c r="BR719" s="3"/>
      <c r="BS719" s="3"/>
      <c r="BT719" s="3"/>
      <c r="BU719" s="3"/>
      <c r="BV719" s="3"/>
      <c r="BW719" s="3"/>
      <c r="BX719" s="3"/>
      <c r="BY719" s="3"/>
      <c r="BZ719" s="3"/>
      <c r="CA719" s="3"/>
      <c r="CB719" s="399">
        <f t="shared" si="351"/>
        <v>0</v>
      </c>
      <c r="CC719" s="397">
        <f t="shared" si="525"/>
        <v>0</v>
      </c>
      <c r="CD719" s="364"/>
      <c r="CE719" s="396">
        <f t="shared" si="523"/>
        <v>6</v>
      </c>
      <c r="CF719" s="14"/>
      <c r="CG719" s="14"/>
      <c r="CH719" s="14"/>
      <c r="CI719" s="14"/>
      <c r="CJ719" s="14"/>
    </row>
    <row r="720" spans="2:88" ht="26.4" customHeight="1">
      <c r="B720" s="4">
        <v>946</v>
      </c>
      <c r="C720" s="216" t="str">
        <f t="shared" ca="1" si="524"/>
        <v/>
      </c>
      <c r="D720" s="216"/>
      <c r="E720" s="363"/>
      <c r="F720" s="14"/>
      <c r="G720" s="14"/>
      <c r="H720" s="17"/>
      <c r="I720" s="14"/>
      <c r="J720" s="14"/>
      <c r="K720" s="14"/>
      <c r="L720" s="17"/>
      <c r="M720" s="14"/>
      <c r="N720" s="14"/>
      <c r="O720" s="14"/>
      <c r="P720" s="14"/>
      <c r="Q720" s="17"/>
      <c r="R720" s="366"/>
      <c r="S720" s="366"/>
      <c r="T720" s="14"/>
      <c r="U720" s="14"/>
      <c r="V720" s="18" t="str">
        <f t="shared" si="453"/>
        <v/>
      </c>
      <c r="W720" s="18"/>
      <c r="X720" s="14"/>
      <c r="Y720" s="14"/>
      <c r="Z720" s="14"/>
      <c r="AA720" s="14"/>
      <c r="AB720" s="14"/>
      <c r="AC720" s="14"/>
      <c r="AD720" s="14"/>
      <c r="AE720" s="14"/>
      <c r="AF720" s="491"/>
      <c r="AG720" s="491"/>
      <c r="AH720" s="491"/>
      <c r="AI720" s="491"/>
      <c r="AJ720" s="491"/>
      <c r="AK720" s="491"/>
      <c r="AL720" s="491"/>
      <c r="AM720" s="491"/>
      <c r="AN720" s="491"/>
      <c r="AO720" s="491"/>
      <c r="AP720" s="491"/>
      <c r="AQ720" s="491"/>
      <c r="AR720" s="491"/>
      <c r="AS720" s="491"/>
      <c r="AT720" s="491"/>
      <c r="AU720" s="491"/>
      <c r="AV720" s="491"/>
      <c r="AW720" s="491"/>
      <c r="AX720" s="491"/>
      <c r="AY720" s="491"/>
      <c r="AZ720" s="491"/>
      <c r="BA720" s="491"/>
      <c r="BB720" s="491"/>
      <c r="BC720" s="491"/>
      <c r="BD720" s="491"/>
      <c r="BE720" s="491"/>
      <c r="BF720" s="400">
        <f t="shared" si="350"/>
        <v>0</v>
      </c>
      <c r="BG720" s="10"/>
      <c r="BH720" s="7"/>
      <c r="BI720" s="7"/>
      <c r="BJ720" s="7"/>
      <c r="BK720" s="7"/>
      <c r="BL720" s="7"/>
      <c r="BM720" s="7"/>
      <c r="BN720" s="7"/>
      <c r="BO720" s="7"/>
      <c r="BP720" s="7"/>
      <c r="BQ720" s="3"/>
      <c r="BR720" s="3"/>
      <c r="BS720" s="3"/>
      <c r="BT720" s="3"/>
      <c r="BU720" s="3"/>
      <c r="BV720" s="3"/>
      <c r="BW720" s="3"/>
      <c r="BX720" s="3"/>
      <c r="BY720" s="3"/>
      <c r="BZ720" s="3"/>
      <c r="CA720" s="3"/>
      <c r="CB720" s="399">
        <f t="shared" si="351"/>
        <v>0</v>
      </c>
      <c r="CC720" s="397">
        <f t="shared" si="525"/>
        <v>0</v>
      </c>
      <c r="CD720" s="364"/>
      <c r="CE720" s="396">
        <f t="shared" si="523"/>
        <v>6</v>
      </c>
      <c r="CF720" s="14"/>
      <c r="CG720" s="14"/>
      <c r="CH720" s="14"/>
      <c r="CI720" s="14"/>
      <c r="CJ720" s="14"/>
    </row>
    <row r="721" spans="2:88" ht="26.4" customHeight="1">
      <c r="B721" s="4">
        <v>947</v>
      </c>
      <c r="C721" s="216" t="str">
        <f t="shared" ca="1" si="524"/>
        <v/>
      </c>
      <c r="D721" s="216"/>
      <c r="E721" s="363"/>
      <c r="F721" s="14"/>
      <c r="G721" s="14"/>
      <c r="H721" s="17"/>
      <c r="I721" s="14"/>
      <c r="J721" s="14"/>
      <c r="K721" s="14"/>
      <c r="L721" s="17"/>
      <c r="M721" s="14"/>
      <c r="N721" s="14"/>
      <c r="O721" s="14"/>
      <c r="P721" s="14"/>
      <c r="Q721" s="17"/>
      <c r="R721" s="366"/>
      <c r="S721" s="366"/>
      <c r="T721" s="14"/>
      <c r="U721" s="14"/>
      <c r="V721" s="18" t="str">
        <f t="shared" si="453"/>
        <v/>
      </c>
      <c r="W721" s="18"/>
      <c r="X721" s="14"/>
      <c r="Y721" s="14"/>
      <c r="Z721" s="14"/>
      <c r="AA721" s="14"/>
      <c r="AB721" s="14"/>
      <c r="AC721" s="14"/>
      <c r="AD721" s="14"/>
      <c r="AE721" s="14"/>
      <c r="AF721" s="491"/>
      <c r="AG721" s="491"/>
      <c r="AH721" s="491"/>
      <c r="AI721" s="491"/>
      <c r="AJ721" s="491"/>
      <c r="AK721" s="491"/>
      <c r="AL721" s="491"/>
      <c r="AM721" s="491"/>
      <c r="AN721" s="491"/>
      <c r="AO721" s="491"/>
      <c r="AP721" s="491"/>
      <c r="AQ721" s="491"/>
      <c r="AR721" s="491"/>
      <c r="AS721" s="491"/>
      <c r="AT721" s="491"/>
      <c r="AU721" s="491"/>
      <c r="AV721" s="491"/>
      <c r="AW721" s="491"/>
      <c r="AX721" s="491"/>
      <c r="AY721" s="491"/>
      <c r="AZ721" s="491"/>
      <c r="BA721" s="491"/>
      <c r="BB721" s="491"/>
      <c r="BC721" s="491"/>
      <c r="BD721" s="491"/>
      <c r="BE721" s="491"/>
      <c r="BF721" s="400">
        <f t="shared" si="350"/>
        <v>0</v>
      </c>
      <c r="BG721" s="10"/>
      <c r="BH721" s="7"/>
      <c r="BI721" s="7"/>
      <c r="BJ721" s="7"/>
      <c r="BK721" s="7"/>
      <c r="BL721" s="7"/>
      <c r="BM721" s="7"/>
      <c r="BN721" s="7"/>
      <c r="BO721" s="7"/>
      <c r="BP721" s="7"/>
      <c r="BQ721" s="3"/>
      <c r="BR721" s="3"/>
      <c r="BS721" s="3"/>
      <c r="BT721" s="3"/>
      <c r="BU721" s="3"/>
      <c r="BV721" s="3"/>
      <c r="BW721" s="3"/>
      <c r="BX721" s="3"/>
      <c r="BY721" s="3"/>
      <c r="BZ721" s="3"/>
      <c r="CA721" s="3"/>
      <c r="CB721" s="399">
        <f t="shared" si="351"/>
        <v>0</v>
      </c>
      <c r="CC721" s="397">
        <f t="shared" si="525"/>
        <v>0</v>
      </c>
      <c r="CD721" s="364"/>
      <c r="CE721" s="396">
        <f t="shared" si="523"/>
        <v>6</v>
      </c>
      <c r="CF721" s="14"/>
      <c r="CG721" s="14"/>
      <c r="CH721" s="14"/>
      <c r="CI721" s="14"/>
      <c r="CJ721" s="14"/>
    </row>
    <row r="722" spans="2:88" ht="26.4" customHeight="1">
      <c r="B722" s="4">
        <v>948</v>
      </c>
      <c r="C722" s="216" t="str">
        <f t="shared" ca="1" si="524"/>
        <v/>
      </c>
      <c r="D722" s="216"/>
      <c r="E722" s="363"/>
      <c r="F722" s="14"/>
      <c r="G722" s="14"/>
      <c r="H722" s="17"/>
      <c r="I722" s="14"/>
      <c r="J722" s="14"/>
      <c r="K722" s="14"/>
      <c r="L722" s="17"/>
      <c r="M722" s="14"/>
      <c r="N722" s="14"/>
      <c r="O722" s="14"/>
      <c r="P722" s="14"/>
      <c r="Q722" s="17"/>
      <c r="R722" s="366"/>
      <c r="S722" s="366"/>
      <c r="T722" s="14"/>
      <c r="U722" s="14"/>
      <c r="V722" s="18" t="str">
        <f t="shared" si="453"/>
        <v/>
      </c>
      <c r="W722" s="18"/>
      <c r="X722" s="14"/>
      <c r="Y722" s="14"/>
      <c r="Z722" s="14"/>
      <c r="AA722" s="14"/>
      <c r="AB722" s="14"/>
      <c r="AC722" s="14"/>
      <c r="AD722" s="14"/>
      <c r="AE722" s="14"/>
      <c r="AF722" s="491"/>
      <c r="AG722" s="491"/>
      <c r="AH722" s="491"/>
      <c r="AI722" s="491"/>
      <c r="AJ722" s="491"/>
      <c r="AK722" s="491"/>
      <c r="AL722" s="491"/>
      <c r="AM722" s="491"/>
      <c r="AN722" s="491"/>
      <c r="AO722" s="491"/>
      <c r="AP722" s="491"/>
      <c r="AQ722" s="491"/>
      <c r="AR722" s="491"/>
      <c r="AS722" s="491"/>
      <c r="AT722" s="491"/>
      <c r="AU722" s="491"/>
      <c r="AV722" s="491"/>
      <c r="AW722" s="491"/>
      <c r="AX722" s="491"/>
      <c r="AY722" s="491"/>
      <c r="AZ722" s="491"/>
      <c r="BA722" s="491"/>
      <c r="BB722" s="491"/>
      <c r="BC722" s="491"/>
      <c r="BD722" s="491"/>
      <c r="BE722" s="491"/>
      <c r="BF722" s="400">
        <f t="shared" si="350"/>
        <v>0</v>
      </c>
      <c r="BG722" s="10"/>
      <c r="BH722" s="7"/>
      <c r="BI722" s="7"/>
      <c r="BJ722" s="7"/>
      <c r="BK722" s="7"/>
      <c r="BL722" s="7"/>
      <c r="BM722" s="7"/>
      <c r="BN722" s="7"/>
      <c r="BO722" s="7"/>
      <c r="BP722" s="7"/>
      <c r="BQ722" s="3"/>
      <c r="BR722" s="3"/>
      <c r="BS722" s="3"/>
      <c r="BT722" s="3"/>
      <c r="BU722" s="3"/>
      <c r="BV722" s="3"/>
      <c r="BW722" s="3"/>
      <c r="BX722" s="3"/>
      <c r="BY722" s="3"/>
      <c r="BZ722" s="3"/>
      <c r="CA722" s="3"/>
      <c r="CB722" s="399">
        <f t="shared" si="351"/>
        <v>0</v>
      </c>
      <c r="CC722" s="397">
        <f t="shared" si="525"/>
        <v>0</v>
      </c>
      <c r="CD722" s="364"/>
      <c r="CE722" s="396">
        <f t="shared" si="523"/>
        <v>6</v>
      </c>
      <c r="CF722" s="14"/>
      <c r="CG722" s="14"/>
      <c r="CH722" s="14"/>
      <c r="CI722" s="14"/>
      <c r="CJ722" s="14"/>
    </row>
    <row r="723" spans="2:88" ht="26.4" customHeight="1">
      <c r="B723" s="4">
        <v>949</v>
      </c>
      <c r="C723" s="216" t="str">
        <f t="shared" ca="1" si="524"/>
        <v/>
      </c>
      <c r="D723" s="216"/>
      <c r="E723" s="363"/>
      <c r="F723" s="14"/>
      <c r="G723" s="14"/>
      <c r="H723" s="17"/>
      <c r="I723" s="14"/>
      <c r="J723" s="14"/>
      <c r="K723" s="14"/>
      <c r="L723" s="17"/>
      <c r="M723" s="14"/>
      <c r="N723" s="14"/>
      <c r="O723" s="14"/>
      <c r="P723" s="14"/>
      <c r="Q723" s="17"/>
      <c r="R723" s="366"/>
      <c r="S723" s="366"/>
      <c r="T723" s="14"/>
      <c r="U723" s="14"/>
      <c r="V723" s="18" t="str">
        <f t="shared" si="453"/>
        <v/>
      </c>
      <c r="W723" s="18"/>
      <c r="X723" s="14"/>
      <c r="Y723" s="14"/>
      <c r="Z723" s="14"/>
      <c r="AA723" s="14"/>
      <c r="AB723" s="14"/>
      <c r="AC723" s="14"/>
      <c r="AD723" s="14"/>
      <c r="AE723" s="14"/>
      <c r="AF723" s="491"/>
      <c r="AG723" s="491"/>
      <c r="AH723" s="491"/>
      <c r="AI723" s="491"/>
      <c r="AJ723" s="491"/>
      <c r="AK723" s="491"/>
      <c r="AL723" s="491"/>
      <c r="AM723" s="491"/>
      <c r="AN723" s="491"/>
      <c r="AO723" s="491"/>
      <c r="AP723" s="491"/>
      <c r="AQ723" s="491"/>
      <c r="AR723" s="491"/>
      <c r="AS723" s="491"/>
      <c r="AT723" s="491"/>
      <c r="AU723" s="491"/>
      <c r="AV723" s="491"/>
      <c r="AW723" s="491"/>
      <c r="AX723" s="491"/>
      <c r="AY723" s="491"/>
      <c r="AZ723" s="491"/>
      <c r="BA723" s="491"/>
      <c r="BB723" s="491"/>
      <c r="BC723" s="491"/>
      <c r="BD723" s="491"/>
      <c r="BE723" s="491"/>
      <c r="BF723" s="400">
        <f t="shared" si="350"/>
        <v>0</v>
      </c>
      <c r="BG723" s="10"/>
      <c r="BH723" s="7"/>
      <c r="BI723" s="7"/>
      <c r="BJ723" s="7"/>
      <c r="BK723" s="7"/>
      <c r="BL723" s="7"/>
      <c r="BM723" s="7"/>
      <c r="BN723" s="7"/>
      <c r="BO723" s="7"/>
      <c r="BP723" s="7"/>
      <c r="BQ723" s="3"/>
      <c r="BR723" s="3"/>
      <c r="BS723" s="3"/>
      <c r="BT723" s="3"/>
      <c r="BU723" s="3"/>
      <c r="BV723" s="3"/>
      <c r="BW723" s="3"/>
      <c r="BX723" s="3"/>
      <c r="BY723" s="3"/>
      <c r="BZ723" s="3"/>
      <c r="CA723" s="3"/>
      <c r="CB723" s="399">
        <f t="shared" si="351"/>
        <v>0</v>
      </c>
      <c r="CC723" s="397">
        <f t="shared" si="525"/>
        <v>0</v>
      </c>
      <c r="CD723" s="364"/>
      <c r="CE723" s="396">
        <f t="shared" si="523"/>
        <v>6</v>
      </c>
      <c r="CF723" s="14"/>
      <c r="CG723" s="14"/>
      <c r="CH723" s="14"/>
      <c r="CI723" s="14"/>
      <c r="CJ723" s="14"/>
    </row>
    <row r="724" spans="2:88" ht="26.4" customHeight="1">
      <c r="B724" s="4">
        <v>950</v>
      </c>
      <c r="C724" s="216" t="str">
        <f t="shared" ca="1" si="524"/>
        <v/>
      </c>
      <c r="D724" s="216"/>
      <c r="E724" s="363"/>
      <c r="F724" s="14"/>
      <c r="G724" s="14"/>
      <c r="H724" s="17"/>
      <c r="I724" s="14"/>
      <c r="J724" s="14"/>
      <c r="K724" s="14"/>
      <c r="L724" s="17"/>
      <c r="M724" s="14"/>
      <c r="N724" s="14"/>
      <c r="O724" s="14"/>
      <c r="P724" s="14"/>
      <c r="Q724" s="17"/>
      <c r="R724" s="366"/>
      <c r="S724" s="366"/>
      <c r="T724" s="14"/>
      <c r="U724" s="14"/>
      <c r="V724" s="18" t="str">
        <f t="shared" si="453"/>
        <v/>
      </c>
      <c r="W724" s="18"/>
      <c r="X724" s="14"/>
      <c r="Y724" s="14"/>
      <c r="Z724" s="14"/>
      <c r="AA724" s="14"/>
      <c r="AB724" s="14"/>
      <c r="AC724" s="14"/>
      <c r="AD724" s="14"/>
      <c r="AE724" s="14"/>
      <c r="AF724" s="491"/>
      <c r="AG724" s="491"/>
      <c r="AH724" s="491"/>
      <c r="AI724" s="491"/>
      <c r="AJ724" s="491"/>
      <c r="AK724" s="491"/>
      <c r="AL724" s="491"/>
      <c r="AM724" s="491"/>
      <c r="AN724" s="491"/>
      <c r="AO724" s="491"/>
      <c r="AP724" s="491"/>
      <c r="AQ724" s="491"/>
      <c r="AR724" s="491"/>
      <c r="AS724" s="491"/>
      <c r="AT724" s="491"/>
      <c r="AU724" s="491"/>
      <c r="AV724" s="491"/>
      <c r="AW724" s="491"/>
      <c r="AX724" s="491"/>
      <c r="AY724" s="491"/>
      <c r="AZ724" s="491"/>
      <c r="BA724" s="491"/>
      <c r="BB724" s="491"/>
      <c r="BC724" s="491"/>
      <c r="BD724" s="491"/>
      <c r="BE724" s="491"/>
      <c r="BF724" s="400">
        <f t="shared" si="350"/>
        <v>0</v>
      </c>
      <c r="BG724" s="10"/>
      <c r="BH724" s="7"/>
      <c r="BI724" s="7"/>
      <c r="BJ724" s="7"/>
      <c r="BK724" s="7"/>
      <c r="BL724" s="7"/>
      <c r="BM724" s="7"/>
      <c r="BN724" s="7"/>
      <c r="BO724" s="7"/>
      <c r="BP724" s="7"/>
      <c r="BQ724" s="3"/>
      <c r="BR724" s="3"/>
      <c r="BS724" s="3"/>
      <c r="BT724" s="3"/>
      <c r="BU724" s="3"/>
      <c r="BV724" s="3"/>
      <c r="BW724" s="3"/>
      <c r="BX724" s="3"/>
      <c r="BY724" s="3"/>
      <c r="BZ724" s="3"/>
      <c r="CA724" s="3"/>
      <c r="CB724" s="399">
        <f t="shared" si="351"/>
        <v>0</v>
      </c>
      <c r="CC724" s="397">
        <f t="shared" si="525"/>
        <v>0</v>
      </c>
      <c r="CD724" s="364"/>
      <c r="CE724" s="396">
        <f t="shared" si="523"/>
        <v>6</v>
      </c>
      <c r="CF724" s="14"/>
      <c r="CG724" s="14"/>
      <c r="CH724" s="14"/>
      <c r="CI724" s="14"/>
      <c r="CJ724" s="14"/>
    </row>
    <row r="725" spans="2:88" ht="26.4" customHeight="1">
      <c r="B725" s="4">
        <v>951</v>
      </c>
      <c r="C725" s="216" t="str">
        <f t="shared" ca="1" si="524"/>
        <v/>
      </c>
      <c r="D725" s="216"/>
      <c r="E725" s="363"/>
      <c r="F725" s="14"/>
      <c r="G725" s="14"/>
      <c r="H725" s="17"/>
      <c r="I725" s="14"/>
      <c r="J725" s="14"/>
      <c r="K725" s="14"/>
      <c r="L725" s="17"/>
      <c r="M725" s="14"/>
      <c r="N725" s="14"/>
      <c r="O725" s="14"/>
      <c r="P725" s="14"/>
      <c r="Q725" s="17"/>
      <c r="R725" s="366"/>
      <c r="S725" s="366"/>
      <c r="T725" s="14"/>
      <c r="U725" s="14"/>
      <c r="V725" s="18" t="str">
        <f t="shared" si="453"/>
        <v/>
      </c>
      <c r="W725" s="18"/>
      <c r="X725" s="14"/>
      <c r="Y725" s="14"/>
      <c r="Z725" s="14"/>
      <c r="AA725" s="14"/>
      <c r="AB725" s="14"/>
      <c r="AC725" s="14"/>
      <c r="AD725" s="14"/>
      <c r="AE725" s="14"/>
      <c r="AF725" s="491"/>
      <c r="AG725" s="491"/>
      <c r="AH725" s="491"/>
      <c r="AI725" s="491"/>
      <c r="AJ725" s="491"/>
      <c r="AK725" s="491"/>
      <c r="AL725" s="491"/>
      <c r="AM725" s="491"/>
      <c r="AN725" s="491"/>
      <c r="AO725" s="491"/>
      <c r="AP725" s="491"/>
      <c r="AQ725" s="491"/>
      <c r="AR725" s="491"/>
      <c r="AS725" s="491"/>
      <c r="AT725" s="491"/>
      <c r="AU725" s="491"/>
      <c r="AV725" s="491"/>
      <c r="AW725" s="491"/>
      <c r="AX725" s="491"/>
      <c r="AY725" s="491"/>
      <c r="AZ725" s="491"/>
      <c r="BA725" s="491"/>
      <c r="BB725" s="491"/>
      <c r="BC725" s="491"/>
      <c r="BD725" s="491"/>
      <c r="BE725" s="491"/>
      <c r="BF725" s="400">
        <f t="shared" si="350"/>
        <v>0</v>
      </c>
      <c r="BG725" s="10"/>
      <c r="BH725" s="7"/>
      <c r="BI725" s="7"/>
      <c r="BJ725" s="7"/>
      <c r="BK725" s="7"/>
      <c r="BL725" s="7"/>
      <c r="BM725" s="7"/>
      <c r="BN725" s="7"/>
      <c r="BO725" s="7"/>
      <c r="BP725" s="7"/>
      <c r="BQ725" s="3"/>
      <c r="BR725" s="3"/>
      <c r="BS725" s="3"/>
      <c r="BT725" s="3"/>
      <c r="BU725" s="3"/>
      <c r="BV725" s="3"/>
      <c r="BW725" s="3"/>
      <c r="BX725" s="3"/>
      <c r="BY725" s="3"/>
      <c r="BZ725" s="3"/>
      <c r="CA725" s="3"/>
      <c r="CB725" s="399">
        <f t="shared" si="351"/>
        <v>0</v>
      </c>
      <c r="CC725" s="397">
        <f t="shared" si="525"/>
        <v>0</v>
      </c>
      <c r="CD725" s="364"/>
      <c r="CE725" s="396">
        <f t="shared" si="523"/>
        <v>6</v>
      </c>
      <c r="CF725" s="14"/>
      <c r="CG725" s="14"/>
      <c r="CH725" s="14"/>
      <c r="CI725" s="14"/>
      <c r="CJ725" s="14"/>
    </row>
    <row r="726" spans="2:88" ht="26.4" customHeight="1">
      <c r="B726" s="4">
        <v>952</v>
      </c>
      <c r="C726" s="216" t="str">
        <f t="shared" ca="1" si="524"/>
        <v/>
      </c>
      <c r="D726" s="216"/>
      <c r="E726" s="363"/>
      <c r="F726" s="14"/>
      <c r="G726" s="14"/>
      <c r="H726" s="17"/>
      <c r="I726" s="14"/>
      <c r="J726" s="14"/>
      <c r="K726" s="14"/>
      <c r="L726" s="17"/>
      <c r="M726" s="14"/>
      <c r="N726" s="14"/>
      <c r="O726" s="14"/>
      <c r="P726" s="14"/>
      <c r="Q726" s="17"/>
      <c r="R726" s="366"/>
      <c r="S726" s="366"/>
      <c r="T726" s="14"/>
      <c r="U726" s="14"/>
      <c r="V726" s="18" t="str">
        <f t="shared" si="453"/>
        <v/>
      </c>
      <c r="W726" s="18"/>
      <c r="X726" s="14"/>
      <c r="Y726" s="14"/>
      <c r="Z726" s="14"/>
      <c r="AA726" s="14"/>
      <c r="AB726" s="14"/>
      <c r="AC726" s="14"/>
      <c r="AD726" s="14"/>
      <c r="AE726" s="14"/>
      <c r="AF726" s="491"/>
      <c r="AG726" s="491"/>
      <c r="AH726" s="491"/>
      <c r="AI726" s="491"/>
      <c r="AJ726" s="491"/>
      <c r="AK726" s="491"/>
      <c r="AL726" s="491"/>
      <c r="AM726" s="491"/>
      <c r="AN726" s="491"/>
      <c r="AO726" s="491"/>
      <c r="AP726" s="491"/>
      <c r="AQ726" s="491"/>
      <c r="AR726" s="491"/>
      <c r="AS726" s="491"/>
      <c r="AT726" s="491"/>
      <c r="AU726" s="491"/>
      <c r="AV726" s="491"/>
      <c r="AW726" s="491"/>
      <c r="AX726" s="491"/>
      <c r="AY726" s="491"/>
      <c r="AZ726" s="491"/>
      <c r="BA726" s="491"/>
      <c r="BB726" s="491"/>
      <c r="BC726" s="491"/>
      <c r="BD726" s="491"/>
      <c r="BE726" s="491"/>
      <c r="BF726" s="400">
        <f t="shared" si="350"/>
        <v>0</v>
      </c>
      <c r="BG726" s="10"/>
      <c r="BH726" s="7"/>
      <c r="BI726" s="7"/>
      <c r="BJ726" s="7"/>
      <c r="BK726" s="7"/>
      <c r="BL726" s="7"/>
      <c r="BM726" s="7"/>
      <c r="BN726" s="7"/>
      <c r="BO726" s="7"/>
      <c r="BP726" s="7"/>
      <c r="BQ726" s="3"/>
      <c r="BR726" s="3"/>
      <c r="BS726" s="3"/>
      <c r="BT726" s="3"/>
      <c r="BU726" s="3"/>
      <c r="BV726" s="3"/>
      <c r="BW726" s="3"/>
      <c r="BX726" s="3"/>
      <c r="BY726" s="3"/>
      <c r="BZ726" s="3"/>
      <c r="CA726" s="3"/>
      <c r="CB726" s="399">
        <f t="shared" si="351"/>
        <v>0</v>
      </c>
      <c r="CC726" s="397">
        <f t="shared" si="525"/>
        <v>0</v>
      </c>
      <c r="CD726" s="364"/>
      <c r="CE726" s="396">
        <f t="shared" si="523"/>
        <v>6</v>
      </c>
      <c r="CF726" s="14"/>
      <c r="CG726" s="14"/>
      <c r="CH726" s="14"/>
      <c r="CI726" s="14"/>
      <c r="CJ726" s="14"/>
    </row>
    <row r="727" spans="2:88" ht="26.4" customHeight="1">
      <c r="B727" s="4">
        <v>953</v>
      </c>
      <c r="C727" s="216" t="str">
        <f t="shared" ca="1" si="524"/>
        <v/>
      </c>
      <c r="D727" s="216"/>
      <c r="E727" s="363"/>
      <c r="F727" s="14"/>
      <c r="G727" s="14"/>
      <c r="H727" s="17"/>
      <c r="I727" s="14"/>
      <c r="J727" s="14"/>
      <c r="K727" s="14"/>
      <c r="L727" s="17"/>
      <c r="M727" s="14"/>
      <c r="N727" s="14"/>
      <c r="O727" s="14"/>
      <c r="P727" s="14"/>
      <c r="Q727" s="17"/>
      <c r="R727" s="366"/>
      <c r="S727" s="366"/>
      <c r="T727" s="14"/>
      <c r="U727" s="14"/>
      <c r="V727" s="18" t="str">
        <f t="shared" si="453"/>
        <v/>
      </c>
      <c r="W727" s="18"/>
      <c r="X727" s="14"/>
      <c r="Y727" s="14"/>
      <c r="Z727" s="14"/>
      <c r="AA727" s="14"/>
      <c r="AB727" s="14"/>
      <c r="AC727" s="14"/>
      <c r="AD727" s="14"/>
      <c r="AE727" s="14"/>
      <c r="AF727" s="491"/>
      <c r="AG727" s="491"/>
      <c r="AH727" s="491"/>
      <c r="AI727" s="491"/>
      <c r="AJ727" s="491"/>
      <c r="AK727" s="491"/>
      <c r="AL727" s="491"/>
      <c r="AM727" s="491"/>
      <c r="AN727" s="491"/>
      <c r="AO727" s="491"/>
      <c r="AP727" s="491"/>
      <c r="AQ727" s="491"/>
      <c r="AR727" s="491"/>
      <c r="AS727" s="491"/>
      <c r="AT727" s="491"/>
      <c r="AU727" s="491"/>
      <c r="AV727" s="491"/>
      <c r="AW727" s="491"/>
      <c r="AX727" s="491"/>
      <c r="AY727" s="491"/>
      <c r="AZ727" s="491"/>
      <c r="BA727" s="491"/>
      <c r="BB727" s="491"/>
      <c r="BC727" s="491"/>
      <c r="BD727" s="491"/>
      <c r="BE727" s="491"/>
      <c r="BF727" s="400">
        <f t="shared" si="350"/>
        <v>0</v>
      </c>
      <c r="BG727" s="10"/>
      <c r="BH727" s="7"/>
      <c r="BI727" s="7"/>
      <c r="BJ727" s="7"/>
      <c r="BK727" s="7"/>
      <c r="BL727" s="7"/>
      <c r="BM727" s="7"/>
      <c r="BN727" s="7"/>
      <c r="BO727" s="7"/>
      <c r="BP727" s="7"/>
      <c r="BQ727" s="3"/>
      <c r="BR727" s="3"/>
      <c r="BS727" s="3"/>
      <c r="BT727" s="3"/>
      <c r="BU727" s="3"/>
      <c r="BV727" s="3"/>
      <c r="BW727" s="3"/>
      <c r="BX727" s="3"/>
      <c r="BY727" s="3"/>
      <c r="BZ727" s="3"/>
      <c r="CA727" s="3"/>
      <c r="CB727" s="399">
        <f t="shared" si="351"/>
        <v>0</v>
      </c>
      <c r="CC727" s="397">
        <f t="shared" si="525"/>
        <v>0</v>
      </c>
      <c r="CD727" s="364"/>
      <c r="CE727" s="396">
        <f t="shared" si="523"/>
        <v>6</v>
      </c>
      <c r="CF727" s="14"/>
      <c r="CG727" s="14"/>
      <c r="CH727" s="14"/>
      <c r="CI727" s="14"/>
      <c r="CJ727" s="14"/>
    </row>
    <row r="728" spans="2:88" ht="26.4" customHeight="1">
      <c r="B728" s="4">
        <v>954</v>
      </c>
      <c r="C728" s="216" t="str">
        <f t="shared" ca="1" si="524"/>
        <v/>
      </c>
      <c r="D728" s="216"/>
      <c r="E728" s="363"/>
      <c r="F728" s="14"/>
      <c r="G728" s="14"/>
      <c r="H728" s="17"/>
      <c r="I728" s="14"/>
      <c r="J728" s="14"/>
      <c r="K728" s="14"/>
      <c r="L728" s="17"/>
      <c r="M728" s="14"/>
      <c r="N728" s="14"/>
      <c r="O728" s="14"/>
      <c r="P728" s="14"/>
      <c r="Q728" s="17"/>
      <c r="R728" s="366"/>
      <c r="S728" s="366"/>
      <c r="T728" s="14"/>
      <c r="U728" s="14"/>
      <c r="V728" s="18" t="str">
        <f t="shared" si="453"/>
        <v/>
      </c>
      <c r="W728" s="18"/>
      <c r="X728" s="14"/>
      <c r="Y728" s="14"/>
      <c r="Z728" s="14"/>
      <c r="AA728" s="14"/>
      <c r="AB728" s="14"/>
      <c r="AC728" s="14"/>
      <c r="AD728" s="14"/>
      <c r="AE728" s="14"/>
      <c r="AF728" s="491"/>
      <c r="AG728" s="491"/>
      <c r="AH728" s="491"/>
      <c r="AI728" s="491"/>
      <c r="AJ728" s="491"/>
      <c r="AK728" s="491"/>
      <c r="AL728" s="491"/>
      <c r="AM728" s="491"/>
      <c r="AN728" s="491"/>
      <c r="AO728" s="491"/>
      <c r="AP728" s="491"/>
      <c r="AQ728" s="491"/>
      <c r="AR728" s="491"/>
      <c r="AS728" s="491"/>
      <c r="AT728" s="491"/>
      <c r="AU728" s="491"/>
      <c r="AV728" s="491"/>
      <c r="AW728" s="491"/>
      <c r="AX728" s="491"/>
      <c r="AY728" s="491"/>
      <c r="AZ728" s="491"/>
      <c r="BA728" s="491"/>
      <c r="BB728" s="491"/>
      <c r="BC728" s="491"/>
      <c r="BD728" s="491"/>
      <c r="BE728" s="491"/>
      <c r="BF728" s="400">
        <f t="shared" si="350"/>
        <v>0</v>
      </c>
      <c r="BG728" s="10"/>
      <c r="BH728" s="7"/>
      <c r="BI728" s="7"/>
      <c r="BJ728" s="7"/>
      <c r="BK728" s="7"/>
      <c r="BL728" s="7"/>
      <c r="BM728" s="7"/>
      <c r="BN728" s="7"/>
      <c r="BO728" s="7"/>
      <c r="BP728" s="7"/>
      <c r="BQ728" s="3"/>
      <c r="BR728" s="3"/>
      <c r="BS728" s="3"/>
      <c r="BT728" s="3"/>
      <c r="BU728" s="3"/>
      <c r="BV728" s="3"/>
      <c r="BW728" s="3"/>
      <c r="BX728" s="3"/>
      <c r="BY728" s="3"/>
      <c r="BZ728" s="3"/>
      <c r="CA728" s="3"/>
      <c r="CB728" s="399">
        <f t="shared" si="351"/>
        <v>0</v>
      </c>
      <c r="CC728" s="397">
        <f t="shared" si="525"/>
        <v>0</v>
      </c>
      <c r="CD728" s="364"/>
      <c r="CE728" s="396">
        <f t="shared" si="523"/>
        <v>6</v>
      </c>
      <c r="CF728" s="14"/>
      <c r="CG728" s="14"/>
      <c r="CH728" s="14"/>
      <c r="CI728" s="14"/>
      <c r="CJ728" s="14"/>
    </row>
    <row r="729" spans="2:88" ht="26.4" customHeight="1">
      <c r="B729" s="4">
        <v>955</v>
      </c>
      <c r="C729" s="216" t="str">
        <f t="shared" ca="1" si="524"/>
        <v/>
      </c>
      <c r="D729" s="216"/>
      <c r="E729" s="363"/>
      <c r="F729" s="14"/>
      <c r="G729" s="14"/>
      <c r="H729" s="17"/>
      <c r="I729" s="14"/>
      <c r="J729" s="14"/>
      <c r="K729" s="14"/>
      <c r="L729" s="17"/>
      <c r="M729" s="14"/>
      <c r="N729" s="14"/>
      <c r="O729" s="14"/>
      <c r="P729" s="14"/>
      <c r="Q729" s="17"/>
      <c r="R729" s="366"/>
      <c r="S729" s="366"/>
      <c r="T729" s="14"/>
      <c r="U729" s="14"/>
      <c r="V729" s="18" t="str">
        <f t="shared" si="453"/>
        <v/>
      </c>
      <c r="W729" s="18"/>
      <c r="X729" s="14"/>
      <c r="Y729" s="14"/>
      <c r="Z729" s="14"/>
      <c r="AA729" s="14"/>
      <c r="AB729" s="14"/>
      <c r="AC729" s="14"/>
      <c r="AD729" s="14"/>
      <c r="AE729" s="14"/>
      <c r="AF729" s="491"/>
      <c r="AG729" s="491"/>
      <c r="AH729" s="491"/>
      <c r="AI729" s="491"/>
      <c r="AJ729" s="491"/>
      <c r="AK729" s="491"/>
      <c r="AL729" s="491"/>
      <c r="AM729" s="491"/>
      <c r="AN729" s="491"/>
      <c r="AO729" s="491"/>
      <c r="AP729" s="491"/>
      <c r="AQ729" s="491"/>
      <c r="AR729" s="491"/>
      <c r="AS729" s="491"/>
      <c r="AT729" s="491"/>
      <c r="AU729" s="491"/>
      <c r="AV729" s="491"/>
      <c r="AW729" s="491"/>
      <c r="AX729" s="491"/>
      <c r="AY729" s="491"/>
      <c r="AZ729" s="491"/>
      <c r="BA729" s="491"/>
      <c r="BB729" s="491"/>
      <c r="BC729" s="491"/>
      <c r="BD729" s="491"/>
      <c r="BE729" s="491"/>
      <c r="BF729" s="400">
        <f t="shared" si="350"/>
        <v>0</v>
      </c>
      <c r="BG729" s="10"/>
      <c r="BH729" s="7"/>
      <c r="BI729" s="7"/>
      <c r="BJ729" s="7"/>
      <c r="BK729" s="7"/>
      <c r="BL729" s="7"/>
      <c r="BM729" s="7"/>
      <c r="BN729" s="7"/>
      <c r="BO729" s="7"/>
      <c r="BP729" s="7"/>
      <c r="BQ729" s="3"/>
      <c r="BR729" s="3"/>
      <c r="BS729" s="3"/>
      <c r="BT729" s="3"/>
      <c r="BU729" s="3"/>
      <c r="BV729" s="3"/>
      <c r="BW729" s="3"/>
      <c r="BX729" s="3"/>
      <c r="BY729" s="3"/>
      <c r="BZ729" s="3"/>
      <c r="CA729" s="3"/>
      <c r="CB729" s="399">
        <f t="shared" si="351"/>
        <v>0</v>
      </c>
      <c r="CC729" s="397">
        <f t="shared" si="525"/>
        <v>0</v>
      </c>
      <c r="CD729" s="364"/>
      <c r="CE729" s="396">
        <f t="shared" si="523"/>
        <v>6</v>
      </c>
      <c r="CF729" s="14"/>
      <c r="CG729" s="14"/>
      <c r="CH729" s="14"/>
      <c r="CI729" s="14"/>
      <c r="CJ729" s="14"/>
    </row>
    <row r="730" spans="2:88" ht="26.4" customHeight="1">
      <c r="B730" s="4">
        <v>956</v>
      </c>
      <c r="C730" s="216" t="str">
        <f t="shared" ca="1" si="524"/>
        <v/>
      </c>
      <c r="D730" s="216"/>
      <c r="E730" s="363"/>
      <c r="F730" s="14"/>
      <c r="G730" s="14"/>
      <c r="H730" s="17"/>
      <c r="I730" s="14"/>
      <c r="J730" s="14"/>
      <c r="K730" s="14"/>
      <c r="L730" s="17"/>
      <c r="M730" s="14"/>
      <c r="N730" s="14"/>
      <c r="O730" s="14"/>
      <c r="P730" s="14"/>
      <c r="Q730" s="17"/>
      <c r="R730" s="366"/>
      <c r="S730" s="366"/>
      <c r="T730" s="14"/>
      <c r="U730" s="14"/>
      <c r="V730" s="18" t="str">
        <f t="shared" si="453"/>
        <v/>
      </c>
      <c r="W730" s="18"/>
      <c r="X730" s="14"/>
      <c r="Y730" s="14"/>
      <c r="Z730" s="14"/>
      <c r="AA730" s="14"/>
      <c r="AB730" s="14"/>
      <c r="AC730" s="14"/>
      <c r="AD730" s="14"/>
      <c r="AE730" s="14"/>
      <c r="AF730" s="491"/>
      <c r="AG730" s="491"/>
      <c r="AH730" s="491"/>
      <c r="AI730" s="491"/>
      <c r="AJ730" s="491"/>
      <c r="AK730" s="491"/>
      <c r="AL730" s="491"/>
      <c r="AM730" s="491"/>
      <c r="AN730" s="491"/>
      <c r="AO730" s="491"/>
      <c r="AP730" s="491"/>
      <c r="AQ730" s="491"/>
      <c r="AR730" s="491"/>
      <c r="AS730" s="491"/>
      <c r="AT730" s="491"/>
      <c r="AU730" s="491"/>
      <c r="AV730" s="491"/>
      <c r="AW730" s="491"/>
      <c r="AX730" s="491"/>
      <c r="AY730" s="491"/>
      <c r="AZ730" s="491"/>
      <c r="BA730" s="491"/>
      <c r="BB730" s="491"/>
      <c r="BC730" s="491"/>
      <c r="BD730" s="491"/>
      <c r="BE730" s="491"/>
      <c r="BF730" s="400">
        <f t="shared" si="350"/>
        <v>0</v>
      </c>
      <c r="BG730" s="10"/>
      <c r="BH730" s="7"/>
      <c r="BI730" s="7"/>
      <c r="BJ730" s="7"/>
      <c r="BK730" s="7"/>
      <c r="BL730" s="7"/>
      <c r="BM730" s="7"/>
      <c r="BN730" s="7"/>
      <c r="BO730" s="7"/>
      <c r="BP730" s="7"/>
      <c r="BQ730" s="3"/>
      <c r="BR730" s="3"/>
      <c r="BS730" s="3"/>
      <c r="BT730" s="3"/>
      <c r="BU730" s="3"/>
      <c r="BV730" s="3"/>
      <c r="BW730" s="3"/>
      <c r="BX730" s="3"/>
      <c r="BY730" s="3"/>
      <c r="BZ730" s="3"/>
      <c r="CA730" s="3"/>
      <c r="CB730" s="399">
        <f t="shared" si="351"/>
        <v>0</v>
      </c>
      <c r="CC730" s="397">
        <f t="shared" si="525"/>
        <v>0</v>
      </c>
      <c r="CD730" s="364"/>
      <c r="CE730" s="396">
        <f t="shared" si="523"/>
        <v>6</v>
      </c>
      <c r="CF730" s="14"/>
      <c r="CG730" s="14"/>
      <c r="CH730" s="14"/>
      <c r="CI730" s="14"/>
      <c r="CJ730" s="14"/>
    </row>
    <row r="731" spans="2:88" ht="26.4" customHeight="1">
      <c r="B731" s="4">
        <v>957</v>
      </c>
      <c r="C731" s="216" t="str">
        <f t="shared" ca="1" si="524"/>
        <v/>
      </c>
      <c r="D731" s="216"/>
      <c r="E731" s="363"/>
      <c r="F731" s="14"/>
      <c r="G731" s="14"/>
      <c r="H731" s="17"/>
      <c r="I731" s="14"/>
      <c r="J731" s="14"/>
      <c r="K731" s="14"/>
      <c r="L731" s="17"/>
      <c r="M731" s="14"/>
      <c r="N731" s="14"/>
      <c r="O731" s="14"/>
      <c r="P731" s="14"/>
      <c r="Q731" s="17"/>
      <c r="R731" s="366"/>
      <c r="S731" s="366"/>
      <c r="T731" s="14"/>
      <c r="U731" s="14"/>
      <c r="V731" s="18" t="str">
        <f t="shared" si="453"/>
        <v/>
      </c>
      <c r="W731" s="18"/>
      <c r="X731" s="14"/>
      <c r="Y731" s="14"/>
      <c r="Z731" s="14"/>
      <c r="AA731" s="14"/>
      <c r="AB731" s="14"/>
      <c r="AC731" s="14"/>
      <c r="AD731" s="14"/>
      <c r="AE731" s="14"/>
      <c r="AF731" s="491"/>
      <c r="AG731" s="491"/>
      <c r="AH731" s="491"/>
      <c r="AI731" s="491"/>
      <c r="AJ731" s="491"/>
      <c r="AK731" s="491"/>
      <c r="AL731" s="491"/>
      <c r="AM731" s="491"/>
      <c r="AN731" s="491"/>
      <c r="AO731" s="491"/>
      <c r="AP731" s="491"/>
      <c r="AQ731" s="491"/>
      <c r="AR731" s="491"/>
      <c r="AS731" s="491"/>
      <c r="AT731" s="491"/>
      <c r="AU731" s="491"/>
      <c r="AV731" s="491"/>
      <c r="AW731" s="491"/>
      <c r="AX731" s="491"/>
      <c r="AY731" s="491"/>
      <c r="AZ731" s="491"/>
      <c r="BA731" s="491"/>
      <c r="BB731" s="491"/>
      <c r="BC731" s="491"/>
      <c r="BD731" s="491"/>
      <c r="BE731" s="491"/>
      <c r="BF731" s="400">
        <f t="shared" si="350"/>
        <v>0</v>
      </c>
      <c r="BG731" s="10"/>
      <c r="BH731" s="7"/>
      <c r="BI731" s="7"/>
      <c r="BJ731" s="7"/>
      <c r="BK731" s="7"/>
      <c r="BL731" s="7"/>
      <c r="BM731" s="7"/>
      <c r="BN731" s="7"/>
      <c r="BO731" s="7"/>
      <c r="BP731" s="7"/>
      <c r="BQ731" s="3"/>
      <c r="BR731" s="3"/>
      <c r="BS731" s="3"/>
      <c r="BT731" s="3"/>
      <c r="BU731" s="3"/>
      <c r="BV731" s="3"/>
      <c r="BW731" s="3"/>
      <c r="BX731" s="3"/>
      <c r="BY731" s="3"/>
      <c r="BZ731" s="3"/>
      <c r="CA731" s="3"/>
      <c r="CB731" s="399">
        <f t="shared" si="351"/>
        <v>0</v>
      </c>
      <c r="CC731" s="397">
        <f t="shared" si="525"/>
        <v>0</v>
      </c>
      <c r="CD731" s="364"/>
      <c r="CE731" s="396">
        <f t="shared" si="523"/>
        <v>6</v>
      </c>
      <c r="CF731" s="14"/>
      <c r="CG731" s="14"/>
      <c r="CH731" s="14"/>
      <c r="CI731" s="14"/>
      <c r="CJ731" s="14"/>
    </row>
    <row r="732" spans="2:88" ht="26.4" customHeight="1">
      <c r="B732" s="4">
        <v>958</v>
      </c>
      <c r="C732" s="216" t="str">
        <f t="shared" ca="1" si="524"/>
        <v/>
      </c>
      <c r="D732" s="216"/>
      <c r="E732" s="363"/>
      <c r="F732" s="14"/>
      <c r="G732" s="14"/>
      <c r="H732" s="17"/>
      <c r="I732" s="14"/>
      <c r="J732" s="14"/>
      <c r="K732" s="14"/>
      <c r="L732" s="17"/>
      <c r="M732" s="14"/>
      <c r="N732" s="14"/>
      <c r="O732" s="14"/>
      <c r="P732" s="14"/>
      <c r="Q732" s="17"/>
      <c r="R732" s="366"/>
      <c r="S732" s="366"/>
      <c r="T732" s="14"/>
      <c r="U732" s="14"/>
      <c r="V732" s="18" t="str">
        <f t="shared" si="453"/>
        <v/>
      </c>
      <c r="W732" s="18"/>
      <c r="X732" s="14"/>
      <c r="Y732" s="14"/>
      <c r="Z732" s="14"/>
      <c r="AA732" s="14"/>
      <c r="AB732" s="14"/>
      <c r="AC732" s="14"/>
      <c r="AD732" s="14"/>
      <c r="AE732" s="14"/>
      <c r="AF732" s="491"/>
      <c r="AG732" s="491"/>
      <c r="AH732" s="491"/>
      <c r="AI732" s="491"/>
      <c r="AJ732" s="491"/>
      <c r="AK732" s="491"/>
      <c r="AL732" s="491"/>
      <c r="AM732" s="491"/>
      <c r="AN732" s="491"/>
      <c r="AO732" s="491"/>
      <c r="AP732" s="491"/>
      <c r="AQ732" s="491"/>
      <c r="AR732" s="491"/>
      <c r="AS732" s="491"/>
      <c r="AT732" s="491"/>
      <c r="AU732" s="491"/>
      <c r="AV732" s="491"/>
      <c r="AW732" s="491"/>
      <c r="AX732" s="491"/>
      <c r="AY732" s="491"/>
      <c r="AZ732" s="491"/>
      <c r="BA732" s="491"/>
      <c r="BB732" s="491"/>
      <c r="BC732" s="491"/>
      <c r="BD732" s="491"/>
      <c r="BE732" s="491"/>
      <c r="BF732" s="400">
        <f t="shared" si="350"/>
        <v>0</v>
      </c>
      <c r="BG732" s="10"/>
      <c r="BH732" s="7"/>
      <c r="BI732" s="7"/>
      <c r="BJ732" s="7"/>
      <c r="BK732" s="7"/>
      <c r="BL732" s="7"/>
      <c r="BM732" s="7"/>
      <c r="BN732" s="7"/>
      <c r="BO732" s="7"/>
      <c r="BP732" s="7"/>
      <c r="BQ732" s="3"/>
      <c r="BR732" s="3"/>
      <c r="BS732" s="3"/>
      <c r="BT732" s="3"/>
      <c r="BU732" s="3"/>
      <c r="BV732" s="3"/>
      <c r="BW732" s="3"/>
      <c r="BX732" s="3"/>
      <c r="BY732" s="3"/>
      <c r="BZ732" s="3"/>
      <c r="CA732" s="3"/>
      <c r="CB732" s="399">
        <f t="shared" si="351"/>
        <v>0</v>
      </c>
      <c r="CC732" s="397">
        <f t="shared" si="525"/>
        <v>0</v>
      </c>
      <c r="CD732" s="364"/>
      <c r="CE732" s="396">
        <f t="shared" si="523"/>
        <v>6</v>
      </c>
      <c r="CF732" s="14"/>
      <c r="CG732" s="14"/>
      <c r="CH732" s="14"/>
      <c r="CI732" s="14"/>
      <c r="CJ732" s="14"/>
    </row>
    <row r="733" spans="2:88" ht="26.4" customHeight="1">
      <c r="B733" s="4">
        <v>959</v>
      </c>
      <c r="C733" s="216" t="str">
        <f t="shared" ca="1" si="524"/>
        <v/>
      </c>
      <c r="D733" s="216"/>
      <c r="E733" s="363"/>
      <c r="F733" s="14"/>
      <c r="G733" s="14"/>
      <c r="H733" s="17"/>
      <c r="I733" s="14"/>
      <c r="J733" s="14"/>
      <c r="K733" s="14"/>
      <c r="L733" s="17"/>
      <c r="M733" s="14"/>
      <c r="N733" s="14"/>
      <c r="O733" s="14"/>
      <c r="P733" s="14"/>
      <c r="Q733" s="17"/>
      <c r="R733" s="366"/>
      <c r="S733" s="366"/>
      <c r="T733" s="14"/>
      <c r="U733" s="14"/>
      <c r="V733" s="18" t="str">
        <f t="shared" si="453"/>
        <v/>
      </c>
      <c r="W733" s="18"/>
      <c r="X733" s="14"/>
      <c r="Y733" s="14"/>
      <c r="Z733" s="14"/>
      <c r="AA733" s="14"/>
      <c r="AB733" s="14"/>
      <c r="AC733" s="14"/>
      <c r="AD733" s="14"/>
      <c r="AE733" s="14"/>
      <c r="AF733" s="491"/>
      <c r="AG733" s="491"/>
      <c r="AH733" s="491"/>
      <c r="AI733" s="491"/>
      <c r="AJ733" s="491"/>
      <c r="AK733" s="491"/>
      <c r="AL733" s="491"/>
      <c r="AM733" s="491"/>
      <c r="AN733" s="491"/>
      <c r="AO733" s="491"/>
      <c r="AP733" s="491"/>
      <c r="AQ733" s="491"/>
      <c r="AR733" s="491"/>
      <c r="AS733" s="491"/>
      <c r="AT733" s="491"/>
      <c r="AU733" s="491"/>
      <c r="AV733" s="491"/>
      <c r="AW733" s="491"/>
      <c r="AX733" s="491"/>
      <c r="AY733" s="491"/>
      <c r="AZ733" s="491"/>
      <c r="BA733" s="491"/>
      <c r="BB733" s="491"/>
      <c r="BC733" s="491"/>
      <c r="BD733" s="491"/>
      <c r="BE733" s="491"/>
      <c r="BF733" s="400">
        <f t="shared" si="350"/>
        <v>0</v>
      </c>
      <c r="BG733" s="10"/>
      <c r="BH733" s="7"/>
      <c r="BI733" s="7"/>
      <c r="BJ733" s="7"/>
      <c r="BK733" s="7"/>
      <c r="BL733" s="7"/>
      <c r="BM733" s="7"/>
      <c r="BN733" s="7"/>
      <c r="BO733" s="7"/>
      <c r="BP733" s="7"/>
      <c r="BQ733" s="3"/>
      <c r="BR733" s="3"/>
      <c r="BS733" s="3"/>
      <c r="BT733" s="3"/>
      <c r="BU733" s="3"/>
      <c r="BV733" s="3"/>
      <c r="BW733" s="3"/>
      <c r="BX733" s="3"/>
      <c r="BY733" s="3"/>
      <c r="BZ733" s="3"/>
      <c r="CA733" s="3"/>
      <c r="CB733" s="399">
        <f t="shared" si="351"/>
        <v>0</v>
      </c>
      <c r="CC733" s="397">
        <f t="shared" si="525"/>
        <v>0</v>
      </c>
      <c r="CD733" s="364"/>
      <c r="CE733" s="396">
        <f t="shared" si="523"/>
        <v>6</v>
      </c>
      <c r="CF733" s="14"/>
      <c r="CG733" s="14"/>
      <c r="CH733" s="14"/>
      <c r="CI733" s="14"/>
      <c r="CJ733" s="14"/>
    </row>
    <row r="734" spans="2:88" ht="26.4" customHeight="1">
      <c r="B734" s="4">
        <v>960</v>
      </c>
      <c r="C734" s="216" t="str">
        <f t="shared" ca="1" si="524"/>
        <v/>
      </c>
      <c r="D734" s="216"/>
      <c r="E734" s="363"/>
      <c r="F734" s="14"/>
      <c r="G734" s="14"/>
      <c r="H734" s="17"/>
      <c r="I734" s="14"/>
      <c r="J734" s="14"/>
      <c r="K734" s="14"/>
      <c r="L734" s="17"/>
      <c r="M734" s="14"/>
      <c r="N734" s="14"/>
      <c r="O734" s="14"/>
      <c r="P734" s="14"/>
      <c r="Q734" s="17"/>
      <c r="R734" s="366"/>
      <c r="S734" s="366"/>
      <c r="T734" s="14"/>
      <c r="U734" s="14"/>
      <c r="V734" s="18" t="str">
        <f t="shared" si="453"/>
        <v/>
      </c>
      <c r="W734" s="18"/>
      <c r="X734" s="14"/>
      <c r="Y734" s="14"/>
      <c r="Z734" s="14"/>
      <c r="AA734" s="14"/>
      <c r="AB734" s="14"/>
      <c r="AC734" s="14"/>
      <c r="AD734" s="14"/>
      <c r="AE734" s="14"/>
      <c r="AF734" s="491"/>
      <c r="AG734" s="491"/>
      <c r="AH734" s="491"/>
      <c r="AI734" s="491"/>
      <c r="AJ734" s="491"/>
      <c r="AK734" s="491"/>
      <c r="AL734" s="491"/>
      <c r="AM734" s="491"/>
      <c r="AN734" s="491"/>
      <c r="AO734" s="491"/>
      <c r="AP734" s="491"/>
      <c r="AQ734" s="491"/>
      <c r="AR734" s="491"/>
      <c r="AS734" s="491"/>
      <c r="AT734" s="491"/>
      <c r="AU734" s="491"/>
      <c r="AV734" s="491"/>
      <c r="AW734" s="491"/>
      <c r="AX734" s="491"/>
      <c r="AY734" s="491"/>
      <c r="AZ734" s="491"/>
      <c r="BA734" s="491"/>
      <c r="BB734" s="491"/>
      <c r="BC734" s="491"/>
      <c r="BD734" s="491"/>
      <c r="BE734" s="491"/>
      <c r="BF734" s="400">
        <f t="shared" si="350"/>
        <v>0</v>
      </c>
      <c r="BG734" s="10"/>
      <c r="BH734" s="7"/>
      <c r="BI734" s="7"/>
      <c r="BJ734" s="7"/>
      <c r="BK734" s="7"/>
      <c r="BL734" s="7"/>
      <c r="BM734" s="7"/>
      <c r="BN734" s="7"/>
      <c r="BO734" s="7"/>
      <c r="BP734" s="7"/>
      <c r="BQ734" s="3"/>
      <c r="BR734" s="3"/>
      <c r="BS734" s="3"/>
      <c r="BT734" s="3"/>
      <c r="BU734" s="3"/>
      <c r="BV734" s="3"/>
      <c r="BW734" s="3"/>
      <c r="BX734" s="3"/>
      <c r="BY734" s="3"/>
      <c r="BZ734" s="3"/>
      <c r="CA734" s="3"/>
      <c r="CB734" s="399">
        <f t="shared" si="351"/>
        <v>0</v>
      </c>
      <c r="CC734" s="397">
        <f t="shared" si="525"/>
        <v>0</v>
      </c>
      <c r="CD734" s="364"/>
      <c r="CE734" s="396">
        <f t="shared" si="523"/>
        <v>6</v>
      </c>
      <c r="CF734" s="14"/>
      <c r="CG734" s="14"/>
      <c r="CH734" s="14"/>
      <c r="CI734" s="14"/>
      <c r="CJ734" s="14"/>
    </row>
    <row r="735" spans="2:88" ht="26.4" customHeight="1">
      <c r="B735" s="4">
        <v>961</v>
      </c>
      <c r="C735" s="216" t="str">
        <f t="shared" ca="1" si="524"/>
        <v/>
      </c>
      <c r="D735" s="216"/>
      <c r="E735" s="363"/>
      <c r="F735" s="14"/>
      <c r="G735" s="14"/>
      <c r="H735" s="17"/>
      <c r="I735" s="14"/>
      <c r="J735" s="14"/>
      <c r="K735" s="14"/>
      <c r="L735" s="17"/>
      <c r="M735" s="14"/>
      <c r="N735" s="14"/>
      <c r="O735" s="14"/>
      <c r="P735" s="14"/>
      <c r="Q735" s="17"/>
      <c r="R735" s="366"/>
      <c r="S735" s="366"/>
      <c r="T735" s="14"/>
      <c r="U735" s="14"/>
      <c r="V735" s="18" t="str">
        <f t="shared" si="453"/>
        <v/>
      </c>
      <c r="W735" s="18"/>
      <c r="X735" s="14"/>
      <c r="Y735" s="14"/>
      <c r="Z735" s="14"/>
      <c r="AA735" s="14"/>
      <c r="AB735" s="14"/>
      <c r="AC735" s="14"/>
      <c r="AD735" s="14"/>
      <c r="AE735" s="14"/>
      <c r="AF735" s="491"/>
      <c r="AG735" s="491"/>
      <c r="AH735" s="491"/>
      <c r="AI735" s="491"/>
      <c r="AJ735" s="491"/>
      <c r="AK735" s="491"/>
      <c r="AL735" s="491"/>
      <c r="AM735" s="491"/>
      <c r="AN735" s="491"/>
      <c r="AO735" s="491"/>
      <c r="AP735" s="491"/>
      <c r="AQ735" s="491"/>
      <c r="AR735" s="491"/>
      <c r="AS735" s="491"/>
      <c r="AT735" s="491"/>
      <c r="AU735" s="491"/>
      <c r="AV735" s="491"/>
      <c r="AW735" s="491"/>
      <c r="AX735" s="491"/>
      <c r="AY735" s="491"/>
      <c r="AZ735" s="491"/>
      <c r="BA735" s="491"/>
      <c r="BB735" s="491"/>
      <c r="BC735" s="491"/>
      <c r="BD735" s="491"/>
      <c r="BE735" s="491"/>
      <c r="BF735" s="400">
        <f t="shared" si="350"/>
        <v>0</v>
      </c>
      <c r="BG735" s="10"/>
      <c r="BH735" s="7"/>
      <c r="BI735" s="7"/>
      <c r="BJ735" s="7"/>
      <c r="BK735" s="7"/>
      <c r="BL735" s="7"/>
      <c r="BM735" s="7"/>
      <c r="BN735" s="7"/>
      <c r="BO735" s="7"/>
      <c r="BP735" s="7"/>
      <c r="BQ735" s="3"/>
      <c r="BR735" s="3"/>
      <c r="BS735" s="3"/>
      <c r="BT735" s="3"/>
      <c r="BU735" s="3"/>
      <c r="BV735" s="3"/>
      <c r="BW735" s="3"/>
      <c r="BX735" s="3"/>
      <c r="BY735" s="3"/>
      <c r="BZ735" s="3"/>
      <c r="CA735" s="3"/>
      <c r="CB735" s="399">
        <f t="shared" si="351"/>
        <v>0</v>
      </c>
      <c r="CC735" s="397">
        <f t="shared" si="525"/>
        <v>0</v>
      </c>
      <c r="CD735" s="364"/>
      <c r="CE735" s="396">
        <f t="shared" si="523"/>
        <v>6</v>
      </c>
      <c r="CF735" s="14"/>
      <c r="CG735" s="14"/>
      <c r="CH735" s="14"/>
      <c r="CI735" s="14"/>
      <c r="CJ735" s="14"/>
    </row>
    <row r="736" spans="2:88" ht="26.4" customHeight="1">
      <c r="B736" s="4">
        <v>962</v>
      </c>
      <c r="C736" s="216" t="str">
        <f t="shared" ca="1" si="524"/>
        <v/>
      </c>
      <c r="D736" s="216"/>
      <c r="E736" s="363"/>
      <c r="F736" s="14"/>
      <c r="G736" s="14"/>
      <c r="H736" s="17"/>
      <c r="I736" s="14"/>
      <c r="J736" s="14"/>
      <c r="K736" s="14"/>
      <c r="L736" s="17"/>
      <c r="M736" s="14"/>
      <c r="N736" s="14"/>
      <c r="O736" s="14"/>
      <c r="P736" s="14"/>
      <c r="Q736" s="17"/>
      <c r="R736" s="366"/>
      <c r="S736" s="366"/>
      <c r="T736" s="14"/>
      <c r="U736" s="14"/>
      <c r="V736" s="18" t="str">
        <f t="shared" si="453"/>
        <v/>
      </c>
      <c r="W736" s="18"/>
      <c r="X736" s="14"/>
      <c r="Y736" s="14"/>
      <c r="Z736" s="14"/>
      <c r="AA736" s="14"/>
      <c r="AB736" s="14"/>
      <c r="AC736" s="14"/>
      <c r="AD736" s="14"/>
      <c r="AE736" s="14"/>
      <c r="AF736" s="491"/>
      <c r="AG736" s="491"/>
      <c r="AH736" s="491"/>
      <c r="AI736" s="491"/>
      <c r="AJ736" s="491"/>
      <c r="AK736" s="491"/>
      <c r="AL736" s="491"/>
      <c r="AM736" s="491"/>
      <c r="AN736" s="491"/>
      <c r="AO736" s="491"/>
      <c r="AP736" s="491"/>
      <c r="AQ736" s="491"/>
      <c r="AR736" s="491"/>
      <c r="AS736" s="491"/>
      <c r="AT736" s="491"/>
      <c r="AU736" s="491"/>
      <c r="AV736" s="491"/>
      <c r="AW736" s="491"/>
      <c r="AX736" s="491"/>
      <c r="AY736" s="491"/>
      <c r="AZ736" s="491"/>
      <c r="BA736" s="491"/>
      <c r="BB736" s="491"/>
      <c r="BC736" s="491"/>
      <c r="BD736" s="491"/>
      <c r="BE736" s="491"/>
      <c r="BF736" s="400">
        <f t="shared" si="350"/>
        <v>0</v>
      </c>
      <c r="BG736" s="10"/>
      <c r="BH736" s="7"/>
      <c r="BI736" s="7"/>
      <c r="BJ736" s="7"/>
      <c r="BK736" s="7"/>
      <c r="BL736" s="7"/>
      <c r="BM736" s="7"/>
      <c r="BN736" s="7"/>
      <c r="BO736" s="7"/>
      <c r="BP736" s="7"/>
      <c r="BQ736" s="3"/>
      <c r="BR736" s="3"/>
      <c r="BS736" s="3"/>
      <c r="BT736" s="3"/>
      <c r="BU736" s="3"/>
      <c r="BV736" s="3"/>
      <c r="BW736" s="3"/>
      <c r="BX736" s="3"/>
      <c r="BY736" s="3"/>
      <c r="BZ736" s="3"/>
      <c r="CA736" s="3"/>
      <c r="CB736" s="399">
        <f t="shared" si="351"/>
        <v>0</v>
      </c>
      <c r="CC736" s="397">
        <f t="shared" si="525"/>
        <v>0</v>
      </c>
      <c r="CD736" s="364"/>
      <c r="CE736" s="396">
        <f t="shared" si="523"/>
        <v>6</v>
      </c>
      <c r="CF736" s="14"/>
      <c r="CG736" s="14"/>
      <c r="CH736" s="14"/>
      <c r="CI736" s="14"/>
      <c r="CJ736" s="14"/>
    </row>
    <row r="737" spans="2:88" ht="26.4" customHeight="1">
      <c r="B737" s="4">
        <v>963</v>
      </c>
      <c r="C737" s="216" t="str">
        <f t="shared" ca="1" si="524"/>
        <v/>
      </c>
      <c r="D737" s="216"/>
      <c r="E737" s="363"/>
      <c r="F737" s="14"/>
      <c r="G737" s="14"/>
      <c r="H737" s="17"/>
      <c r="I737" s="14"/>
      <c r="J737" s="14"/>
      <c r="K737" s="14"/>
      <c r="L737" s="17"/>
      <c r="M737" s="14"/>
      <c r="N737" s="14"/>
      <c r="O737" s="14"/>
      <c r="P737" s="14"/>
      <c r="Q737" s="17"/>
      <c r="R737" s="366"/>
      <c r="S737" s="366"/>
      <c r="T737" s="14"/>
      <c r="U737" s="14"/>
      <c r="V737" s="18" t="str">
        <f t="shared" si="453"/>
        <v/>
      </c>
      <c r="W737" s="18"/>
      <c r="X737" s="14"/>
      <c r="Y737" s="14"/>
      <c r="Z737" s="14"/>
      <c r="AA737" s="14"/>
      <c r="AB737" s="14"/>
      <c r="AC737" s="14"/>
      <c r="AD737" s="14"/>
      <c r="AE737" s="14"/>
      <c r="AF737" s="491"/>
      <c r="AG737" s="491"/>
      <c r="AH737" s="491"/>
      <c r="AI737" s="491"/>
      <c r="AJ737" s="491"/>
      <c r="AK737" s="491"/>
      <c r="AL737" s="491"/>
      <c r="AM737" s="491"/>
      <c r="AN737" s="491"/>
      <c r="AO737" s="491"/>
      <c r="AP737" s="491"/>
      <c r="AQ737" s="491"/>
      <c r="AR737" s="491"/>
      <c r="AS737" s="491"/>
      <c r="AT737" s="491"/>
      <c r="AU737" s="491"/>
      <c r="AV737" s="491"/>
      <c r="AW737" s="491"/>
      <c r="AX737" s="491"/>
      <c r="AY737" s="491"/>
      <c r="AZ737" s="491"/>
      <c r="BA737" s="491"/>
      <c r="BB737" s="491"/>
      <c r="BC737" s="491"/>
      <c r="BD737" s="491"/>
      <c r="BE737" s="491"/>
      <c r="BF737" s="400">
        <f t="shared" si="350"/>
        <v>0</v>
      </c>
      <c r="BG737" s="10"/>
      <c r="BH737" s="7"/>
      <c r="BI737" s="7"/>
      <c r="BJ737" s="7"/>
      <c r="BK737" s="7"/>
      <c r="BL737" s="7"/>
      <c r="BM737" s="7"/>
      <c r="BN737" s="7"/>
      <c r="BO737" s="7"/>
      <c r="BP737" s="7"/>
      <c r="BQ737" s="3"/>
      <c r="BR737" s="3"/>
      <c r="BS737" s="3"/>
      <c r="BT737" s="3"/>
      <c r="BU737" s="3"/>
      <c r="BV737" s="3"/>
      <c r="BW737" s="3"/>
      <c r="BX737" s="3"/>
      <c r="BY737" s="3"/>
      <c r="BZ737" s="3"/>
      <c r="CA737" s="3"/>
      <c r="CB737" s="399">
        <f t="shared" si="351"/>
        <v>0</v>
      </c>
      <c r="CC737" s="397">
        <f t="shared" si="525"/>
        <v>0</v>
      </c>
      <c r="CD737" s="364"/>
      <c r="CE737" s="396">
        <f t="shared" si="523"/>
        <v>6</v>
      </c>
      <c r="CF737" s="14"/>
      <c r="CG737" s="14"/>
      <c r="CH737" s="14"/>
      <c r="CI737" s="14"/>
      <c r="CJ737" s="14"/>
    </row>
    <row r="738" spans="2:88" ht="26.4" customHeight="1">
      <c r="B738" s="4">
        <v>964</v>
      </c>
      <c r="C738" s="216" t="str">
        <f t="shared" ca="1" si="524"/>
        <v/>
      </c>
      <c r="D738" s="216"/>
      <c r="E738" s="363"/>
      <c r="F738" s="14"/>
      <c r="G738" s="14"/>
      <c r="H738" s="17"/>
      <c r="I738" s="14"/>
      <c r="J738" s="14"/>
      <c r="K738" s="14"/>
      <c r="L738" s="17"/>
      <c r="M738" s="14"/>
      <c r="N738" s="14"/>
      <c r="O738" s="14"/>
      <c r="P738" s="14"/>
      <c r="Q738" s="17"/>
      <c r="R738" s="366"/>
      <c r="S738" s="366"/>
      <c r="T738" s="14"/>
      <c r="U738" s="14"/>
      <c r="V738" s="18" t="str">
        <f t="shared" si="453"/>
        <v/>
      </c>
      <c r="W738" s="18"/>
      <c r="X738" s="14"/>
      <c r="Y738" s="14"/>
      <c r="Z738" s="14"/>
      <c r="AA738" s="14"/>
      <c r="AB738" s="14"/>
      <c r="AC738" s="14"/>
      <c r="AD738" s="14"/>
      <c r="AE738" s="14"/>
      <c r="AF738" s="491"/>
      <c r="AG738" s="491"/>
      <c r="AH738" s="491"/>
      <c r="AI738" s="491"/>
      <c r="AJ738" s="491"/>
      <c r="AK738" s="491"/>
      <c r="AL738" s="491"/>
      <c r="AM738" s="491"/>
      <c r="AN738" s="491"/>
      <c r="AO738" s="491"/>
      <c r="AP738" s="491"/>
      <c r="AQ738" s="491"/>
      <c r="AR738" s="491"/>
      <c r="AS738" s="491"/>
      <c r="AT738" s="491"/>
      <c r="AU738" s="491"/>
      <c r="AV738" s="491"/>
      <c r="AW738" s="491"/>
      <c r="AX738" s="491"/>
      <c r="AY738" s="491"/>
      <c r="AZ738" s="491"/>
      <c r="BA738" s="491"/>
      <c r="BB738" s="491"/>
      <c r="BC738" s="491"/>
      <c r="BD738" s="491"/>
      <c r="BE738" s="491"/>
      <c r="BF738" s="400">
        <f t="shared" si="350"/>
        <v>0</v>
      </c>
      <c r="BG738" s="10"/>
      <c r="BH738" s="7"/>
      <c r="BI738" s="7"/>
      <c r="BJ738" s="7"/>
      <c r="BK738" s="7"/>
      <c r="BL738" s="7"/>
      <c r="BM738" s="7"/>
      <c r="BN738" s="7"/>
      <c r="BO738" s="7"/>
      <c r="BP738" s="7"/>
      <c r="BQ738" s="3"/>
      <c r="BR738" s="3"/>
      <c r="BS738" s="3"/>
      <c r="BT738" s="3"/>
      <c r="BU738" s="3"/>
      <c r="BV738" s="3"/>
      <c r="BW738" s="3"/>
      <c r="BX738" s="3"/>
      <c r="BY738" s="3"/>
      <c r="BZ738" s="3"/>
      <c r="CA738" s="3"/>
      <c r="CB738" s="399">
        <f t="shared" si="351"/>
        <v>0</v>
      </c>
      <c r="CC738" s="397">
        <f t="shared" si="525"/>
        <v>0</v>
      </c>
      <c r="CD738" s="364"/>
      <c r="CE738" s="396">
        <f t="shared" si="523"/>
        <v>6</v>
      </c>
      <c r="CF738" s="14"/>
      <c r="CG738" s="14"/>
      <c r="CH738" s="14"/>
      <c r="CI738" s="14"/>
      <c r="CJ738" s="14"/>
    </row>
    <row r="739" spans="2:88" ht="26.4" customHeight="1">
      <c r="B739" s="4">
        <v>965</v>
      </c>
      <c r="C739" s="216" t="str">
        <f t="shared" ca="1" si="524"/>
        <v/>
      </c>
      <c r="D739" s="216"/>
      <c r="E739" s="363"/>
      <c r="F739" s="14"/>
      <c r="G739" s="14"/>
      <c r="H739" s="17"/>
      <c r="I739" s="14"/>
      <c r="J739" s="14"/>
      <c r="K739" s="14"/>
      <c r="L739" s="17"/>
      <c r="M739" s="14"/>
      <c r="N739" s="14"/>
      <c r="O739" s="14"/>
      <c r="P739" s="14"/>
      <c r="Q739" s="17"/>
      <c r="R739" s="366"/>
      <c r="S739" s="366"/>
      <c r="T739" s="14"/>
      <c r="U739" s="14"/>
      <c r="V739" s="18" t="str">
        <f t="shared" si="453"/>
        <v/>
      </c>
      <c r="W739" s="18"/>
      <c r="X739" s="14"/>
      <c r="Y739" s="14"/>
      <c r="Z739" s="14"/>
      <c r="AA739" s="14"/>
      <c r="AB739" s="14"/>
      <c r="AC739" s="14"/>
      <c r="AD739" s="14"/>
      <c r="AE739" s="14"/>
      <c r="AF739" s="491"/>
      <c r="AG739" s="491"/>
      <c r="AH739" s="491"/>
      <c r="AI739" s="491"/>
      <c r="AJ739" s="491"/>
      <c r="AK739" s="491"/>
      <c r="AL739" s="491"/>
      <c r="AM739" s="491"/>
      <c r="AN739" s="491"/>
      <c r="AO739" s="491"/>
      <c r="AP739" s="491"/>
      <c r="AQ739" s="491"/>
      <c r="AR739" s="491"/>
      <c r="AS739" s="491"/>
      <c r="AT739" s="491"/>
      <c r="AU739" s="491"/>
      <c r="AV739" s="491"/>
      <c r="AW739" s="491"/>
      <c r="AX739" s="491"/>
      <c r="AY739" s="491"/>
      <c r="AZ739" s="491"/>
      <c r="BA739" s="491"/>
      <c r="BB739" s="491"/>
      <c r="BC739" s="491"/>
      <c r="BD739" s="491"/>
      <c r="BE739" s="491"/>
      <c r="BF739" s="400">
        <f t="shared" si="350"/>
        <v>0</v>
      </c>
      <c r="BG739" s="10"/>
      <c r="BH739" s="7"/>
      <c r="BI739" s="7"/>
      <c r="BJ739" s="7"/>
      <c r="BK739" s="7"/>
      <c r="BL739" s="7"/>
      <c r="BM739" s="7"/>
      <c r="BN739" s="7"/>
      <c r="BO739" s="7"/>
      <c r="BP739" s="7"/>
      <c r="BQ739" s="3"/>
      <c r="BR739" s="3"/>
      <c r="BS739" s="3"/>
      <c r="BT739" s="3"/>
      <c r="BU739" s="3"/>
      <c r="BV739" s="3"/>
      <c r="BW739" s="3"/>
      <c r="BX739" s="3"/>
      <c r="BY739" s="3"/>
      <c r="BZ739" s="3"/>
      <c r="CA739" s="3"/>
      <c r="CB739" s="399">
        <f t="shared" si="351"/>
        <v>0</v>
      </c>
      <c r="CC739" s="397">
        <f t="shared" si="525"/>
        <v>0</v>
      </c>
      <c r="CD739" s="364"/>
      <c r="CE739" s="396">
        <f t="shared" si="523"/>
        <v>6</v>
      </c>
      <c r="CF739" s="14"/>
      <c r="CG739" s="14"/>
      <c r="CH739" s="14"/>
      <c r="CI739" s="14"/>
      <c r="CJ739" s="14"/>
    </row>
    <row r="740" spans="2:88" ht="26.4" customHeight="1">
      <c r="B740" s="4">
        <v>966</v>
      </c>
      <c r="C740" s="216" t="str">
        <f t="shared" ca="1" si="524"/>
        <v/>
      </c>
      <c r="D740" s="216"/>
      <c r="E740" s="363"/>
      <c r="F740" s="14"/>
      <c r="G740" s="14"/>
      <c r="H740" s="17"/>
      <c r="I740" s="14"/>
      <c r="J740" s="14"/>
      <c r="K740" s="14"/>
      <c r="L740" s="17"/>
      <c r="M740" s="14"/>
      <c r="N740" s="14"/>
      <c r="O740" s="14"/>
      <c r="P740" s="14"/>
      <c r="Q740" s="17"/>
      <c r="R740" s="366"/>
      <c r="S740" s="366"/>
      <c r="T740" s="14"/>
      <c r="U740" s="14"/>
      <c r="V740" s="18" t="str">
        <f t="shared" si="453"/>
        <v/>
      </c>
      <c r="W740" s="18"/>
      <c r="X740" s="14"/>
      <c r="Y740" s="14"/>
      <c r="Z740" s="14"/>
      <c r="AA740" s="14"/>
      <c r="AB740" s="14"/>
      <c r="AC740" s="14"/>
      <c r="AD740" s="14"/>
      <c r="AE740" s="14"/>
      <c r="AF740" s="491"/>
      <c r="AG740" s="491"/>
      <c r="AH740" s="491"/>
      <c r="AI740" s="491"/>
      <c r="AJ740" s="491"/>
      <c r="AK740" s="491"/>
      <c r="AL740" s="491"/>
      <c r="AM740" s="491"/>
      <c r="AN740" s="491"/>
      <c r="AO740" s="491"/>
      <c r="AP740" s="491"/>
      <c r="AQ740" s="491"/>
      <c r="AR740" s="491"/>
      <c r="AS740" s="491"/>
      <c r="AT740" s="491"/>
      <c r="AU740" s="491"/>
      <c r="AV740" s="491"/>
      <c r="AW740" s="491"/>
      <c r="AX740" s="491"/>
      <c r="AY740" s="491"/>
      <c r="AZ740" s="491"/>
      <c r="BA740" s="491"/>
      <c r="BB740" s="491"/>
      <c r="BC740" s="491"/>
      <c r="BD740" s="491"/>
      <c r="BE740" s="491"/>
      <c r="BF740" s="400">
        <f t="shared" si="350"/>
        <v>0</v>
      </c>
      <c r="BG740" s="10"/>
      <c r="BH740" s="7"/>
      <c r="BI740" s="7"/>
      <c r="BJ740" s="7"/>
      <c r="BK740" s="7"/>
      <c r="BL740" s="7"/>
      <c r="BM740" s="7"/>
      <c r="BN740" s="7"/>
      <c r="BO740" s="7"/>
      <c r="BP740" s="7"/>
      <c r="BQ740" s="3"/>
      <c r="BR740" s="3"/>
      <c r="BS740" s="3"/>
      <c r="BT740" s="3"/>
      <c r="BU740" s="3"/>
      <c r="BV740" s="3"/>
      <c r="BW740" s="3"/>
      <c r="BX740" s="3"/>
      <c r="BY740" s="3"/>
      <c r="BZ740" s="3"/>
      <c r="CA740" s="3"/>
      <c r="CB740" s="399">
        <f t="shared" si="351"/>
        <v>0</v>
      </c>
      <c r="CC740" s="397">
        <f t="shared" si="525"/>
        <v>0</v>
      </c>
      <c r="CD740" s="364"/>
      <c r="CE740" s="396">
        <f t="shared" si="523"/>
        <v>6</v>
      </c>
      <c r="CF740" s="14"/>
      <c r="CG740" s="14"/>
      <c r="CH740" s="14"/>
      <c r="CI740" s="14"/>
      <c r="CJ740" s="14"/>
    </row>
    <row r="741" spans="2:88" ht="26.4" customHeight="1">
      <c r="B741" s="4">
        <v>967</v>
      </c>
      <c r="C741" s="216" t="str">
        <f t="shared" ca="1" si="524"/>
        <v/>
      </c>
      <c r="D741" s="216"/>
      <c r="E741" s="363"/>
      <c r="F741" s="14"/>
      <c r="G741" s="14"/>
      <c r="H741" s="17"/>
      <c r="I741" s="14"/>
      <c r="J741" s="14"/>
      <c r="K741" s="14"/>
      <c r="L741" s="17"/>
      <c r="M741" s="14"/>
      <c r="N741" s="14"/>
      <c r="O741" s="14"/>
      <c r="P741" s="14"/>
      <c r="Q741" s="17"/>
      <c r="R741" s="366"/>
      <c r="S741" s="366"/>
      <c r="T741" s="14"/>
      <c r="U741" s="14"/>
      <c r="V741" s="18" t="str">
        <f t="shared" si="453"/>
        <v/>
      </c>
      <c r="W741" s="18"/>
      <c r="X741" s="14"/>
      <c r="Y741" s="14"/>
      <c r="Z741" s="14"/>
      <c r="AA741" s="14"/>
      <c r="AB741" s="14"/>
      <c r="AC741" s="14"/>
      <c r="AD741" s="14"/>
      <c r="AE741" s="14"/>
      <c r="AF741" s="491"/>
      <c r="AG741" s="491"/>
      <c r="AH741" s="491"/>
      <c r="AI741" s="491"/>
      <c r="AJ741" s="491"/>
      <c r="AK741" s="491"/>
      <c r="AL741" s="491"/>
      <c r="AM741" s="491"/>
      <c r="AN741" s="491"/>
      <c r="AO741" s="491"/>
      <c r="AP741" s="491"/>
      <c r="AQ741" s="491"/>
      <c r="AR741" s="491"/>
      <c r="AS741" s="491"/>
      <c r="AT741" s="491"/>
      <c r="AU741" s="491"/>
      <c r="AV741" s="491"/>
      <c r="AW741" s="491"/>
      <c r="AX741" s="491"/>
      <c r="AY741" s="491"/>
      <c r="AZ741" s="491"/>
      <c r="BA741" s="491"/>
      <c r="BB741" s="491"/>
      <c r="BC741" s="491"/>
      <c r="BD741" s="491"/>
      <c r="BE741" s="491"/>
      <c r="BF741" s="400">
        <f t="shared" si="350"/>
        <v>0</v>
      </c>
      <c r="BG741" s="10"/>
      <c r="BH741" s="7"/>
      <c r="BI741" s="7"/>
      <c r="BJ741" s="7"/>
      <c r="BK741" s="7"/>
      <c r="BL741" s="7"/>
      <c r="BM741" s="7"/>
      <c r="BN741" s="7"/>
      <c r="BO741" s="7"/>
      <c r="BP741" s="7"/>
      <c r="BQ741" s="3"/>
      <c r="BR741" s="3"/>
      <c r="BS741" s="3"/>
      <c r="BT741" s="3"/>
      <c r="BU741" s="3"/>
      <c r="BV741" s="3"/>
      <c r="BW741" s="3"/>
      <c r="BX741" s="3"/>
      <c r="BY741" s="3"/>
      <c r="BZ741" s="3"/>
      <c r="CA741" s="3"/>
      <c r="CB741" s="399">
        <f t="shared" si="351"/>
        <v>0</v>
      </c>
      <c r="CC741" s="397">
        <f t="shared" si="525"/>
        <v>0</v>
      </c>
      <c r="CD741" s="364"/>
      <c r="CE741" s="396">
        <f t="shared" si="523"/>
        <v>6</v>
      </c>
      <c r="CF741" s="14"/>
      <c r="CG741" s="14"/>
      <c r="CH741" s="14"/>
      <c r="CI741" s="14"/>
      <c r="CJ741" s="14"/>
    </row>
    <row r="742" spans="2:88" ht="26.4" customHeight="1">
      <c r="B742" s="4">
        <v>968</v>
      </c>
      <c r="C742" s="216" t="str">
        <f t="shared" ca="1" si="524"/>
        <v/>
      </c>
      <c r="D742" s="216"/>
      <c r="E742" s="363"/>
      <c r="F742" s="14"/>
      <c r="G742" s="14"/>
      <c r="H742" s="17"/>
      <c r="I742" s="14"/>
      <c r="J742" s="14"/>
      <c r="K742" s="14"/>
      <c r="L742" s="17"/>
      <c r="M742" s="14"/>
      <c r="N742" s="14"/>
      <c r="O742" s="14"/>
      <c r="P742" s="14"/>
      <c r="Q742" s="17"/>
      <c r="R742" s="366"/>
      <c r="S742" s="366"/>
      <c r="T742" s="14"/>
      <c r="U742" s="14"/>
      <c r="V742" s="18" t="str">
        <f t="shared" si="453"/>
        <v/>
      </c>
      <c r="W742" s="18"/>
      <c r="X742" s="14"/>
      <c r="Y742" s="14"/>
      <c r="Z742" s="14"/>
      <c r="AA742" s="14"/>
      <c r="AB742" s="14"/>
      <c r="AC742" s="14"/>
      <c r="AD742" s="14"/>
      <c r="AE742" s="14"/>
      <c r="AF742" s="491"/>
      <c r="AG742" s="491"/>
      <c r="AH742" s="491"/>
      <c r="AI742" s="491"/>
      <c r="AJ742" s="491"/>
      <c r="AK742" s="491"/>
      <c r="AL742" s="491"/>
      <c r="AM742" s="491"/>
      <c r="AN742" s="491"/>
      <c r="AO742" s="491"/>
      <c r="AP742" s="491"/>
      <c r="AQ742" s="491"/>
      <c r="AR742" s="491"/>
      <c r="AS742" s="491"/>
      <c r="AT742" s="491"/>
      <c r="AU742" s="491"/>
      <c r="AV742" s="491"/>
      <c r="AW742" s="491"/>
      <c r="AX742" s="491"/>
      <c r="AY742" s="491"/>
      <c r="AZ742" s="491"/>
      <c r="BA742" s="491"/>
      <c r="BB742" s="491"/>
      <c r="BC742" s="491"/>
      <c r="BD742" s="491"/>
      <c r="BE742" s="491"/>
      <c r="BF742" s="400">
        <f t="shared" si="350"/>
        <v>0</v>
      </c>
      <c r="BG742" s="10"/>
      <c r="BH742" s="7"/>
      <c r="BI742" s="7"/>
      <c r="BJ742" s="7"/>
      <c r="BK742" s="7"/>
      <c r="BL742" s="7"/>
      <c r="BM742" s="7"/>
      <c r="BN742" s="7"/>
      <c r="BO742" s="7"/>
      <c r="BP742" s="7"/>
      <c r="BQ742" s="3"/>
      <c r="BR742" s="3"/>
      <c r="BS742" s="3"/>
      <c r="BT742" s="3"/>
      <c r="BU742" s="3"/>
      <c r="BV742" s="3"/>
      <c r="BW742" s="3"/>
      <c r="BX742" s="3"/>
      <c r="BY742" s="3"/>
      <c r="BZ742" s="3"/>
      <c r="CA742" s="3"/>
      <c r="CB742" s="399">
        <f t="shared" si="351"/>
        <v>0</v>
      </c>
      <c r="CC742" s="397">
        <f t="shared" si="525"/>
        <v>0</v>
      </c>
      <c r="CD742" s="364"/>
      <c r="CE742" s="396">
        <f t="shared" si="523"/>
        <v>6</v>
      </c>
      <c r="CF742" s="14"/>
      <c r="CG742" s="14"/>
      <c r="CH742" s="14"/>
      <c r="CI742" s="14"/>
      <c r="CJ742" s="14"/>
    </row>
    <row r="743" spans="2:88" ht="26.4" customHeight="1">
      <c r="B743" s="4">
        <v>969</v>
      </c>
      <c r="C743" s="216" t="str">
        <f t="shared" ca="1" si="524"/>
        <v/>
      </c>
      <c r="D743" s="216"/>
      <c r="E743" s="363"/>
      <c r="F743" s="14"/>
      <c r="G743" s="14"/>
      <c r="H743" s="17"/>
      <c r="I743" s="14"/>
      <c r="J743" s="14"/>
      <c r="K743" s="14"/>
      <c r="L743" s="17"/>
      <c r="M743" s="14"/>
      <c r="N743" s="14"/>
      <c r="O743" s="14"/>
      <c r="P743" s="14"/>
      <c r="Q743" s="17"/>
      <c r="R743" s="366"/>
      <c r="S743" s="366"/>
      <c r="T743" s="14"/>
      <c r="U743" s="14"/>
      <c r="V743" s="18" t="str">
        <f t="shared" si="453"/>
        <v/>
      </c>
      <c r="W743" s="18"/>
      <c r="X743" s="14"/>
      <c r="Y743" s="14"/>
      <c r="Z743" s="14"/>
      <c r="AA743" s="14"/>
      <c r="AB743" s="14"/>
      <c r="AC743" s="14"/>
      <c r="AD743" s="14"/>
      <c r="AE743" s="14"/>
      <c r="AF743" s="491"/>
      <c r="AG743" s="491"/>
      <c r="AH743" s="491"/>
      <c r="AI743" s="491"/>
      <c r="AJ743" s="491"/>
      <c r="AK743" s="491"/>
      <c r="AL743" s="491"/>
      <c r="AM743" s="491"/>
      <c r="AN743" s="491"/>
      <c r="AO743" s="491"/>
      <c r="AP743" s="491"/>
      <c r="AQ743" s="491"/>
      <c r="AR743" s="491"/>
      <c r="AS743" s="491"/>
      <c r="AT743" s="491"/>
      <c r="AU743" s="491"/>
      <c r="AV743" s="491"/>
      <c r="AW743" s="491"/>
      <c r="AX743" s="491"/>
      <c r="AY743" s="491"/>
      <c r="AZ743" s="491"/>
      <c r="BA743" s="491"/>
      <c r="BB743" s="491"/>
      <c r="BC743" s="491"/>
      <c r="BD743" s="491"/>
      <c r="BE743" s="491"/>
      <c r="BF743" s="400">
        <f t="shared" si="350"/>
        <v>0</v>
      </c>
      <c r="BG743" s="10"/>
      <c r="BH743" s="7"/>
      <c r="BI743" s="7"/>
      <c r="BJ743" s="7"/>
      <c r="BK743" s="7"/>
      <c r="BL743" s="7"/>
      <c r="BM743" s="7"/>
      <c r="BN743" s="7"/>
      <c r="BO743" s="7"/>
      <c r="BP743" s="7"/>
      <c r="BQ743" s="3"/>
      <c r="BR743" s="3"/>
      <c r="BS743" s="3"/>
      <c r="BT743" s="3"/>
      <c r="BU743" s="3"/>
      <c r="BV743" s="3"/>
      <c r="BW743" s="3"/>
      <c r="BX743" s="3"/>
      <c r="BY743" s="3"/>
      <c r="BZ743" s="3"/>
      <c r="CA743" s="3"/>
      <c r="CB743" s="399">
        <f t="shared" si="351"/>
        <v>0</v>
      </c>
      <c r="CC743" s="397">
        <f t="shared" si="525"/>
        <v>0</v>
      </c>
      <c r="CD743" s="364"/>
      <c r="CE743" s="396">
        <f t="shared" si="523"/>
        <v>6</v>
      </c>
      <c r="CF743" s="14"/>
      <c r="CG743" s="14"/>
      <c r="CH743" s="14"/>
      <c r="CI743" s="14"/>
      <c r="CJ743" s="14"/>
    </row>
    <row r="744" spans="2:88" ht="26.4" customHeight="1">
      <c r="B744" s="4">
        <v>970</v>
      </c>
      <c r="C744" s="216" t="str">
        <f t="shared" ca="1" si="524"/>
        <v/>
      </c>
      <c r="D744" s="216"/>
      <c r="E744" s="363"/>
      <c r="F744" s="14"/>
      <c r="G744" s="14"/>
      <c r="H744" s="17"/>
      <c r="I744" s="14"/>
      <c r="J744" s="14"/>
      <c r="K744" s="14"/>
      <c r="L744" s="17"/>
      <c r="M744" s="14"/>
      <c r="N744" s="14"/>
      <c r="O744" s="14"/>
      <c r="P744" s="14"/>
      <c r="Q744" s="17"/>
      <c r="R744" s="366"/>
      <c r="S744" s="366"/>
      <c r="T744" s="14"/>
      <c r="U744" s="14"/>
      <c r="V744" s="18" t="str">
        <f t="shared" si="453"/>
        <v/>
      </c>
      <c r="W744" s="18"/>
      <c r="X744" s="14"/>
      <c r="Y744" s="14"/>
      <c r="Z744" s="14"/>
      <c r="AA744" s="14"/>
      <c r="AB744" s="14"/>
      <c r="AC744" s="14"/>
      <c r="AD744" s="14"/>
      <c r="AE744" s="14"/>
      <c r="AF744" s="491"/>
      <c r="AG744" s="491"/>
      <c r="AH744" s="491"/>
      <c r="AI744" s="491"/>
      <c r="AJ744" s="491"/>
      <c r="AK744" s="491"/>
      <c r="AL744" s="491"/>
      <c r="AM744" s="491"/>
      <c r="AN744" s="491"/>
      <c r="AO744" s="491"/>
      <c r="AP744" s="491"/>
      <c r="AQ744" s="491"/>
      <c r="AR744" s="491"/>
      <c r="AS744" s="491"/>
      <c r="AT744" s="491"/>
      <c r="AU744" s="491"/>
      <c r="AV744" s="491"/>
      <c r="AW744" s="491"/>
      <c r="AX744" s="491"/>
      <c r="AY744" s="491"/>
      <c r="AZ744" s="491"/>
      <c r="BA744" s="491"/>
      <c r="BB744" s="491"/>
      <c r="BC744" s="491"/>
      <c r="BD744" s="491"/>
      <c r="BE744" s="491"/>
      <c r="BF744" s="400">
        <f t="shared" si="350"/>
        <v>0</v>
      </c>
      <c r="BG744" s="10"/>
      <c r="BH744" s="7"/>
      <c r="BI744" s="7"/>
      <c r="BJ744" s="7"/>
      <c r="BK744" s="7"/>
      <c r="BL744" s="7"/>
      <c r="BM744" s="7"/>
      <c r="BN744" s="7"/>
      <c r="BO744" s="7"/>
      <c r="BP744" s="7"/>
      <c r="BQ744" s="3"/>
      <c r="BR744" s="3"/>
      <c r="BS744" s="3"/>
      <c r="BT744" s="3"/>
      <c r="BU744" s="3"/>
      <c r="BV744" s="3"/>
      <c r="BW744" s="3"/>
      <c r="BX744" s="3"/>
      <c r="BY744" s="3"/>
      <c r="BZ744" s="3"/>
      <c r="CA744" s="3"/>
      <c r="CB744" s="399">
        <f t="shared" si="351"/>
        <v>0</v>
      </c>
      <c r="CC744" s="397">
        <f t="shared" si="525"/>
        <v>0</v>
      </c>
      <c r="CD744" s="364"/>
      <c r="CE744" s="396">
        <f t="shared" si="523"/>
        <v>6</v>
      </c>
      <c r="CF744" s="14"/>
      <c r="CG744" s="14"/>
      <c r="CH744" s="14"/>
      <c r="CI744" s="14"/>
      <c r="CJ744" s="14"/>
    </row>
    <row r="745" spans="2:88" ht="26.4" customHeight="1">
      <c r="B745" s="4">
        <v>971</v>
      </c>
      <c r="C745" s="216" t="str">
        <f t="shared" ca="1" si="524"/>
        <v/>
      </c>
      <c r="D745" s="216"/>
      <c r="E745" s="363"/>
      <c r="F745" s="14"/>
      <c r="G745" s="14"/>
      <c r="H745" s="17"/>
      <c r="I745" s="14"/>
      <c r="J745" s="14"/>
      <c r="K745" s="14"/>
      <c r="L745" s="17"/>
      <c r="M745" s="14"/>
      <c r="N745" s="14"/>
      <c r="O745" s="14"/>
      <c r="P745" s="14"/>
      <c r="Q745" s="17"/>
      <c r="R745" s="366"/>
      <c r="S745" s="366"/>
      <c r="T745" s="14"/>
      <c r="U745" s="14"/>
      <c r="V745" s="18" t="str">
        <f t="shared" ref="V745:V808" si="526">LEFT(U745,2)</f>
        <v/>
      </c>
      <c r="W745" s="18"/>
      <c r="X745" s="14"/>
      <c r="Y745" s="14"/>
      <c r="Z745" s="14"/>
      <c r="AA745" s="14"/>
      <c r="AB745" s="14"/>
      <c r="AC745" s="14"/>
      <c r="AD745" s="14"/>
      <c r="AE745" s="14"/>
      <c r="AF745" s="491"/>
      <c r="AG745" s="491"/>
      <c r="AH745" s="491"/>
      <c r="AI745" s="491"/>
      <c r="AJ745" s="491"/>
      <c r="AK745" s="491"/>
      <c r="AL745" s="491"/>
      <c r="AM745" s="491"/>
      <c r="AN745" s="491"/>
      <c r="AO745" s="491"/>
      <c r="AP745" s="491"/>
      <c r="AQ745" s="491"/>
      <c r="AR745" s="491"/>
      <c r="AS745" s="491"/>
      <c r="AT745" s="491"/>
      <c r="AU745" s="491"/>
      <c r="AV745" s="491"/>
      <c r="AW745" s="491"/>
      <c r="AX745" s="491"/>
      <c r="AY745" s="491"/>
      <c r="AZ745" s="491"/>
      <c r="BA745" s="491"/>
      <c r="BB745" s="491"/>
      <c r="BC745" s="491"/>
      <c r="BD745" s="491"/>
      <c r="BE745" s="491"/>
      <c r="BF745" s="400">
        <f t="shared" ref="BF745:BF808" si="527">COUNTA(AF745:BE745)</f>
        <v>0</v>
      </c>
      <c r="BG745" s="10"/>
      <c r="BH745" s="7"/>
      <c r="BI745" s="7"/>
      <c r="BJ745" s="7"/>
      <c r="BK745" s="7"/>
      <c r="BL745" s="7"/>
      <c r="BM745" s="7"/>
      <c r="BN745" s="7"/>
      <c r="BO745" s="7"/>
      <c r="BP745" s="7"/>
      <c r="BQ745" s="3"/>
      <c r="BR745" s="3"/>
      <c r="BS745" s="3"/>
      <c r="BT745" s="3"/>
      <c r="BU745" s="3"/>
      <c r="BV745" s="3"/>
      <c r="BW745" s="3"/>
      <c r="BX745" s="3"/>
      <c r="BY745" s="3"/>
      <c r="BZ745" s="3"/>
      <c r="CA745" s="3"/>
      <c r="CB745" s="399">
        <f t="shared" ref="CB745:CB808" si="528">COUNTA(BG745:CA745)</f>
        <v>0</v>
      </c>
      <c r="CC745" s="397">
        <f t="shared" si="525"/>
        <v>0</v>
      </c>
      <c r="CD745" s="364"/>
      <c r="CE745" s="396">
        <f t="shared" si="523"/>
        <v>6</v>
      </c>
      <c r="CF745" s="14"/>
      <c r="CG745" s="14"/>
      <c r="CH745" s="14"/>
      <c r="CI745" s="14"/>
      <c r="CJ745" s="14"/>
    </row>
    <row r="746" spans="2:88" ht="26.4" customHeight="1">
      <c r="B746" s="4">
        <v>972</v>
      </c>
      <c r="C746" s="216" t="str">
        <f t="shared" ca="1" si="524"/>
        <v/>
      </c>
      <c r="D746" s="216"/>
      <c r="E746" s="363"/>
      <c r="F746" s="14"/>
      <c r="G746" s="14"/>
      <c r="H746" s="17"/>
      <c r="I746" s="14"/>
      <c r="J746" s="14"/>
      <c r="K746" s="14"/>
      <c r="L746" s="17"/>
      <c r="M746" s="14"/>
      <c r="N746" s="14"/>
      <c r="O746" s="14"/>
      <c r="P746" s="14"/>
      <c r="Q746" s="17"/>
      <c r="R746" s="366"/>
      <c r="S746" s="366"/>
      <c r="T746" s="14"/>
      <c r="U746" s="14"/>
      <c r="V746" s="18" t="str">
        <f t="shared" si="526"/>
        <v/>
      </c>
      <c r="W746" s="18"/>
      <c r="X746" s="14"/>
      <c r="Y746" s="14"/>
      <c r="Z746" s="14"/>
      <c r="AA746" s="14"/>
      <c r="AB746" s="14"/>
      <c r="AC746" s="14"/>
      <c r="AD746" s="14"/>
      <c r="AE746" s="14"/>
      <c r="AF746" s="491"/>
      <c r="AG746" s="491"/>
      <c r="AH746" s="491"/>
      <c r="AI746" s="491"/>
      <c r="AJ746" s="491"/>
      <c r="AK746" s="491"/>
      <c r="AL746" s="491"/>
      <c r="AM746" s="491"/>
      <c r="AN746" s="491"/>
      <c r="AO746" s="491"/>
      <c r="AP746" s="491"/>
      <c r="AQ746" s="491"/>
      <c r="AR746" s="491"/>
      <c r="AS746" s="491"/>
      <c r="AT746" s="491"/>
      <c r="AU746" s="491"/>
      <c r="AV746" s="491"/>
      <c r="AW746" s="491"/>
      <c r="AX746" s="491"/>
      <c r="AY746" s="491"/>
      <c r="AZ746" s="491"/>
      <c r="BA746" s="491"/>
      <c r="BB746" s="491"/>
      <c r="BC746" s="491"/>
      <c r="BD746" s="491"/>
      <c r="BE746" s="491"/>
      <c r="BF746" s="400">
        <f t="shared" si="527"/>
        <v>0</v>
      </c>
      <c r="BG746" s="10"/>
      <c r="BH746" s="7"/>
      <c r="BI746" s="7"/>
      <c r="BJ746" s="7"/>
      <c r="BK746" s="7"/>
      <c r="BL746" s="7"/>
      <c r="BM746" s="7"/>
      <c r="BN746" s="7"/>
      <c r="BO746" s="7"/>
      <c r="BP746" s="7"/>
      <c r="BQ746" s="3"/>
      <c r="BR746" s="3"/>
      <c r="BS746" s="3"/>
      <c r="BT746" s="3"/>
      <c r="BU746" s="3"/>
      <c r="BV746" s="3"/>
      <c r="BW746" s="3"/>
      <c r="BX746" s="3"/>
      <c r="BY746" s="3"/>
      <c r="BZ746" s="3"/>
      <c r="CA746" s="3"/>
      <c r="CB746" s="399">
        <f t="shared" si="528"/>
        <v>0</v>
      </c>
      <c r="CC746" s="397">
        <f t="shared" si="525"/>
        <v>0</v>
      </c>
      <c r="CD746" s="364"/>
      <c r="CE746" s="396">
        <f t="shared" si="523"/>
        <v>6</v>
      </c>
      <c r="CF746" s="14"/>
      <c r="CG746" s="14"/>
      <c r="CH746" s="14"/>
      <c r="CI746" s="14"/>
      <c r="CJ746" s="14"/>
    </row>
    <row r="747" spans="2:88" ht="26.4" customHeight="1">
      <c r="B747" s="4">
        <v>973</v>
      </c>
      <c r="C747" s="216" t="str">
        <f t="shared" ref="C747:C778" ca="1" si="529">IF(CD747="","",(IF(CF747&lt;&gt;"","Closed",(IF(CD747=TODAY()+1,"Near Due",(IF(CD747=TODAY(),"Today is due date",(IF(CD747&gt;TODAY(),"On Due",(IF(E1747&lt;TODAY()-7,"Too Over Due",(IF(CD747&lt;TODAY(),"Over due")))))))))))))</f>
        <v/>
      </c>
      <c r="D747" s="216"/>
      <c r="E747" s="363"/>
      <c r="F747" s="14"/>
      <c r="G747" s="14"/>
      <c r="H747" s="17"/>
      <c r="I747" s="14"/>
      <c r="J747" s="14"/>
      <c r="K747" s="14"/>
      <c r="L747" s="17"/>
      <c r="M747" s="14"/>
      <c r="N747" s="14"/>
      <c r="O747" s="14"/>
      <c r="P747" s="14"/>
      <c r="Q747" s="17"/>
      <c r="R747" s="366"/>
      <c r="S747" s="366"/>
      <c r="T747" s="14"/>
      <c r="U747" s="14"/>
      <c r="V747" s="18" t="str">
        <f t="shared" si="526"/>
        <v/>
      </c>
      <c r="W747" s="18"/>
      <c r="X747" s="14"/>
      <c r="Y747" s="14"/>
      <c r="Z747" s="14"/>
      <c r="AA747" s="14"/>
      <c r="AB747" s="14"/>
      <c r="AC747" s="14"/>
      <c r="AD747" s="14"/>
      <c r="AE747" s="14"/>
      <c r="AF747" s="491"/>
      <c r="AG747" s="491"/>
      <c r="AH747" s="491"/>
      <c r="AI747" s="491"/>
      <c r="AJ747" s="491"/>
      <c r="AK747" s="491"/>
      <c r="AL747" s="491"/>
      <c r="AM747" s="491"/>
      <c r="AN747" s="491"/>
      <c r="AO747" s="491"/>
      <c r="AP747" s="491"/>
      <c r="AQ747" s="491"/>
      <c r="AR747" s="491"/>
      <c r="AS747" s="491"/>
      <c r="AT747" s="491"/>
      <c r="AU747" s="491"/>
      <c r="AV747" s="491"/>
      <c r="AW747" s="491"/>
      <c r="AX747" s="491"/>
      <c r="AY747" s="491"/>
      <c r="AZ747" s="491"/>
      <c r="BA747" s="491"/>
      <c r="BB747" s="491"/>
      <c r="BC747" s="491"/>
      <c r="BD747" s="491"/>
      <c r="BE747" s="491"/>
      <c r="BF747" s="400">
        <f t="shared" si="527"/>
        <v>0</v>
      </c>
      <c r="BG747" s="10"/>
      <c r="BH747" s="7"/>
      <c r="BI747" s="7"/>
      <c r="BJ747" s="7"/>
      <c r="BK747" s="7"/>
      <c r="BL747" s="7"/>
      <c r="BM747" s="7"/>
      <c r="BN747" s="7"/>
      <c r="BO747" s="7"/>
      <c r="BP747" s="7"/>
      <c r="BQ747" s="3"/>
      <c r="BR747" s="3"/>
      <c r="BS747" s="3"/>
      <c r="BT747" s="3"/>
      <c r="BU747" s="3"/>
      <c r="BV747" s="3"/>
      <c r="BW747" s="3"/>
      <c r="BX747" s="3"/>
      <c r="BY747" s="3"/>
      <c r="BZ747" s="3"/>
      <c r="CA747" s="3"/>
      <c r="CB747" s="399">
        <f t="shared" si="528"/>
        <v>0</v>
      </c>
      <c r="CC747" s="397">
        <f t="shared" si="525"/>
        <v>0</v>
      </c>
      <c r="CD747" s="364"/>
      <c r="CE747" s="396">
        <f t="shared" si="523"/>
        <v>6</v>
      </c>
      <c r="CF747" s="14"/>
      <c r="CG747" s="14"/>
      <c r="CH747" s="14"/>
      <c r="CI747" s="14"/>
      <c r="CJ747" s="14"/>
    </row>
    <row r="748" spans="2:88" ht="26.4" customHeight="1">
      <c r="B748" s="4">
        <v>974</v>
      </c>
      <c r="C748" s="216" t="str">
        <f t="shared" ca="1" si="529"/>
        <v/>
      </c>
      <c r="D748" s="216"/>
      <c r="E748" s="363"/>
      <c r="F748" s="14"/>
      <c r="G748" s="14"/>
      <c r="H748" s="17"/>
      <c r="I748" s="14"/>
      <c r="J748" s="14"/>
      <c r="K748" s="14"/>
      <c r="L748" s="17"/>
      <c r="M748" s="14"/>
      <c r="N748" s="14"/>
      <c r="O748" s="14"/>
      <c r="P748" s="14"/>
      <c r="Q748" s="17"/>
      <c r="R748" s="366"/>
      <c r="S748" s="366"/>
      <c r="T748" s="14"/>
      <c r="U748" s="14"/>
      <c r="V748" s="18" t="str">
        <f t="shared" si="526"/>
        <v/>
      </c>
      <c r="W748" s="18"/>
      <c r="X748" s="14"/>
      <c r="Y748" s="14"/>
      <c r="Z748" s="14"/>
      <c r="AA748" s="14"/>
      <c r="AB748" s="14"/>
      <c r="AC748" s="14"/>
      <c r="AD748" s="14"/>
      <c r="AE748" s="14"/>
      <c r="AF748" s="491"/>
      <c r="AG748" s="491"/>
      <c r="AH748" s="491"/>
      <c r="AI748" s="491"/>
      <c r="AJ748" s="491"/>
      <c r="AK748" s="491"/>
      <c r="AL748" s="491"/>
      <c r="AM748" s="491"/>
      <c r="AN748" s="491"/>
      <c r="AO748" s="491"/>
      <c r="AP748" s="491"/>
      <c r="AQ748" s="491"/>
      <c r="AR748" s="491"/>
      <c r="AS748" s="491"/>
      <c r="AT748" s="491"/>
      <c r="AU748" s="491"/>
      <c r="AV748" s="491"/>
      <c r="AW748" s="491"/>
      <c r="AX748" s="491"/>
      <c r="AY748" s="491"/>
      <c r="AZ748" s="491"/>
      <c r="BA748" s="491"/>
      <c r="BB748" s="491"/>
      <c r="BC748" s="491"/>
      <c r="BD748" s="491"/>
      <c r="BE748" s="491"/>
      <c r="BF748" s="400">
        <f t="shared" si="527"/>
        <v>0</v>
      </c>
      <c r="BG748" s="10"/>
      <c r="BH748" s="7"/>
      <c r="BI748" s="7"/>
      <c r="BJ748" s="7"/>
      <c r="BK748" s="7"/>
      <c r="BL748" s="7"/>
      <c r="BM748" s="7"/>
      <c r="BN748" s="7"/>
      <c r="BO748" s="7"/>
      <c r="BP748" s="7"/>
      <c r="BQ748" s="3"/>
      <c r="BR748" s="3"/>
      <c r="BS748" s="3"/>
      <c r="BT748" s="3"/>
      <c r="BU748" s="3"/>
      <c r="BV748" s="3"/>
      <c r="BW748" s="3"/>
      <c r="BX748" s="3"/>
      <c r="BY748" s="3"/>
      <c r="BZ748" s="3"/>
      <c r="CA748" s="3"/>
      <c r="CB748" s="399">
        <f t="shared" si="528"/>
        <v>0</v>
      </c>
      <c r="CC748" s="397">
        <f t="shared" si="525"/>
        <v>0</v>
      </c>
      <c r="CD748" s="364"/>
      <c r="CE748" s="396">
        <f t="shared" si="523"/>
        <v>6</v>
      </c>
      <c r="CF748" s="14"/>
      <c r="CG748" s="14"/>
      <c r="CH748" s="14"/>
      <c r="CI748" s="14"/>
      <c r="CJ748" s="14"/>
    </row>
    <row r="749" spans="2:88" ht="26.4" customHeight="1">
      <c r="B749" s="4">
        <v>975</v>
      </c>
      <c r="C749" s="216" t="str">
        <f t="shared" ca="1" si="529"/>
        <v/>
      </c>
      <c r="D749" s="216"/>
      <c r="E749" s="363"/>
      <c r="F749" s="14"/>
      <c r="G749" s="14"/>
      <c r="H749" s="17"/>
      <c r="I749" s="14"/>
      <c r="J749" s="14"/>
      <c r="K749" s="14"/>
      <c r="L749" s="17"/>
      <c r="M749" s="14"/>
      <c r="N749" s="14"/>
      <c r="O749" s="14"/>
      <c r="P749" s="14"/>
      <c r="Q749" s="17"/>
      <c r="R749" s="366"/>
      <c r="S749" s="366"/>
      <c r="T749" s="14"/>
      <c r="U749" s="14"/>
      <c r="V749" s="18" t="str">
        <f t="shared" si="526"/>
        <v/>
      </c>
      <c r="W749" s="18"/>
      <c r="X749" s="14"/>
      <c r="Y749" s="14"/>
      <c r="Z749" s="14"/>
      <c r="AA749" s="14"/>
      <c r="AB749" s="14"/>
      <c r="AC749" s="14"/>
      <c r="AD749" s="14"/>
      <c r="AE749" s="14"/>
      <c r="AF749" s="491"/>
      <c r="AG749" s="491"/>
      <c r="AH749" s="491"/>
      <c r="AI749" s="491"/>
      <c r="AJ749" s="491"/>
      <c r="AK749" s="491"/>
      <c r="AL749" s="491"/>
      <c r="AM749" s="491"/>
      <c r="AN749" s="491"/>
      <c r="AO749" s="491"/>
      <c r="AP749" s="491"/>
      <c r="AQ749" s="491"/>
      <c r="AR749" s="491"/>
      <c r="AS749" s="491"/>
      <c r="AT749" s="491"/>
      <c r="AU749" s="491"/>
      <c r="AV749" s="491"/>
      <c r="AW749" s="491"/>
      <c r="AX749" s="491"/>
      <c r="AY749" s="491"/>
      <c r="AZ749" s="491"/>
      <c r="BA749" s="491"/>
      <c r="BB749" s="491"/>
      <c r="BC749" s="491"/>
      <c r="BD749" s="491"/>
      <c r="BE749" s="491"/>
      <c r="BF749" s="400">
        <f t="shared" si="527"/>
        <v>0</v>
      </c>
      <c r="BG749" s="10"/>
      <c r="BH749" s="7"/>
      <c r="BI749" s="7"/>
      <c r="BJ749" s="7"/>
      <c r="BK749" s="7"/>
      <c r="BL749" s="7"/>
      <c r="BM749" s="7"/>
      <c r="BN749" s="7"/>
      <c r="BO749" s="7"/>
      <c r="BP749" s="7"/>
      <c r="BQ749" s="3"/>
      <c r="BR749" s="3"/>
      <c r="BS749" s="3"/>
      <c r="BT749" s="3"/>
      <c r="BU749" s="3"/>
      <c r="BV749" s="3"/>
      <c r="BW749" s="3"/>
      <c r="BX749" s="3"/>
      <c r="BY749" s="3"/>
      <c r="BZ749" s="3"/>
      <c r="CA749" s="3"/>
      <c r="CB749" s="399">
        <f t="shared" si="528"/>
        <v>0</v>
      </c>
      <c r="CC749" s="397">
        <f t="shared" si="525"/>
        <v>0</v>
      </c>
      <c r="CD749" s="364"/>
      <c r="CE749" s="396">
        <f t="shared" si="523"/>
        <v>6</v>
      </c>
      <c r="CF749" s="14"/>
      <c r="CG749" s="14"/>
      <c r="CH749" s="14"/>
      <c r="CI749" s="14"/>
      <c r="CJ749" s="14"/>
    </row>
    <row r="750" spans="2:88" ht="26.4" customHeight="1">
      <c r="B750" s="4">
        <v>976</v>
      </c>
      <c r="C750" s="216" t="str">
        <f t="shared" ca="1" si="529"/>
        <v/>
      </c>
      <c r="D750" s="216"/>
      <c r="E750" s="363"/>
      <c r="F750" s="14"/>
      <c r="G750" s="14"/>
      <c r="H750" s="17"/>
      <c r="I750" s="14"/>
      <c r="J750" s="14"/>
      <c r="K750" s="14"/>
      <c r="L750" s="17"/>
      <c r="M750" s="14"/>
      <c r="N750" s="14"/>
      <c r="O750" s="14"/>
      <c r="P750" s="14"/>
      <c r="Q750" s="17"/>
      <c r="R750" s="366"/>
      <c r="S750" s="366"/>
      <c r="T750" s="14"/>
      <c r="U750" s="14"/>
      <c r="V750" s="18" t="str">
        <f t="shared" si="526"/>
        <v/>
      </c>
      <c r="W750" s="18"/>
      <c r="X750" s="14"/>
      <c r="Y750" s="14"/>
      <c r="Z750" s="14"/>
      <c r="AA750" s="14"/>
      <c r="AB750" s="14"/>
      <c r="AC750" s="14"/>
      <c r="AD750" s="14"/>
      <c r="AE750" s="14"/>
      <c r="AF750" s="491"/>
      <c r="AG750" s="491"/>
      <c r="AH750" s="491"/>
      <c r="AI750" s="491"/>
      <c r="AJ750" s="491"/>
      <c r="AK750" s="491"/>
      <c r="AL750" s="491"/>
      <c r="AM750" s="491"/>
      <c r="AN750" s="491"/>
      <c r="AO750" s="491"/>
      <c r="AP750" s="491"/>
      <c r="AQ750" s="491"/>
      <c r="AR750" s="491"/>
      <c r="AS750" s="491"/>
      <c r="AT750" s="491"/>
      <c r="AU750" s="491"/>
      <c r="AV750" s="491"/>
      <c r="AW750" s="491"/>
      <c r="AX750" s="491"/>
      <c r="AY750" s="491"/>
      <c r="AZ750" s="491"/>
      <c r="BA750" s="491"/>
      <c r="BB750" s="491"/>
      <c r="BC750" s="491"/>
      <c r="BD750" s="491"/>
      <c r="BE750" s="491"/>
      <c r="BF750" s="400">
        <f t="shared" si="527"/>
        <v>0</v>
      </c>
      <c r="BG750" s="10"/>
      <c r="BH750" s="7"/>
      <c r="BI750" s="7"/>
      <c r="BJ750" s="7"/>
      <c r="BK750" s="7"/>
      <c r="BL750" s="7"/>
      <c r="BM750" s="7"/>
      <c r="BN750" s="7"/>
      <c r="BO750" s="7"/>
      <c r="BP750" s="7"/>
      <c r="BQ750" s="3"/>
      <c r="BR750" s="3"/>
      <c r="BS750" s="3"/>
      <c r="BT750" s="3"/>
      <c r="BU750" s="3"/>
      <c r="BV750" s="3"/>
      <c r="BW750" s="3"/>
      <c r="BX750" s="3"/>
      <c r="BY750" s="3"/>
      <c r="BZ750" s="3"/>
      <c r="CA750" s="3"/>
      <c r="CB750" s="399">
        <f t="shared" si="528"/>
        <v>0</v>
      </c>
      <c r="CC750" s="397">
        <f t="shared" si="525"/>
        <v>0</v>
      </c>
      <c r="CD750" s="364"/>
      <c r="CE750" s="396">
        <f t="shared" si="523"/>
        <v>6</v>
      </c>
      <c r="CF750" s="14"/>
      <c r="CG750" s="14"/>
      <c r="CH750" s="14"/>
      <c r="CI750" s="14"/>
      <c r="CJ750" s="14"/>
    </row>
    <row r="751" spans="2:88" ht="26.4" customHeight="1">
      <c r="B751" s="4">
        <v>977</v>
      </c>
      <c r="C751" s="216" t="str">
        <f t="shared" ca="1" si="529"/>
        <v/>
      </c>
      <c r="D751" s="216"/>
      <c r="E751" s="363"/>
      <c r="F751" s="14"/>
      <c r="G751" s="14"/>
      <c r="H751" s="17"/>
      <c r="I751" s="14"/>
      <c r="J751" s="14"/>
      <c r="K751" s="14"/>
      <c r="L751" s="17"/>
      <c r="M751" s="14"/>
      <c r="N751" s="14"/>
      <c r="O751" s="14"/>
      <c r="P751" s="14"/>
      <c r="Q751" s="17"/>
      <c r="R751" s="366"/>
      <c r="S751" s="366"/>
      <c r="T751" s="14"/>
      <c r="U751" s="14"/>
      <c r="V751" s="18" t="str">
        <f t="shared" si="526"/>
        <v/>
      </c>
      <c r="W751" s="18"/>
      <c r="X751" s="14"/>
      <c r="Y751" s="14"/>
      <c r="Z751" s="14"/>
      <c r="AA751" s="14"/>
      <c r="AB751" s="14"/>
      <c r="AC751" s="14"/>
      <c r="AD751" s="14"/>
      <c r="AE751" s="14"/>
      <c r="AF751" s="491"/>
      <c r="AG751" s="491"/>
      <c r="AH751" s="491"/>
      <c r="AI751" s="491"/>
      <c r="AJ751" s="491"/>
      <c r="AK751" s="491"/>
      <c r="AL751" s="491"/>
      <c r="AM751" s="491"/>
      <c r="AN751" s="491"/>
      <c r="AO751" s="491"/>
      <c r="AP751" s="491"/>
      <c r="AQ751" s="491"/>
      <c r="AR751" s="491"/>
      <c r="AS751" s="491"/>
      <c r="AT751" s="491"/>
      <c r="AU751" s="491"/>
      <c r="AV751" s="491"/>
      <c r="AW751" s="491"/>
      <c r="AX751" s="491"/>
      <c r="AY751" s="491"/>
      <c r="AZ751" s="491"/>
      <c r="BA751" s="491"/>
      <c r="BB751" s="491"/>
      <c r="BC751" s="491"/>
      <c r="BD751" s="491"/>
      <c r="BE751" s="491"/>
      <c r="BF751" s="400">
        <f t="shared" si="527"/>
        <v>0</v>
      </c>
      <c r="BG751" s="10"/>
      <c r="BH751" s="7"/>
      <c r="BI751" s="7"/>
      <c r="BJ751" s="7"/>
      <c r="BK751" s="7"/>
      <c r="BL751" s="7"/>
      <c r="BM751" s="7"/>
      <c r="BN751" s="7"/>
      <c r="BO751" s="7"/>
      <c r="BP751" s="7"/>
      <c r="BQ751" s="3"/>
      <c r="BR751" s="3"/>
      <c r="BS751" s="3"/>
      <c r="BT751" s="3"/>
      <c r="BU751" s="3"/>
      <c r="BV751" s="3"/>
      <c r="BW751" s="3"/>
      <c r="BX751" s="3"/>
      <c r="BY751" s="3"/>
      <c r="BZ751" s="3"/>
      <c r="CA751" s="3"/>
      <c r="CB751" s="399">
        <f t="shared" si="528"/>
        <v>0</v>
      </c>
      <c r="CC751" s="397">
        <f t="shared" si="525"/>
        <v>0</v>
      </c>
      <c r="CD751" s="364"/>
      <c r="CE751" s="396">
        <f t="shared" si="523"/>
        <v>6</v>
      </c>
      <c r="CF751" s="14"/>
      <c r="CG751" s="14"/>
      <c r="CH751" s="14"/>
      <c r="CI751" s="14"/>
      <c r="CJ751" s="14"/>
    </row>
    <row r="752" spans="2:88" ht="26.4" customHeight="1">
      <c r="B752" s="4">
        <v>978</v>
      </c>
      <c r="C752" s="216" t="str">
        <f t="shared" ca="1" si="529"/>
        <v/>
      </c>
      <c r="D752" s="216"/>
      <c r="E752" s="363"/>
      <c r="F752" s="14"/>
      <c r="G752" s="14"/>
      <c r="H752" s="17"/>
      <c r="I752" s="14"/>
      <c r="J752" s="14"/>
      <c r="K752" s="14"/>
      <c r="L752" s="17"/>
      <c r="M752" s="14"/>
      <c r="N752" s="14"/>
      <c r="O752" s="14"/>
      <c r="P752" s="14"/>
      <c r="Q752" s="17"/>
      <c r="R752" s="366"/>
      <c r="S752" s="366"/>
      <c r="T752" s="14"/>
      <c r="U752" s="14"/>
      <c r="V752" s="18" t="str">
        <f t="shared" si="526"/>
        <v/>
      </c>
      <c r="W752" s="18"/>
      <c r="X752" s="14"/>
      <c r="Y752" s="14"/>
      <c r="Z752" s="14"/>
      <c r="AA752" s="14"/>
      <c r="AB752" s="14"/>
      <c r="AC752" s="14"/>
      <c r="AD752" s="14"/>
      <c r="AE752" s="14"/>
      <c r="AF752" s="491"/>
      <c r="AG752" s="491"/>
      <c r="AH752" s="491"/>
      <c r="AI752" s="491"/>
      <c r="AJ752" s="491"/>
      <c r="AK752" s="491"/>
      <c r="AL752" s="491"/>
      <c r="AM752" s="491"/>
      <c r="AN752" s="491"/>
      <c r="AO752" s="491"/>
      <c r="AP752" s="491"/>
      <c r="AQ752" s="491"/>
      <c r="AR752" s="491"/>
      <c r="AS752" s="491"/>
      <c r="AT752" s="491"/>
      <c r="AU752" s="491"/>
      <c r="AV752" s="491"/>
      <c r="AW752" s="491"/>
      <c r="AX752" s="491"/>
      <c r="AY752" s="491"/>
      <c r="AZ752" s="491"/>
      <c r="BA752" s="491"/>
      <c r="BB752" s="491"/>
      <c r="BC752" s="491"/>
      <c r="BD752" s="491"/>
      <c r="BE752" s="491"/>
      <c r="BF752" s="400">
        <f t="shared" si="527"/>
        <v>0</v>
      </c>
      <c r="BG752" s="10"/>
      <c r="BH752" s="7"/>
      <c r="BI752" s="7"/>
      <c r="BJ752" s="7"/>
      <c r="BK752" s="7"/>
      <c r="BL752" s="7"/>
      <c r="BM752" s="7"/>
      <c r="BN752" s="7"/>
      <c r="BO752" s="7"/>
      <c r="BP752" s="7"/>
      <c r="BQ752" s="3"/>
      <c r="BR752" s="3"/>
      <c r="BS752" s="3"/>
      <c r="BT752" s="3"/>
      <c r="BU752" s="3"/>
      <c r="BV752" s="3"/>
      <c r="BW752" s="3"/>
      <c r="BX752" s="3"/>
      <c r="BY752" s="3"/>
      <c r="BZ752" s="3"/>
      <c r="CA752" s="3"/>
      <c r="CB752" s="399">
        <f t="shared" si="528"/>
        <v>0</v>
      </c>
      <c r="CC752" s="397">
        <f t="shared" si="525"/>
        <v>0</v>
      </c>
      <c r="CD752" s="364"/>
      <c r="CE752" s="396">
        <f t="shared" si="523"/>
        <v>6</v>
      </c>
      <c r="CF752" s="14"/>
      <c r="CG752" s="14"/>
      <c r="CH752" s="14"/>
      <c r="CI752" s="14"/>
      <c r="CJ752" s="14"/>
    </row>
    <row r="753" spans="2:88" ht="26.4" customHeight="1">
      <c r="B753" s="4">
        <v>979</v>
      </c>
      <c r="C753" s="216" t="str">
        <f t="shared" ca="1" si="529"/>
        <v/>
      </c>
      <c r="D753" s="216"/>
      <c r="E753" s="363"/>
      <c r="F753" s="14"/>
      <c r="G753" s="14"/>
      <c r="H753" s="17"/>
      <c r="I753" s="14"/>
      <c r="J753" s="14"/>
      <c r="K753" s="14"/>
      <c r="L753" s="17"/>
      <c r="M753" s="14"/>
      <c r="N753" s="14"/>
      <c r="O753" s="14"/>
      <c r="P753" s="14"/>
      <c r="Q753" s="17"/>
      <c r="R753" s="366"/>
      <c r="S753" s="366"/>
      <c r="T753" s="14"/>
      <c r="U753" s="14"/>
      <c r="V753" s="18" t="str">
        <f t="shared" si="526"/>
        <v/>
      </c>
      <c r="W753" s="18"/>
      <c r="X753" s="14"/>
      <c r="Y753" s="14"/>
      <c r="Z753" s="14"/>
      <c r="AA753" s="14"/>
      <c r="AB753" s="14"/>
      <c r="AC753" s="14"/>
      <c r="AD753" s="14"/>
      <c r="AE753" s="14"/>
      <c r="AF753" s="491"/>
      <c r="AG753" s="491"/>
      <c r="AH753" s="491"/>
      <c r="AI753" s="491"/>
      <c r="AJ753" s="491"/>
      <c r="AK753" s="491"/>
      <c r="AL753" s="491"/>
      <c r="AM753" s="491"/>
      <c r="AN753" s="491"/>
      <c r="AO753" s="491"/>
      <c r="AP753" s="491"/>
      <c r="AQ753" s="491"/>
      <c r="AR753" s="491"/>
      <c r="AS753" s="491"/>
      <c r="AT753" s="491"/>
      <c r="AU753" s="491"/>
      <c r="AV753" s="491"/>
      <c r="AW753" s="491"/>
      <c r="AX753" s="491"/>
      <c r="AY753" s="491"/>
      <c r="AZ753" s="491"/>
      <c r="BA753" s="491"/>
      <c r="BB753" s="491"/>
      <c r="BC753" s="491"/>
      <c r="BD753" s="491"/>
      <c r="BE753" s="491"/>
      <c r="BF753" s="400">
        <f t="shared" si="527"/>
        <v>0</v>
      </c>
      <c r="BG753" s="10"/>
      <c r="BH753" s="7"/>
      <c r="BI753" s="7"/>
      <c r="BJ753" s="7"/>
      <c r="BK753" s="7"/>
      <c r="BL753" s="7"/>
      <c r="BM753" s="7"/>
      <c r="BN753" s="7"/>
      <c r="BO753" s="7"/>
      <c r="BP753" s="7"/>
      <c r="BQ753" s="3"/>
      <c r="BR753" s="3"/>
      <c r="BS753" s="3"/>
      <c r="BT753" s="3"/>
      <c r="BU753" s="3"/>
      <c r="BV753" s="3"/>
      <c r="BW753" s="3"/>
      <c r="BX753" s="3"/>
      <c r="BY753" s="3"/>
      <c r="BZ753" s="3"/>
      <c r="CA753" s="3"/>
      <c r="CB753" s="399">
        <f t="shared" si="528"/>
        <v>0</v>
      </c>
      <c r="CC753" s="397">
        <f t="shared" si="525"/>
        <v>0</v>
      </c>
      <c r="CD753" s="364"/>
      <c r="CE753" s="396">
        <f t="shared" si="523"/>
        <v>6</v>
      </c>
      <c r="CF753" s="14"/>
      <c r="CG753" s="14"/>
      <c r="CH753" s="14"/>
      <c r="CI753" s="14"/>
      <c r="CJ753" s="14"/>
    </row>
    <row r="754" spans="2:88" ht="26.4" customHeight="1">
      <c r="B754" s="4">
        <v>980</v>
      </c>
      <c r="C754" s="216" t="str">
        <f t="shared" ca="1" si="529"/>
        <v/>
      </c>
      <c r="D754" s="216"/>
      <c r="E754" s="363"/>
      <c r="F754" s="14"/>
      <c r="G754" s="14"/>
      <c r="H754" s="17"/>
      <c r="I754" s="14"/>
      <c r="J754" s="14"/>
      <c r="K754" s="14"/>
      <c r="L754" s="17"/>
      <c r="M754" s="14"/>
      <c r="N754" s="14"/>
      <c r="O754" s="14"/>
      <c r="P754" s="14"/>
      <c r="Q754" s="17"/>
      <c r="R754" s="366"/>
      <c r="S754" s="366"/>
      <c r="T754" s="14"/>
      <c r="U754" s="14"/>
      <c r="V754" s="18" t="str">
        <f t="shared" si="526"/>
        <v/>
      </c>
      <c r="W754" s="18"/>
      <c r="X754" s="14"/>
      <c r="Y754" s="14"/>
      <c r="Z754" s="14"/>
      <c r="AA754" s="14"/>
      <c r="AB754" s="14"/>
      <c r="AC754" s="14"/>
      <c r="AD754" s="14"/>
      <c r="AE754" s="14"/>
      <c r="AF754" s="491"/>
      <c r="AG754" s="491"/>
      <c r="AH754" s="491"/>
      <c r="AI754" s="491"/>
      <c r="AJ754" s="491"/>
      <c r="AK754" s="491"/>
      <c r="AL754" s="491"/>
      <c r="AM754" s="491"/>
      <c r="AN754" s="491"/>
      <c r="AO754" s="491"/>
      <c r="AP754" s="491"/>
      <c r="AQ754" s="491"/>
      <c r="AR754" s="491"/>
      <c r="AS754" s="491"/>
      <c r="AT754" s="491"/>
      <c r="AU754" s="491"/>
      <c r="AV754" s="491"/>
      <c r="AW754" s="491"/>
      <c r="AX754" s="491"/>
      <c r="AY754" s="491"/>
      <c r="AZ754" s="491"/>
      <c r="BA754" s="491"/>
      <c r="BB754" s="491"/>
      <c r="BC754" s="491"/>
      <c r="BD754" s="491"/>
      <c r="BE754" s="491"/>
      <c r="BF754" s="400">
        <f t="shared" si="527"/>
        <v>0</v>
      </c>
      <c r="BG754" s="10"/>
      <c r="BH754" s="7"/>
      <c r="BI754" s="7"/>
      <c r="BJ754" s="7"/>
      <c r="BK754" s="7"/>
      <c r="BL754" s="7"/>
      <c r="BM754" s="7"/>
      <c r="BN754" s="7"/>
      <c r="BO754" s="7"/>
      <c r="BP754" s="7"/>
      <c r="BQ754" s="3"/>
      <c r="BR754" s="3"/>
      <c r="BS754" s="3"/>
      <c r="BT754" s="3"/>
      <c r="BU754" s="3"/>
      <c r="BV754" s="3"/>
      <c r="BW754" s="3"/>
      <c r="BX754" s="3"/>
      <c r="BY754" s="3"/>
      <c r="BZ754" s="3"/>
      <c r="CA754" s="3"/>
      <c r="CB754" s="399">
        <f t="shared" si="528"/>
        <v>0</v>
      </c>
      <c r="CC754" s="397">
        <f t="shared" si="525"/>
        <v>0</v>
      </c>
      <c r="CD754" s="364"/>
      <c r="CE754" s="396">
        <f t="shared" si="523"/>
        <v>6</v>
      </c>
      <c r="CF754" s="14"/>
      <c r="CG754" s="14"/>
      <c r="CH754" s="14"/>
      <c r="CI754" s="14"/>
      <c r="CJ754" s="14"/>
    </row>
    <row r="755" spans="2:88" ht="26.4" customHeight="1">
      <c r="B755" s="4">
        <v>981</v>
      </c>
      <c r="C755" s="216" t="str">
        <f t="shared" ca="1" si="529"/>
        <v/>
      </c>
      <c r="D755" s="216"/>
      <c r="E755" s="363"/>
      <c r="F755" s="14"/>
      <c r="G755" s="14"/>
      <c r="H755" s="17"/>
      <c r="I755" s="14"/>
      <c r="J755" s="14"/>
      <c r="K755" s="14"/>
      <c r="L755" s="17"/>
      <c r="M755" s="14"/>
      <c r="N755" s="14"/>
      <c r="O755" s="14"/>
      <c r="P755" s="14"/>
      <c r="Q755" s="17"/>
      <c r="R755" s="366"/>
      <c r="S755" s="366"/>
      <c r="T755" s="14"/>
      <c r="U755" s="14"/>
      <c r="V755" s="18" t="str">
        <f t="shared" si="526"/>
        <v/>
      </c>
      <c r="W755" s="18"/>
      <c r="X755" s="14"/>
      <c r="Y755" s="14"/>
      <c r="Z755" s="14"/>
      <c r="AA755" s="14"/>
      <c r="AB755" s="14"/>
      <c r="AC755" s="14"/>
      <c r="AD755" s="14"/>
      <c r="AE755" s="14"/>
      <c r="AF755" s="491"/>
      <c r="AG755" s="491"/>
      <c r="AH755" s="491"/>
      <c r="AI755" s="491"/>
      <c r="AJ755" s="491"/>
      <c r="AK755" s="491"/>
      <c r="AL755" s="491"/>
      <c r="AM755" s="491"/>
      <c r="AN755" s="491"/>
      <c r="AO755" s="491"/>
      <c r="AP755" s="491"/>
      <c r="AQ755" s="491"/>
      <c r="AR755" s="491"/>
      <c r="AS755" s="491"/>
      <c r="AT755" s="491"/>
      <c r="AU755" s="491"/>
      <c r="AV755" s="491"/>
      <c r="AW755" s="491"/>
      <c r="AX755" s="491"/>
      <c r="AY755" s="491"/>
      <c r="AZ755" s="491"/>
      <c r="BA755" s="491"/>
      <c r="BB755" s="491"/>
      <c r="BC755" s="491"/>
      <c r="BD755" s="491"/>
      <c r="BE755" s="491"/>
      <c r="BF755" s="400">
        <f t="shared" si="527"/>
        <v>0</v>
      </c>
      <c r="BG755" s="10"/>
      <c r="BH755" s="7"/>
      <c r="BI755" s="7"/>
      <c r="BJ755" s="7"/>
      <c r="BK755" s="7"/>
      <c r="BL755" s="7"/>
      <c r="BM755" s="7"/>
      <c r="BN755" s="7"/>
      <c r="BO755" s="7"/>
      <c r="BP755" s="7"/>
      <c r="BQ755" s="3"/>
      <c r="BR755" s="3"/>
      <c r="BS755" s="3"/>
      <c r="BT755" s="3"/>
      <c r="BU755" s="3"/>
      <c r="BV755" s="3"/>
      <c r="BW755" s="3"/>
      <c r="BX755" s="3"/>
      <c r="BY755" s="3"/>
      <c r="BZ755" s="3"/>
      <c r="CA755" s="3"/>
      <c r="CB755" s="399">
        <f t="shared" si="528"/>
        <v>0</v>
      </c>
      <c r="CC755" s="397">
        <f t="shared" si="525"/>
        <v>0</v>
      </c>
      <c r="CD755" s="364"/>
      <c r="CE755" s="396">
        <f t="shared" si="523"/>
        <v>6</v>
      </c>
      <c r="CF755" s="14"/>
      <c r="CG755" s="14"/>
      <c r="CH755" s="14"/>
      <c r="CI755" s="14"/>
      <c r="CJ755" s="14"/>
    </row>
    <row r="756" spans="2:88" ht="26.4" customHeight="1">
      <c r="B756" s="4">
        <v>982</v>
      </c>
      <c r="C756" s="216" t="str">
        <f t="shared" ca="1" si="529"/>
        <v/>
      </c>
      <c r="D756" s="216"/>
      <c r="E756" s="363"/>
      <c r="F756" s="14"/>
      <c r="G756" s="14"/>
      <c r="H756" s="17"/>
      <c r="I756" s="14"/>
      <c r="J756" s="14"/>
      <c r="K756" s="14"/>
      <c r="L756" s="17"/>
      <c r="M756" s="14"/>
      <c r="N756" s="14"/>
      <c r="O756" s="14"/>
      <c r="P756" s="14"/>
      <c r="Q756" s="17"/>
      <c r="R756" s="366"/>
      <c r="S756" s="366"/>
      <c r="T756" s="14"/>
      <c r="U756" s="14"/>
      <c r="V756" s="18" t="str">
        <f t="shared" si="526"/>
        <v/>
      </c>
      <c r="W756" s="18"/>
      <c r="X756" s="14"/>
      <c r="Y756" s="14"/>
      <c r="Z756" s="14"/>
      <c r="AA756" s="14"/>
      <c r="AB756" s="14"/>
      <c r="AC756" s="14"/>
      <c r="AD756" s="14"/>
      <c r="AE756" s="14"/>
      <c r="AF756" s="491"/>
      <c r="AG756" s="491"/>
      <c r="AH756" s="491"/>
      <c r="AI756" s="491"/>
      <c r="AJ756" s="491"/>
      <c r="AK756" s="491"/>
      <c r="AL756" s="491"/>
      <c r="AM756" s="491"/>
      <c r="AN756" s="491"/>
      <c r="AO756" s="491"/>
      <c r="AP756" s="491"/>
      <c r="AQ756" s="491"/>
      <c r="AR756" s="491"/>
      <c r="AS756" s="491"/>
      <c r="AT756" s="491"/>
      <c r="AU756" s="491"/>
      <c r="AV756" s="491"/>
      <c r="AW756" s="491"/>
      <c r="AX756" s="491"/>
      <c r="AY756" s="491"/>
      <c r="AZ756" s="491"/>
      <c r="BA756" s="491"/>
      <c r="BB756" s="491"/>
      <c r="BC756" s="491"/>
      <c r="BD756" s="491"/>
      <c r="BE756" s="491"/>
      <c r="BF756" s="400">
        <f t="shared" si="527"/>
        <v>0</v>
      </c>
      <c r="BG756" s="10"/>
      <c r="BH756" s="7"/>
      <c r="BI756" s="7"/>
      <c r="BJ756" s="7"/>
      <c r="BK756" s="7"/>
      <c r="BL756" s="7"/>
      <c r="BM756" s="7"/>
      <c r="BN756" s="7"/>
      <c r="BO756" s="7"/>
      <c r="BP756" s="7"/>
      <c r="BQ756" s="3"/>
      <c r="BR756" s="3"/>
      <c r="BS756" s="3"/>
      <c r="BT756" s="3"/>
      <c r="BU756" s="3"/>
      <c r="BV756" s="3"/>
      <c r="BW756" s="3"/>
      <c r="BX756" s="3"/>
      <c r="BY756" s="3"/>
      <c r="BZ756" s="3"/>
      <c r="CA756" s="3"/>
      <c r="CB756" s="399">
        <f t="shared" si="528"/>
        <v>0</v>
      </c>
      <c r="CC756" s="397">
        <f t="shared" si="525"/>
        <v>0</v>
      </c>
      <c r="CD756" s="364"/>
      <c r="CE756" s="396">
        <f t="shared" si="523"/>
        <v>6</v>
      </c>
      <c r="CF756" s="14"/>
      <c r="CG756" s="14"/>
      <c r="CH756" s="14"/>
      <c r="CI756" s="14"/>
      <c r="CJ756" s="14"/>
    </row>
    <row r="757" spans="2:88" ht="26.4" customHeight="1">
      <c r="B757" s="4">
        <v>983</v>
      </c>
      <c r="C757" s="216" t="str">
        <f t="shared" ca="1" si="529"/>
        <v/>
      </c>
      <c r="D757" s="216"/>
      <c r="E757" s="363"/>
      <c r="F757" s="14"/>
      <c r="G757" s="14"/>
      <c r="H757" s="17"/>
      <c r="I757" s="14"/>
      <c r="J757" s="14"/>
      <c r="K757" s="14"/>
      <c r="L757" s="17"/>
      <c r="M757" s="14"/>
      <c r="N757" s="14"/>
      <c r="O757" s="14"/>
      <c r="P757" s="14"/>
      <c r="Q757" s="17"/>
      <c r="R757" s="366"/>
      <c r="S757" s="366"/>
      <c r="T757" s="14"/>
      <c r="U757" s="14"/>
      <c r="V757" s="18" t="str">
        <f t="shared" si="526"/>
        <v/>
      </c>
      <c r="W757" s="18"/>
      <c r="X757" s="14"/>
      <c r="Y757" s="14"/>
      <c r="Z757" s="14"/>
      <c r="AA757" s="14"/>
      <c r="AB757" s="14"/>
      <c r="AC757" s="14"/>
      <c r="AD757" s="14"/>
      <c r="AE757" s="14"/>
      <c r="AF757" s="491"/>
      <c r="AG757" s="491"/>
      <c r="AH757" s="491"/>
      <c r="AI757" s="491"/>
      <c r="AJ757" s="491"/>
      <c r="AK757" s="491"/>
      <c r="AL757" s="491"/>
      <c r="AM757" s="491"/>
      <c r="AN757" s="491"/>
      <c r="AO757" s="491"/>
      <c r="AP757" s="491"/>
      <c r="AQ757" s="491"/>
      <c r="AR757" s="491"/>
      <c r="AS757" s="491"/>
      <c r="AT757" s="491"/>
      <c r="AU757" s="491"/>
      <c r="AV757" s="491"/>
      <c r="AW757" s="491"/>
      <c r="AX757" s="491"/>
      <c r="AY757" s="491"/>
      <c r="AZ757" s="491"/>
      <c r="BA757" s="491"/>
      <c r="BB757" s="491"/>
      <c r="BC757" s="491"/>
      <c r="BD757" s="491"/>
      <c r="BE757" s="491"/>
      <c r="BF757" s="400">
        <f t="shared" si="527"/>
        <v>0</v>
      </c>
      <c r="BG757" s="10"/>
      <c r="BH757" s="7"/>
      <c r="BI757" s="7"/>
      <c r="BJ757" s="7"/>
      <c r="BK757" s="7"/>
      <c r="BL757" s="7"/>
      <c r="BM757" s="7"/>
      <c r="BN757" s="7"/>
      <c r="BO757" s="7"/>
      <c r="BP757" s="7"/>
      <c r="BQ757" s="3"/>
      <c r="BR757" s="3"/>
      <c r="BS757" s="3"/>
      <c r="BT757" s="3"/>
      <c r="BU757" s="3"/>
      <c r="BV757" s="3"/>
      <c r="BW757" s="3"/>
      <c r="BX757" s="3"/>
      <c r="BY757" s="3"/>
      <c r="BZ757" s="3"/>
      <c r="CA757" s="3"/>
      <c r="CB757" s="399">
        <f t="shared" si="528"/>
        <v>0</v>
      </c>
      <c r="CC757" s="397">
        <f t="shared" si="525"/>
        <v>0</v>
      </c>
      <c r="CD757" s="364"/>
      <c r="CE757" s="396">
        <f t="shared" si="523"/>
        <v>6</v>
      </c>
      <c r="CF757" s="14"/>
      <c r="CG757" s="14"/>
      <c r="CH757" s="14"/>
      <c r="CI757" s="14"/>
      <c r="CJ757" s="14"/>
    </row>
    <row r="758" spans="2:88" ht="26.4" customHeight="1">
      <c r="B758" s="4">
        <v>984</v>
      </c>
      <c r="C758" s="216" t="str">
        <f t="shared" ca="1" si="529"/>
        <v/>
      </c>
      <c r="D758" s="216"/>
      <c r="E758" s="363"/>
      <c r="F758" s="14"/>
      <c r="G758" s="14"/>
      <c r="H758" s="17"/>
      <c r="I758" s="14"/>
      <c r="J758" s="14"/>
      <c r="K758" s="14"/>
      <c r="L758" s="17"/>
      <c r="M758" s="14"/>
      <c r="N758" s="14"/>
      <c r="O758" s="14"/>
      <c r="P758" s="14"/>
      <c r="Q758" s="17"/>
      <c r="R758" s="366"/>
      <c r="S758" s="366"/>
      <c r="T758" s="14"/>
      <c r="U758" s="14"/>
      <c r="V758" s="18" t="str">
        <f t="shared" si="526"/>
        <v/>
      </c>
      <c r="W758" s="18"/>
      <c r="X758" s="14"/>
      <c r="Y758" s="14"/>
      <c r="Z758" s="14"/>
      <c r="AA758" s="14"/>
      <c r="AB758" s="14"/>
      <c r="AC758" s="14"/>
      <c r="AD758" s="14"/>
      <c r="AE758" s="14"/>
      <c r="AF758" s="491"/>
      <c r="AG758" s="491"/>
      <c r="AH758" s="491"/>
      <c r="AI758" s="491"/>
      <c r="AJ758" s="491"/>
      <c r="AK758" s="491"/>
      <c r="AL758" s="491"/>
      <c r="AM758" s="491"/>
      <c r="AN758" s="491"/>
      <c r="AO758" s="491"/>
      <c r="AP758" s="491"/>
      <c r="AQ758" s="491"/>
      <c r="AR758" s="491"/>
      <c r="AS758" s="491"/>
      <c r="AT758" s="491"/>
      <c r="AU758" s="491"/>
      <c r="AV758" s="491"/>
      <c r="AW758" s="491"/>
      <c r="AX758" s="491"/>
      <c r="AY758" s="491"/>
      <c r="AZ758" s="491"/>
      <c r="BA758" s="491"/>
      <c r="BB758" s="491"/>
      <c r="BC758" s="491"/>
      <c r="BD758" s="491"/>
      <c r="BE758" s="491"/>
      <c r="BF758" s="400">
        <f t="shared" si="527"/>
        <v>0</v>
      </c>
      <c r="BG758" s="10"/>
      <c r="BH758" s="7"/>
      <c r="BI758" s="7"/>
      <c r="BJ758" s="7"/>
      <c r="BK758" s="7"/>
      <c r="BL758" s="7"/>
      <c r="BM758" s="7"/>
      <c r="BN758" s="7"/>
      <c r="BO758" s="7"/>
      <c r="BP758" s="7"/>
      <c r="BQ758" s="3"/>
      <c r="BR758" s="3"/>
      <c r="BS758" s="3"/>
      <c r="BT758" s="3"/>
      <c r="BU758" s="3"/>
      <c r="BV758" s="3"/>
      <c r="BW758" s="3"/>
      <c r="BX758" s="3"/>
      <c r="BY758" s="3"/>
      <c r="BZ758" s="3"/>
      <c r="CA758" s="3"/>
      <c r="CB758" s="399">
        <f t="shared" si="528"/>
        <v>0</v>
      </c>
      <c r="CC758" s="397">
        <f t="shared" si="525"/>
        <v>0</v>
      </c>
      <c r="CD758" s="364"/>
      <c r="CE758" s="396">
        <f t="shared" si="523"/>
        <v>6</v>
      </c>
      <c r="CF758" s="14"/>
      <c r="CG758" s="14"/>
      <c r="CH758" s="14"/>
      <c r="CI758" s="14"/>
      <c r="CJ758" s="14"/>
    </row>
    <row r="759" spans="2:88" ht="26.4" customHeight="1">
      <c r="B759" s="4">
        <v>985</v>
      </c>
      <c r="C759" s="216" t="str">
        <f t="shared" ca="1" si="529"/>
        <v/>
      </c>
      <c r="D759" s="216"/>
      <c r="E759" s="363"/>
      <c r="F759" s="14"/>
      <c r="G759" s="14"/>
      <c r="H759" s="17"/>
      <c r="I759" s="14"/>
      <c r="J759" s="14"/>
      <c r="K759" s="14"/>
      <c r="L759" s="17"/>
      <c r="M759" s="14"/>
      <c r="N759" s="14"/>
      <c r="O759" s="14"/>
      <c r="P759" s="14"/>
      <c r="Q759" s="17"/>
      <c r="R759" s="366"/>
      <c r="S759" s="366"/>
      <c r="T759" s="14"/>
      <c r="U759" s="14"/>
      <c r="V759" s="18" t="str">
        <f t="shared" si="526"/>
        <v/>
      </c>
      <c r="W759" s="18"/>
      <c r="X759" s="14"/>
      <c r="Y759" s="14"/>
      <c r="Z759" s="14"/>
      <c r="AA759" s="14"/>
      <c r="AB759" s="14"/>
      <c r="AC759" s="14"/>
      <c r="AD759" s="14"/>
      <c r="AE759" s="14"/>
      <c r="AF759" s="491"/>
      <c r="AG759" s="491"/>
      <c r="AH759" s="491"/>
      <c r="AI759" s="491"/>
      <c r="AJ759" s="491"/>
      <c r="AK759" s="491"/>
      <c r="AL759" s="491"/>
      <c r="AM759" s="491"/>
      <c r="AN759" s="491"/>
      <c r="AO759" s="491"/>
      <c r="AP759" s="491"/>
      <c r="AQ759" s="491"/>
      <c r="AR759" s="491"/>
      <c r="AS759" s="491"/>
      <c r="AT759" s="491"/>
      <c r="AU759" s="491"/>
      <c r="AV759" s="491"/>
      <c r="AW759" s="491"/>
      <c r="AX759" s="491"/>
      <c r="AY759" s="491"/>
      <c r="AZ759" s="491"/>
      <c r="BA759" s="491"/>
      <c r="BB759" s="491"/>
      <c r="BC759" s="491"/>
      <c r="BD759" s="491"/>
      <c r="BE759" s="491"/>
      <c r="BF759" s="400">
        <f t="shared" si="527"/>
        <v>0</v>
      </c>
      <c r="BG759" s="10"/>
      <c r="BH759" s="7"/>
      <c r="BI759" s="7"/>
      <c r="BJ759" s="7"/>
      <c r="BK759" s="7"/>
      <c r="BL759" s="7"/>
      <c r="BM759" s="7"/>
      <c r="BN759" s="7"/>
      <c r="BO759" s="7"/>
      <c r="BP759" s="7"/>
      <c r="BQ759" s="3"/>
      <c r="BR759" s="3"/>
      <c r="BS759" s="3"/>
      <c r="BT759" s="3"/>
      <c r="BU759" s="3"/>
      <c r="BV759" s="3"/>
      <c r="BW759" s="3"/>
      <c r="BX759" s="3"/>
      <c r="BY759" s="3"/>
      <c r="BZ759" s="3"/>
      <c r="CA759" s="3"/>
      <c r="CB759" s="399">
        <f t="shared" si="528"/>
        <v>0</v>
      </c>
      <c r="CC759" s="397">
        <f t="shared" si="525"/>
        <v>0</v>
      </c>
      <c r="CD759" s="364"/>
      <c r="CE759" s="396">
        <f t="shared" si="523"/>
        <v>6</v>
      </c>
      <c r="CF759" s="14"/>
      <c r="CG759" s="14"/>
      <c r="CH759" s="14"/>
      <c r="CI759" s="14"/>
      <c r="CJ759" s="14"/>
    </row>
    <row r="760" spans="2:88" ht="26.4" customHeight="1">
      <c r="B760" s="4">
        <v>986</v>
      </c>
      <c r="C760" s="216" t="str">
        <f t="shared" ca="1" si="529"/>
        <v/>
      </c>
      <c r="D760" s="216"/>
      <c r="E760" s="363"/>
      <c r="F760" s="14"/>
      <c r="G760" s="14"/>
      <c r="H760" s="17"/>
      <c r="I760" s="14"/>
      <c r="J760" s="14"/>
      <c r="K760" s="14"/>
      <c r="L760" s="17"/>
      <c r="M760" s="14"/>
      <c r="N760" s="14"/>
      <c r="O760" s="14"/>
      <c r="P760" s="14"/>
      <c r="Q760" s="17"/>
      <c r="R760" s="366"/>
      <c r="S760" s="366"/>
      <c r="T760" s="14"/>
      <c r="U760" s="14"/>
      <c r="V760" s="18" t="str">
        <f t="shared" si="526"/>
        <v/>
      </c>
      <c r="W760" s="18"/>
      <c r="X760" s="14"/>
      <c r="Y760" s="14"/>
      <c r="Z760" s="14"/>
      <c r="AA760" s="14"/>
      <c r="AB760" s="14"/>
      <c r="AC760" s="14"/>
      <c r="AD760" s="14"/>
      <c r="AE760" s="14"/>
      <c r="AF760" s="491"/>
      <c r="AG760" s="491"/>
      <c r="AH760" s="491"/>
      <c r="AI760" s="491"/>
      <c r="AJ760" s="491"/>
      <c r="AK760" s="491"/>
      <c r="AL760" s="491"/>
      <c r="AM760" s="491"/>
      <c r="AN760" s="491"/>
      <c r="AO760" s="491"/>
      <c r="AP760" s="491"/>
      <c r="AQ760" s="491"/>
      <c r="AR760" s="491"/>
      <c r="AS760" s="491"/>
      <c r="AT760" s="491"/>
      <c r="AU760" s="491"/>
      <c r="AV760" s="491"/>
      <c r="AW760" s="491"/>
      <c r="AX760" s="491"/>
      <c r="AY760" s="491"/>
      <c r="AZ760" s="491"/>
      <c r="BA760" s="491"/>
      <c r="BB760" s="491"/>
      <c r="BC760" s="491"/>
      <c r="BD760" s="491"/>
      <c r="BE760" s="491"/>
      <c r="BF760" s="400">
        <f t="shared" si="527"/>
        <v>0</v>
      </c>
      <c r="BG760" s="10"/>
      <c r="BH760" s="7"/>
      <c r="BI760" s="7"/>
      <c r="BJ760" s="7"/>
      <c r="BK760" s="7"/>
      <c r="BL760" s="7"/>
      <c r="BM760" s="7"/>
      <c r="BN760" s="7"/>
      <c r="BO760" s="7"/>
      <c r="BP760" s="7"/>
      <c r="BQ760" s="3"/>
      <c r="BR760" s="3"/>
      <c r="BS760" s="3"/>
      <c r="BT760" s="3"/>
      <c r="BU760" s="3"/>
      <c r="BV760" s="3"/>
      <c r="BW760" s="3"/>
      <c r="BX760" s="3"/>
      <c r="BY760" s="3"/>
      <c r="BZ760" s="3"/>
      <c r="CA760" s="3"/>
      <c r="CB760" s="399">
        <f t="shared" si="528"/>
        <v>0</v>
      </c>
      <c r="CC760" s="397">
        <f t="shared" si="525"/>
        <v>0</v>
      </c>
      <c r="CD760" s="364"/>
      <c r="CE760" s="396">
        <f t="shared" si="523"/>
        <v>6</v>
      </c>
      <c r="CF760" s="14"/>
      <c r="CG760" s="14"/>
      <c r="CH760" s="14"/>
      <c r="CI760" s="14"/>
      <c r="CJ760" s="14"/>
    </row>
    <row r="761" spans="2:88" ht="26.4" customHeight="1">
      <c r="B761" s="4">
        <v>987</v>
      </c>
      <c r="C761" s="216" t="str">
        <f t="shared" ca="1" si="529"/>
        <v/>
      </c>
      <c r="D761" s="216"/>
      <c r="E761" s="363"/>
      <c r="F761" s="14"/>
      <c r="G761" s="14"/>
      <c r="H761" s="17"/>
      <c r="I761" s="14"/>
      <c r="J761" s="14"/>
      <c r="K761" s="14"/>
      <c r="L761" s="17"/>
      <c r="M761" s="14"/>
      <c r="N761" s="14"/>
      <c r="O761" s="14"/>
      <c r="P761" s="14"/>
      <c r="Q761" s="17"/>
      <c r="R761" s="366"/>
      <c r="S761" s="366"/>
      <c r="T761" s="14"/>
      <c r="U761" s="14"/>
      <c r="V761" s="18" t="str">
        <f t="shared" si="526"/>
        <v/>
      </c>
      <c r="W761" s="18"/>
      <c r="X761" s="14"/>
      <c r="Y761" s="14"/>
      <c r="Z761" s="14"/>
      <c r="AA761" s="14"/>
      <c r="AB761" s="14"/>
      <c r="AC761" s="14"/>
      <c r="AD761" s="14"/>
      <c r="AE761" s="14"/>
      <c r="AF761" s="491"/>
      <c r="AG761" s="491"/>
      <c r="AH761" s="491"/>
      <c r="AI761" s="491"/>
      <c r="AJ761" s="491"/>
      <c r="AK761" s="491"/>
      <c r="AL761" s="491"/>
      <c r="AM761" s="491"/>
      <c r="AN761" s="491"/>
      <c r="AO761" s="491"/>
      <c r="AP761" s="491"/>
      <c r="AQ761" s="491"/>
      <c r="AR761" s="491"/>
      <c r="AS761" s="491"/>
      <c r="AT761" s="491"/>
      <c r="AU761" s="491"/>
      <c r="AV761" s="491"/>
      <c r="AW761" s="491"/>
      <c r="AX761" s="491"/>
      <c r="AY761" s="491"/>
      <c r="AZ761" s="491"/>
      <c r="BA761" s="491"/>
      <c r="BB761" s="491"/>
      <c r="BC761" s="491"/>
      <c r="BD761" s="491"/>
      <c r="BE761" s="491"/>
      <c r="BF761" s="400">
        <f t="shared" si="527"/>
        <v>0</v>
      </c>
      <c r="BG761" s="10"/>
      <c r="BH761" s="7"/>
      <c r="BI761" s="7"/>
      <c r="BJ761" s="7"/>
      <c r="BK761" s="7"/>
      <c r="BL761" s="7"/>
      <c r="BM761" s="7"/>
      <c r="BN761" s="7"/>
      <c r="BO761" s="7"/>
      <c r="BP761" s="7"/>
      <c r="BQ761" s="3"/>
      <c r="BR761" s="3"/>
      <c r="BS761" s="3"/>
      <c r="BT761" s="3"/>
      <c r="BU761" s="3"/>
      <c r="BV761" s="3"/>
      <c r="BW761" s="3"/>
      <c r="BX761" s="3"/>
      <c r="BY761" s="3"/>
      <c r="BZ761" s="3"/>
      <c r="CA761" s="3"/>
      <c r="CB761" s="399">
        <f t="shared" si="528"/>
        <v>0</v>
      </c>
      <c r="CC761" s="397">
        <f t="shared" si="525"/>
        <v>0</v>
      </c>
      <c r="CD761" s="364"/>
      <c r="CE761" s="396">
        <f t="shared" si="523"/>
        <v>6</v>
      </c>
      <c r="CF761" s="14"/>
      <c r="CG761" s="14"/>
      <c r="CH761" s="14"/>
      <c r="CI761" s="14"/>
      <c r="CJ761" s="14"/>
    </row>
    <row r="762" spans="2:88" ht="26.4" customHeight="1">
      <c r="B762" s="4">
        <v>988</v>
      </c>
      <c r="C762" s="216" t="str">
        <f t="shared" ca="1" si="529"/>
        <v/>
      </c>
      <c r="D762" s="216"/>
      <c r="E762" s="363"/>
      <c r="F762" s="14"/>
      <c r="G762" s="14"/>
      <c r="H762" s="17"/>
      <c r="I762" s="14"/>
      <c r="J762" s="14"/>
      <c r="K762" s="14"/>
      <c r="L762" s="17"/>
      <c r="M762" s="14"/>
      <c r="N762" s="14"/>
      <c r="O762" s="14"/>
      <c r="P762" s="14"/>
      <c r="Q762" s="17"/>
      <c r="R762" s="366"/>
      <c r="S762" s="366"/>
      <c r="T762" s="14"/>
      <c r="U762" s="14"/>
      <c r="V762" s="18" t="str">
        <f t="shared" si="526"/>
        <v/>
      </c>
      <c r="W762" s="18"/>
      <c r="X762" s="14"/>
      <c r="Y762" s="14"/>
      <c r="Z762" s="14"/>
      <c r="AA762" s="14"/>
      <c r="AB762" s="14"/>
      <c r="AC762" s="14"/>
      <c r="AD762" s="14"/>
      <c r="AE762" s="14"/>
      <c r="AF762" s="491"/>
      <c r="AG762" s="491"/>
      <c r="AH762" s="491"/>
      <c r="AI762" s="491"/>
      <c r="AJ762" s="491"/>
      <c r="AK762" s="491"/>
      <c r="AL762" s="491"/>
      <c r="AM762" s="491"/>
      <c r="AN762" s="491"/>
      <c r="AO762" s="491"/>
      <c r="AP762" s="491"/>
      <c r="AQ762" s="491"/>
      <c r="AR762" s="491"/>
      <c r="AS762" s="491"/>
      <c r="AT762" s="491"/>
      <c r="AU762" s="491"/>
      <c r="AV762" s="491"/>
      <c r="AW762" s="491"/>
      <c r="AX762" s="491"/>
      <c r="AY762" s="491"/>
      <c r="AZ762" s="491"/>
      <c r="BA762" s="491"/>
      <c r="BB762" s="491"/>
      <c r="BC762" s="491"/>
      <c r="BD762" s="491"/>
      <c r="BE762" s="491"/>
      <c r="BF762" s="400">
        <f t="shared" si="527"/>
        <v>0</v>
      </c>
      <c r="BG762" s="10"/>
      <c r="BH762" s="7"/>
      <c r="BI762" s="7"/>
      <c r="BJ762" s="7"/>
      <c r="BK762" s="7"/>
      <c r="BL762" s="7"/>
      <c r="BM762" s="7"/>
      <c r="BN762" s="7"/>
      <c r="BO762" s="7"/>
      <c r="BP762" s="7"/>
      <c r="BQ762" s="3"/>
      <c r="BR762" s="3"/>
      <c r="BS762" s="3"/>
      <c r="BT762" s="3"/>
      <c r="BU762" s="3"/>
      <c r="BV762" s="3"/>
      <c r="BW762" s="3"/>
      <c r="BX762" s="3"/>
      <c r="BY762" s="3"/>
      <c r="BZ762" s="3"/>
      <c r="CA762" s="3"/>
      <c r="CB762" s="399">
        <f t="shared" si="528"/>
        <v>0</v>
      </c>
      <c r="CC762" s="397">
        <f t="shared" si="525"/>
        <v>0</v>
      </c>
      <c r="CD762" s="364"/>
      <c r="CE762" s="396">
        <f t="shared" si="523"/>
        <v>6</v>
      </c>
      <c r="CF762" s="14"/>
      <c r="CG762" s="14"/>
      <c r="CH762" s="14"/>
      <c r="CI762" s="14"/>
      <c r="CJ762" s="14"/>
    </row>
    <row r="763" spans="2:88" ht="26.4" customHeight="1">
      <c r="B763" s="4">
        <v>989</v>
      </c>
      <c r="C763" s="216" t="str">
        <f t="shared" ca="1" si="529"/>
        <v/>
      </c>
      <c r="D763" s="216"/>
      <c r="E763" s="363"/>
      <c r="F763" s="14"/>
      <c r="G763" s="14"/>
      <c r="H763" s="17"/>
      <c r="I763" s="14"/>
      <c r="J763" s="14"/>
      <c r="K763" s="14"/>
      <c r="L763" s="17"/>
      <c r="M763" s="14"/>
      <c r="N763" s="14"/>
      <c r="O763" s="14"/>
      <c r="P763" s="14"/>
      <c r="Q763" s="17"/>
      <c r="R763" s="366"/>
      <c r="S763" s="366"/>
      <c r="T763" s="14"/>
      <c r="U763" s="14"/>
      <c r="V763" s="18" t="str">
        <f t="shared" si="526"/>
        <v/>
      </c>
      <c r="W763" s="18"/>
      <c r="X763" s="14"/>
      <c r="Y763" s="14"/>
      <c r="Z763" s="14"/>
      <c r="AA763" s="14"/>
      <c r="AB763" s="14"/>
      <c r="AC763" s="14"/>
      <c r="AD763" s="14"/>
      <c r="AE763" s="14"/>
      <c r="AF763" s="491"/>
      <c r="AG763" s="491"/>
      <c r="AH763" s="491"/>
      <c r="AI763" s="491"/>
      <c r="AJ763" s="491"/>
      <c r="AK763" s="491"/>
      <c r="AL763" s="491"/>
      <c r="AM763" s="491"/>
      <c r="AN763" s="491"/>
      <c r="AO763" s="491"/>
      <c r="AP763" s="491"/>
      <c r="AQ763" s="491"/>
      <c r="AR763" s="491"/>
      <c r="AS763" s="491"/>
      <c r="AT763" s="491"/>
      <c r="AU763" s="491"/>
      <c r="AV763" s="491"/>
      <c r="AW763" s="491"/>
      <c r="AX763" s="491"/>
      <c r="AY763" s="491"/>
      <c r="AZ763" s="491"/>
      <c r="BA763" s="491"/>
      <c r="BB763" s="491"/>
      <c r="BC763" s="491"/>
      <c r="BD763" s="491"/>
      <c r="BE763" s="491"/>
      <c r="BF763" s="400">
        <f t="shared" si="527"/>
        <v>0</v>
      </c>
      <c r="BG763" s="10"/>
      <c r="BH763" s="7"/>
      <c r="BI763" s="7"/>
      <c r="BJ763" s="7"/>
      <c r="BK763" s="7"/>
      <c r="BL763" s="7"/>
      <c r="BM763" s="7"/>
      <c r="BN763" s="7"/>
      <c r="BO763" s="7"/>
      <c r="BP763" s="7"/>
      <c r="BQ763" s="3"/>
      <c r="BR763" s="3"/>
      <c r="BS763" s="3"/>
      <c r="BT763" s="3"/>
      <c r="BU763" s="3"/>
      <c r="BV763" s="3"/>
      <c r="BW763" s="3"/>
      <c r="BX763" s="3"/>
      <c r="BY763" s="3"/>
      <c r="BZ763" s="3"/>
      <c r="CA763" s="3"/>
      <c r="CB763" s="399">
        <f t="shared" si="528"/>
        <v>0</v>
      </c>
      <c r="CC763" s="397">
        <f t="shared" si="525"/>
        <v>0</v>
      </c>
      <c r="CD763" s="364"/>
      <c r="CE763" s="396">
        <f t="shared" si="523"/>
        <v>6</v>
      </c>
      <c r="CF763" s="14"/>
      <c r="CG763" s="14"/>
      <c r="CH763" s="14"/>
      <c r="CI763" s="14"/>
      <c r="CJ763" s="14"/>
    </row>
    <row r="764" spans="2:88" ht="26.4" customHeight="1">
      <c r="B764" s="4">
        <v>990</v>
      </c>
      <c r="C764" s="216" t="str">
        <f t="shared" ca="1" si="529"/>
        <v/>
      </c>
      <c r="D764" s="216"/>
      <c r="E764" s="363"/>
      <c r="F764" s="14"/>
      <c r="G764" s="14"/>
      <c r="H764" s="17"/>
      <c r="I764" s="14"/>
      <c r="J764" s="14"/>
      <c r="K764" s="14"/>
      <c r="L764" s="17"/>
      <c r="M764" s="14"/>
      <c r="N764" s="14"/>
      <c r="O764" s="14"/>
      <c r="P764" s="14"/>
      <c r="Q764" s="17"/>
      <c r="R764" s="366"/>
      <c r="S764" s="366"/>
      <c r="T764" s="14"/>
      <c r="U764" s="14"/>
      <c r="V764" s="18" t="str">
        <f t="shared" si="526"/>
        <v/>
      </c>
      <c r="W764" s="18"/>
      <c r="X764" s="14"/>
      <c r="Y764" s="14"/>
      <c r="Z764" s="14"/>
      <c r="AA764" s="14"/>
      <c r="AB764" s="14"/>
      <c r="AC764" s="14"/>
      <c r="AD764" s="14"/>
      <c r="AE764" s="14"/>
      <c r="AF764" s="491"/>
      <c r="AG764" s="491"/>
      <c r="AH764" s="491"/>
      <c r="AI764" s="491"/>
      <c r="AJ764" s="491"/>
      <c r="AK764" s="491"/>
      <c r="AL764" s="491"/>
      <c r="AM764" s="491"/>
      <c r="AN764" s="491"/>
      <c r="AO764" s="491"/>
      <c r="AP764" s="491"/>
      <c r="AQ764" s="491"/>
      <c r="AR764" s="491"/>
      <c r="AS764" s="491"/>
      <c r="AT764" s="491"/>
      <c r="AU764" s="491"/>
      <c r="AV764" s="491"/>
      <c r="AW764" s="491"/>
      <c r="AX764" s="491"/>
      <c r="AY764" s="491"/>
      <c r="AZ764" s="491"/>
      <c r="BA764" s="491"/>
      <c r="BB764" s="491"/>
      <c r="BC764" s="491"/>
      <c r="BD764" s="491"/>
      <c r="BE764" s="491"/>
      <c r="BF764" s="400">
        <f t="shared" si="527"/>
        <v>0</v>
      </c>
      <c r="BG764" s="10"/>
      <c r="BH764" s="7"/>
      <c r="BI764" s="7"/>
      <c r="BJ764" s="7"/>
      <c r="BK764" s="7"/>
      <c r="BL764" s="7"/>
      <c r="BM764" s="7"/>
      <c r="BN764" s="7"/>
      <c r="BO764" s="7"/>
      <c r="BP764" s="7"/>
      <c r="BQ764" s="3"/>
      <c r="BR764" s="3"/>
      <c r="BS764" s="3"/>
      <c r="BT764" s="3"/>
      <c r="BU764" s="3"/>
      <c r="BV764" s="3"/>
      <c r="BW764" s="3"/>
      <c r="BX764" s="3"/>
      <c r="BY764" s="3"/>
      <c r="BZ764" s="3"/>
      <c r="CA764" s="3"/>
      <c r="CB764" s="399">
        <f t="shared" si="528"/>
        <v>0</v>
      </c>
      <c r="CC764" s="397">
        <f t="shared" si="525"/>
        <v>0</v>
      </c>
      <c r="CD764" s="364"/>
      <c r="CE764" s="396">
        <f t="shared" si="523"/>
        <v>6</v>
      </c>
      <c r="CF764" s="14"/>
      <c r="CG764" s="14"/>
      <c r="CH764" s="14"/>
      <c r="CI764" s="14"/>
      <c r="CJ764" s="14"/>
    </row>
    <row r="765" spans="2:88" ht="26.4" customHeight="1">
      <c r="B765" s="4">
        <v>991</v>
      </c>
      <c r="C765" s="216" t="str">
        <f t="shared" ca="1" si="529"/>
        <v/>
      </c>
      <c r="D765" s="216"/>
      <c r="E765" s="363"/>
      <c r="F765" s="14"/>
      <c r="G765" s="14"/>
      <c r="H765" s="17"/>
      <c r="I765" s="14"/>
      <c r="J765" s="14"/>
      <c r="K765" s="14"/>
      <c r="L765" s="17"/>
      <c r="M765" s="14"/>
      <c r="N765" s="14"/>
      <c r="O765" s="14"/>
      <c r="P765" s="14"/>
      <c r="Q765" s="17"/>
      <c r="R765" s="366"/>
      <c r="S765" s="366"/>
      <c r="T765" s="14"/>
      <c r="U765" s="14"/>
      <c r="V765" s="18" t="str">
        <f t="shared" si="526"/>
        <v/>
      </c>
      <c r="W765" s="18"/>
      <c r="X765" s="14"/>
      <c r="Y765" s="14"/>
      <c r="Z765" s="14"/>
      <c r="AA765" s="14"/>
      <c r="AB765" s="14"/>
      <c r="AC765" s="14"/>
      <c r="AD765" s="14"/>
      <c r="AE765" s="14"/>
      <c r="AF765" s="491"/>
      <c r="AG765" s="491"/>
      <c r="AH765" s="491"/>
      <c r="AI765" s="491"/>
      <c r="AJ765" s="491"/>
      <c r="AK765" s="491"/>
      <c r="AL765" s="491"/>
      <c r="AM765" s="491"/>
      <c r="AN765" s="491"/>
      <c r="AO765" s="491"/>
      <c r="AP765" s="491"/>
      <c r="AQ765" s="491"/>
      <c r="AR765" s="491"/>
      <c r="AS765" s="491"/>
      <c r="AT765" s="491"/>
      <c r="AU765" s="491"/>
      <c r="AV765" s="491"/>
      <c r="AW765" s="491"/>
      <c r="AX765" s="491"/>
      <c r="AY765" s="491"/>
      <c r="AZ765" s="491"/>
      <c r="BA765" s="491"/>
      <c r="BB765" s="491"/>
      <c r="BC765" s="491"/>
      <c r="BD765" s="491"/>
      <c r="BE765" s="491"/>
      <c r="BF765" s="400">
        <f t="shared" si="527"/>
        <v>0</v>
      </c>
      <c r="BG765" s="10"/>
      <c r="BH765" s="7"/>
      <c r="BI765" s="7"/>
      <c r="BJ765" s="7"/>
      <c r="BK765" s="7"/>
      <c r="BL765" s="7"/>
      <c r="BM765" s="7"/>
      <c r="BN765" s="7"/>
      <c r="BO765" s="7"/>
      <c r="BP765" s="7"/>
      <c r="BQ765" s="3"/>
      <c r="BR765" s="3"/>
      <c r="BS765" s="3"/>
      <c r="BT765" s="3"/>
      <c r="BU765" s="3"/>
      <c r="BV765" s="3"/>
      <c r="BW765" s="3"/>
      <c r="BX765" s="3"/>
      <c r="BY765" s="3"/>
      <c r="BZ765" s="3"/>
      <c r="CA765" s="3"/>
      <c r="CB765" s="399">
        <f t="shared" si="528"/>
        <v>0</v>
      </c>
      <c r="CC765" s="397">
        <f t="shared" si="525"/>
        <v>0</v>
      </c>
      <c r="CD765" s="364"/>
      <c r="CE765" s="396">
        <f t="shared" si="523"/>
        <v>6</v>
      </c>
      <c r="CF765" s="14"/>
      <c r="CG765" s="14"/>
      <c r="CH765" s="14"/>
      <c r="CI765" s="14"/>
      <c r="CJ765" s="14"/>
    </row>
    <row r="766" spans="2:88" ht="26.4" customHeight="1">
      <c r="B766" s="4">
        <v>992</v>
      </c>
      <c r="C766" s="216" t="str">
        <f t="shared" ca="1" si="529"/>
        <v/>
      </c>
      <c r="D766" s="216"/>
      <c r="E766" s="363"/>
      <c r="F766" s="14"/>
      <c r="G766" s="14"/>
      <c r="H766" s="17"/>
      <c r="I766" s="14"/>
      <c r="J766" s="14"/>
      <c r="K766" s="14"/>
      <c r="L766" s="17"/>
      <c r="M766" s="14"/>
      <c r="N766" s="14"/>
      <c r="O766" s="14"/>
      <c r="P766" s="14"/>
      <c r="Q766" s="17"/>
      <c r="R766" s="366"/>
      <c r="S766" s="366"/>
      <c r="T766" s="14"/>
      <c r="U766" s="14"/>
      <c r="V766" s="18" t="str">
        <f t="shared" si="526"/>
        <v/>
      </c>
      <c r="W766" s="18"/>
      <c r="X766" s="14"/>
      <c r="Y766" s="14"/>
      <c r="Z766" s="14"/>
      <c r="AA766" s="14"/>
      <c r="AB766" s="14"/>
      <c r="AC766" s="14"/>
      <c r="AD766" s="14"/>
      <c r="AE766" s="14"/>
      <c r="AF766" s="491"/>
      <c r="AG766" s="491"/>
      <c r="AH766" s="491"/>
      <c r="AI766" s="491"/>
      <c r="AJ766" s="491"/>
      <c r="AK766" s="491"/>
      <c r="AL766" s="491"/>
      <c r="AM766" s="491"/>
      <c r="AN766" s="491"/>
      <c r="AO766" s="491"/>
      <c r="AP766" s="491"/>
      <c r="AQ766" s="491"/>
      <c r="AR766" s="491"/>
      <c r="AS766" s="491"/>
      <c r="AT766" s="491"/>
      <c r="AU766" s="491"/>
      <c r="AV766" s="491"/>
      <c r="AW766" s="491"/>
      <c r="AX766" s="491"/>
      <c r="AY766" s="491"/>
      <c r="AZ766" s="491"/>
      <c r="BA766" s="491"/>
      <c r="BB766" s="491"/>
      <c r="BC766" s="491"/>
      <c r="BD766" s="491"/>
      <c r="BE766" s="491"/>
      <c r="BF766" s="400">
        <f t="shared" si="527"/>
        <v>0</v>
      </c>
      <c r="BG766" s="10"/>
      <c r="BH766" s="7"/>
      <c r="BI766" s="7"/>
      <c r="BJ766" s="7"/>
      <c r="BK766" s="7"/>
      <c r="BL766" s="7"/>
      <c r="BM766" s="7"/>
      <c r="BN766" s="7"/>
      <c r="BO766" s="7"/>
      <c r="BP766" s="7"/>
      <c r="BQ766" s="3"/>
      <c r="BR766" s="3"/>
      <c r="BS766" s="3"/>
      <c r="BT766" s="3"/>
      <c r="BU766" s="3"/>
      <c r="BV766" s="3"/>
      <c r="BW766" s="3"/>
      <c r="BX766" s="3"/>
      <c r="BY766" s="3"/>
      <c r="BZ766" s="3"/>
      <c r="CA766" s="3"/>
      <c r="CB766" s="399">
        <f t="shared" si="528"/>
        <v>0</v>
      </c>
      <c r="CC766" s="397">
        <f t="shared" si="525"/>
        <v>0</v>
      </c>
      <c r="CD766" s="364"/>
      <c r="CE766" s="396">
        <f t="shared" si="523"/>
        <v>6</v>
      </c>
      <c r="CF766" s="14"/>
      <c r="CG766" s="14"/>
      <c r="CH766" s="14"/>
      <c r="CI766" s="14"/>
      <c r="CJ766" s="14"/>
    </row>
    <row r="767" spans="2:88" ht="26.4" customHeight="1">
      <c r="B767" s="4">
        <v>993</v>
      </c>
      <c r="C767" s="216" t="str">
        <f t="shared" ca="1" si="529"/>
        <v/>
      </c>
      <c r="D767" s="216"/>
      <c r="E767" s="363"/>
      <c r="F767" s="14"/>
      <c r="G767" s="14"/>
      <c r="H767" s="17"/>
      <c r="I767" s="14"/>
      <c r="J767" s="14"/>
      <c r="K767" s="14"/>
      <c r="L767" s="17"/>
      <c r="M767" s="14"/>
      <c r="N767" s="14"/>
      <c r="O767" s="14"/>
      <c r="P767" s="14"/>
      <c r="Q767" s="17"/>
      <c r="R767" s="366"/>
      <c r="S767" s="366"/>
      <c r="T767" s="14"/>
      <c r="U767" s="14"/>
      <c r="V767" s="18" t="str">
        <f t="shared" si="526"/>
        <v/>
      </c>
      <c r="W767" s="18"/>
      <c r="X767" s="14"/>
      <c r="Y767" s="14"/>
      <c r="Z767" s="14"/>
      <c r="AA767" s="14"/>
      <c r="AB767" s="14"/>
      <c r="AC767" s="14"/>
      <c r="AD767" s="14"/>
      <c r="AE767" s="14"/>
      <c r="AF767" s="491"/>
      <c r="AG767" s="491"/>
      <c r="AH767" s="491"/>
      <c r="AI767" s="491"/>
      <c r="AJ767" s="491"/>
      <c r="AK767" s="491"/>
      <c r="AL767" s="491"/>
      <c r="AM767" s="491"/>
      <c r="AN767" s="491"/>
      <c r="AO767" s="491"/>
      <c r="AP767" s="491"/>
      <c r="AQ767" s="491"/>
      <c r="AR767" s="491"/>
      <c r="AS767" s="491"/>
      <c r="AT767" s="491"/>
      <c r="AU767" s="491"/>
      <c r="AV767" s="491"/>
      <c r="AW767" s="491"/>
      <c r="AX767" s="491"/>
      <c r="AY767" s="491"/>
      <c r="AZ767" s="491"/>
      <c r="BA767" s="491"/>
      <c r="BB767" s="491"/>
      <c r="BC767" s="491"/>
      <c r="BD767" s="491"/>
      <c r="BE767" s="491"/>
      <c r="BF767" s="400">
        <f t="shared" si="527"/>
        <v>0</v>
      </c>
      <c r="BG767" s="10"/>
      <c r="BH767" s="7"/>
      <c r="BI767" s="7"/>
      <c r="BJ767" s="7"/>
      <c r="BK767" s="7"/>
      <c r="BL767" s="7"/>
      <c r="BM767" s="7"/>
      <c r="BN767" s="7"/>
      <c r="BO767" s="7"/>
      <c r="BP767" s="7"/>
      <c r="BQ767" s="3"/>
      <c r="BR767" s="3"/>
      <c r="BS767" s="3"/>
      <c r="BT767" s="3"/>
      <c r="BU767" s="3"/>
      <c r="BV767" s="3"/>
      <c r="BW767" s="3"/>
      <c r="BX767" s="3"/>
      <c r="BY767" s="3"/>
      <c r="BZ767" s="3"/>
      <c r="CA767" s="3"/>
      <c r="CB767" s="399">
        <f t="shared" si="528"/>
        <v>0</v>
      </c>
      <c r="CC767" s="397">
        <f t="shared" si="525"/>
        <v>0</v>
      </c>
      <c r="CD767" s="364"/>
      <c r="CE767" s="396">
        <f t="shared" si="523"/>
        <v>6</v>
      </c>
      <c r="CF767" s="14"/>
      <c r="CG767" s="14"/>
      <c r="CH767" s="14"/>
      <c r="CI767" s="14"/>
      <c r="CJ767" s="14"/>
    </row>
    <row r="768" spans="2:88" ht="26.4" customHeight="1">
      <c r="B768" s="4">
        <v>994</v>
      </c>
      <c r="C768" s="216" t="str">
        <f t="shared" ca="1" si="529"/>
        <v/>
      </c>
      <c r="D768" s="216"/>
      <c r="E768" s="363"/>
      <c r="F768" s="14"/>
      <c r="G768" s="14"/>
      <c r="H768" s="17"/>
      <c r="I768" s="14"/>
      <c r="J768" s="14"/>
      <c r="K768" s="14"/>
      <c r="L768" s="17"/>
      <c r="M768" s="14"/>
      <c r="N768" s="14"/>
      <c r="O768" s="14"/>
      <c r="P768" s="14"/>
      <c r="Q768" s="17"/>
      <c r="R768" s="366"/>
      <c r="S768" s="366"/>
      <c r="T768" s="14"/>
      <c r="U768" s="14"/>
      <c r="V768" s="18" t="str">
        <f t="shared" si="526"/>
        <v/>
      </c>
      <c r="W768" s="18"/>
      <c r="X768" s="14"/>
      <c r="Y768" s="14"/>
      <c r="Z768" s="14"/>
      <c r="AA768" s="14"/>
      <c r="AB768" s="14"/>
      <c r="AC768" s="14"/>
      <c r="AD768" s="14"/>
      <c r="AE768" s="14"/>
      <c r="AF768" s="491"/>
      <c r="AG768" s="491"/>
      <c r="AH768" s="491"/>
      <c r="AI768" s="491"/>
      <c r="AJ768" s="491"/>
      <c r="AK768" s="491"/>
      <c r="AL768" s="491"/>
      <c r="AM768" s="491"/>
      <c r="AN768" s="491"/>
      <c r="AO768" s="491"/>
      <c r="AP768" s="491"/>
      <c r="AQ768" s="491"/>
      <c r="AR768" s="491"/>
      <c r="AS768" s="491"/>
      <c r="AT768" s="491"/>
      <c r="AU768" s="491"/>
      <c r="AV768" s="491"/>
      <c r="AW768" s="491"/>
      <c r="AX768" s="491"/>
      <c r="AY768" s="491"/>
      <c r="AZ768" s="491"/>
      <c r="BA768" s="491"/>
      <c r="BB768" s="491"/>
      <c r="BC768" s="491"/>
      <c r="BD768" s="491"/>
      <c r="BE768" s="491"/>
      <c r="BF768" s="400">
        <f t="shared" si="527"/>
        <v>0</v>
      </c>
      <c r="BG768" s="10"/>
      <c r="BH768" s="7"/>
      <c r="BI768" s="7"/>
      <c r="BJ768" s="7"/>
      <c r="BK768" s="7"/>
      <c r="BL768" s="7"/>
      <c r="BM768" s="7"/>
      <c r="BN768" s="7"/>
      <c r="BO768" s="7"/>
      <c r="BP768" s="7"/>
      <c r="BQ768" s="3"/>
      <c r="BR768" s="3"/>
      <c r="BS768" s="3"/>
      <c r="BT768" s="3"/>
      <c r="BU768" s="3"/>
      <c r="BV768" s="3"/>
      <c r="BW768" s="3"/>
      <c r="BX768" s="3"/>
      <c r="BY768" s="3"/>
      <c r="BZ768" s="3"/>
      <c r="CA768" s="3"/>
      <c r="CB768" s="399">
        <f t="shared" si="528"/>
        <v>0</v>
      </c>
      <c r="CC768" s="397">
        <f t="shared" si="525"/>
        <v>0</v>
      </c>
      <c r="CD768" s="364"/>
      <c r="CE768" s="396">
        <f t="shared" si="523"/>
        <v>6</v>
      </c>
      <c r="CF768" s="14"/>
      <c r="CG768" s="14"/>
      <c r="CH768" s="14"/>
      <c r="CI768" s="14"/>
      <c r="CJ768" s="14"/>
    </row>
    <row r="769" spans="2:88" ht="26.4" customHeight="1">
      <c r="B769" s="4">
        <v>995</v>
      </c>
      <c r="C769" s="216" t="str">
        <f t="shared" ca="1" si="529"/>
        <v/>
      </c>
      <c r="D769" s="216"/>
      <c r="E769" s="363"/>
      <c r="F769" s="14"/>
      <c r="G769" s="14"/>
      <c r="H769" s="17"/>
      <c r="I769" s="14"/>
      <c r="J769" s="14"/>
      <c r="K769" s="14"/>
      <c r="L769" s="17"/>
      <c r="M769" s="14"/>
      <c r="N769" s="14"/>
      <c r="O769" s="14"/>
      <c r="P769" s="14"/>
      <c r="Q769" s="17"/>
      <c r="R769" s="366"/>
      <c r="S769" s="366"/>
      <c r="T769" s="14"/>
      <c r="U769" s="14"/>
      <c r="V769" s="18" t="str">
        <f t="shared" si="526"/>
        <v/>
      </c>
      <c r="W769" s="18"/>
      <c r="X769" s="14"/>
      <c r="Y769" s="14"/>
      <c r="Z769" s="14"/>
      <c r="AA769" s="14"/>
      <c r="AB769" s="14"/>
      <c r="AC769" s="14"/>
      <c r="AD769" s="14"/>
      <c r="AE769" s="14"/>
      <c r="AF769" s="491"/>
      <c r="AG769" s="491"/>
      <c r="AH769" s="491"/>
      <c r="AI769" s="491"/>
      <c r="AJ769" s="491"/>
      <c r="AK769" s="491"/>
      <c r="AL769" s="491"/>
      <c r="AM769" s="491"/>
      <c r="AN769" s="491"/>
      <c r="AO769" s="491"/>
      <c r="AP769" s="491"/>
      <c r="AQ769" s="491"/>
      <c r="AR769" s="491"/>
      <c r="AS769" s="491"/>
      <c r="AT769" s="491"/>
      <c r="AU769" s="491"/>
      <c r="AV769" s="491"/>
      <c r="AW769" s="491"/>
      <c r="AX769" s="491"/>
      <c r="AY769" s="491"/>
      <c r="AZ769" s="491"/>
      <c r="BA769" s="491"/>
      <c r="BB769" s="491"/>
      <c r="BC769" s="491"/>
      <c r="BD769" s="491"/>
      <c r="BE769" s="491"/>
      <c r="BF769" s="400">
        <f t="shared" si="527"/>
        <v>0</v>
      </c>
      <c r="BG769" s="10"/>
      <c r="BH769" s="7"/>
      <c r="BI769" s="7"/>
      <c r="BJ769" s="7"/>
      <c r="BK769" s="7"/>
      <c r="BL769" s="7"/>
      <c r="BM769" s="7"/>
      <c r="BN769" s="7"/>
      <c r="BO769" s="7"/>
      <c r="BP769" s="7"/>
      <c r="BQ769" s="3"/>
      <c r="BR769" s="3"/>
      <c r="BS769" s="3"/>
      <c r="BT769" s="3"/>
      <c r="BU769" s="3"/>
      <c r="BV769" s="3"/>
      <c r="BW769" s="3"/>
      <c r="BX769" s="3"/>
      <c r="BY769" s="3"/>
      <c r="BZ769" s="3"/>
      <c r="CA769" s="3"/>
      <c r="CB769" s="399">
        <f t="shared" si="528"/>
        <v>0</v>
      </c>
      <c r="CC769" s="397">
        <f t="shared" si="525"/>
        <v>0</v>
      </c>
      <c r="CD769" s="364"/>
      <c r="CE769" s="396">
        <f t="shared" si="523"/>
        <v>6</v>
      </c>
      <c r="CF769" s="14"/>
      <c r="CG769" s="14"/>
      <c r="CH769" s="14"/>
      <c r="CI769" s="14"/>
      <c r="CJ769" s="14"/>
    </row>
    <row r="770" spans="2:88" ht="26.4" customHeight="1">
      <c r="B770" s="4">
        <v>996</v>
      </c>
      <c r="C770" s="216" t="str">
        <f t="shared" ca="1" si="529"/>
        <v/>
      </c>
      <c r="D770" s="216"/>
      <c r="E770" s="363"/>
      <c r="F770" s="14"/>
      <c r="G770" s="14"/>
      <c r="H770" s="17"/>
      <c r="I770" s="14"/>
      <c r="J770" s="14"/>
      <c r="K770" s="14"/>
      <c r="L770" s="17"/>
      <c r="M770" s="14"/>
      <c r="N770" s="14"/>
      <c r="O770" s="14"/>
      <c r="P770" s="14"/>
      <c r="Q770" s="17"/>
      <c r="R770" s="366"/>
      <c r="S770" s="366"/>
      <c r="T770" s="14"/>
      <c r="U770" s="14"/>
      <c r="V770" s="18" t="str">
        <f t="shared" si="526"/>
        <v/>
      </c>
      <c r="W770" s="18"/>
      <c r="X770" s="14"/>
      <c r="Y770" s="14"/>
      <c r="Z770" s="14"/>
      <c r="AA770" s="14"/>
      <c r="AB770" s="14"/>
      <c r="AC770" s="14"/>
      <c r="AD770" s="14"/>
      <c r="AE770" s="14"/>
      <c r="AF770" s="491"/>
      <c r="AG770" s="491"/>
      <c r="AH770" s="491"/>
      <c r="AI770" s="491"/>
      <c r="AJ770" s="491"/>
      <c r="AK770" s="491"/>
      <c r="AL770" s="491"/>
      <c r="AM770" s="491"/>
      <c r="AN770" s="491"/>
      <c r="AO770" s="491"/>
      <c r="AP770" s="491"/>
      <c r="AQ770" s="491"/>
      <c r="AR770" s="491"/>
      <c r="AS770" s="491"/>
      <c r="AT770" s="491"/>
      <c r="AU770" s="491"/>
      <c r="AV770" s="491"/>
      <c r="AW770" s="491"/>
      <c r="AX770" s="491"/>
      <c r="AY770" s="491"/>
      <c r="AZ770" s="491"/>
      <c r="BA770" s="491"/>
      <c r="BB770" s="491"/>
      <c r="BC770" s="491"/>
      <c r="BD770" s="491"/>
      <c r="BE770" s="491"/>
      <c r="BF770" s="400">
        <f t="shared" si="527"/>
        <v>0</v>
      </c>
      <c r="BG770" s="10"/>
      <c r="BH770" s="7"/>
      <c r="BI770" s="7"/>
      <c r="BJ770" s="7"/>
      <c r="BK770" s="7"/>
      <c r="BL770" s="7"/>
      <c r="BM770" s="7"/>
      <c r="BN770" s="7"/>
      <c r="BO770" s="7"/>
      <c r="BP770" s="7"/>
      <c r="BQ770" s="3"/>
      <c r="BR770" s="3"/>
      <c r="BS770" s="3"/>
      <c r="BT770" s="3"/>
      <c r="BU770" s="3"/>
      <c r="BV770" s="3"/>
      <c r="BW770" s="3"/>
      <c r="BX770" s="3"/>
      <c r="BY770" s="3"/>
      <c r="BZ770" s="3"/>
      <c r="CA770" s="3"/>
      <c r="CB770" s="399">
        <f t="shared" si="528"/>
        <v>0</v>
      </c>
      <c r="CC770" s="397">
        <f t="shared" si="525"/>
        <v>0</v>
      </c>
      <c r="CD770" s="364"/>
      <c r="CE770" s="396">
        <f t="shared" si="523"/>
        <v>6</v>
      </c>
      <c r="CF770" s="14"/>
      <c r="CG770" s="14"/>
      <c r="CH770" s="14"/>
      <c r="CI770" s="14"/>
      <c r="CJ770" s="14"/>
    </row>
    <row r="771" spans="2:88" ht="26.4" customHeight="1">
      <c r="B771" s="4">
        <v>997</v>
      </c>
      <c r="C771" s="216" t="str">
        <f t="shared" ca="1" si="529"/>
        <v/>
      </c>
      <c r="D771" s="216"/>
      <c r="E771" s="363"/>
      <c r="F771" s="14"/>
      <c r="G771" s="14"/>
      <c r="H771" s="17"/>
      <c r="I771" s="14"/>
      <c r="J771" s="14"/>
      <c r="K771" s="14"/>
      <c r="L771" s="17"/>
      <c r="M771" s="14"/>
      <c r="N771" s="14"/>
      <c r="O771" s="14"/>
      <c r="P771" s="14"/>
      <c r="Q771" s="17"/>
      <c r="R771" s="366"/>
      <c r="S771" s="366"/>
      <c r="T771" s="14"/>
      <c r="U771" s="14"/>
      <c r="V771" s="18" t="str">
        <f t="shared" si="526"/>
        <v/>
      </c>
      <c r="W771" s="18"/>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c r="AZ771" s="14"/>
      <c r="BA771" s="14"/>
      <c r="BB771" s="14"/>
      <c r="BC771" s="14"/>
      <c r="BD771" s="14"/>
      <c r="BE771" s="14"/>
      <c r="BF771" s="400">
        <f t="shared" si="527"/>
        <v>0</v>
      </c>
      <c r="BG771" s="10"/>
      <c r="BH771" s="7"/>
      <c r="BI771" s="7"/>
      <c r="BJ771" s="7"/>
      <c r="BK771" s="7"/>
      <c r="BL771" s="7"/>
      <c r="BM771" s="7"/>
      <c r="BN771" s="7"/>
      <c r="BO771" s="7"/>
      <c r="BP771" s="7"/>
      <c r="BQ771" s="3"/>
      <c r="BR771" s="3"/>
      <c r="BS771" s="3"/>
      <c r="BT771" s="3"/>
      <c r="BU771" s="3"/>
      <c r="BV771" s="3"/>
      <c r="BW771" s="3"/>
      <c r="BX771" s="3"/>
      <c r="BY771" s="3"/>
      <c r="BZ771" s="3"/>
      <c r="CA771" s="3"/>
      <c r="CB771" s="399">
        <f t="shared" si="528"/>
        <v>0</v>
      </c>
      <c r="CC771" s="397">
        <f t="shared" si="525"/>
        <v>0</v>
      </c>
      <c r="CD771" s="364"/>
      <c r="CE771" s="396">
        <f t="shared" si="523"/>
        <v>6</v>
      </c>
      <c r="CF771" s="14"/>
      <c r="CG771" s="14"/>
      <c r="CH771" s="14"/>
      <c r="CI771" s="14"/>
      <c r="CJ771" s="14"/>
    </row>
    <row r="772" spans="2:88" ht="26.4" customHeight="1">
      <c r="B772" s="4">
        <v>998</v>
      </c>
      <c r="C772" s="216" t="str">
        <f t="shared" ca="1" si="529"/>
        <v/>
      </c>
      <c r="D772" s="216"/>
      <c r="E772" s="363"/>
      <c r="F772" s="14"/>
      <c r="G772" s="14"/>
      <c r="H772" s="17"/>
      <c r="I772" s="14"/>
      <c r="J772" s="14"/>
      <c r="K772" s="14"/>
      <c r="L772" s="17"/>
      <c r="M772" s="14"/>
      <c r="N772" s="14"/>
      <c r="O772" s="14"/>
      <c r="P772" s="14"/>
      <c r="Q772" s="17"/>
      <c r="R772" s="366"/>
      <c r="S772" s="366"/>
      <c r="T772" s="14"/>
      <c r="U772" s="14"/>
      <c r="V772" s="18" t="str">
        <f t="shared" si="526"/>
        <v/>
      </c>
      <c r="W772" s="18"/>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4"/>
      <c r="BB772" s="14"/>
      <c r="BC772" s="14"/>
      <c r="BD772" s="14"/>
      <c r="BE772" s="14"/>
      <c r="BF772" s="400">
        <f t="shared" si="527"/>
        <v>0</v>
      </c>
      <c r="BG772" s="10"/>
      <c r="BH772" s="7"/>
      <c r="BI772" s="7"/>
      <c r="BJ772" s="7"/>
      <c r="BK772" s="7"/>
      <c r="BL772" s="7"/>
      <c r="BM772" s="7"/>
      <c r="BN772" s="7"/>
      <c r="BO772" s="7"/>
      <c r="BP772" s="7"/>
      <c r="BQ772" s="3"/>
      <c r="BR772" s="3"/>
      <c r="BS772" s="3"/>
      <c r="BT772" s="3"/>
      <c r="BU772" s="3"/>
      <c r="BV772" s="3"/>
      <c r="BW772" s="3"/>
      <c r="BX772" s="3"/>
      <c r="BY772" s="3"/>
      <c r="BZ772" s="3"/>
      <c r="CA772" s="3"/>
      <c r="CB772" s="399">
        <f t="shared" si="528"/>
        <v>0</v>
      </c>
      <c r="CC772" s="397">
        <f t="shared" si="525"/>
        <v>0</v>
      </c>
      <c r="CD772" s="364"/>
      <c r="CE772" s="396">
        <f t="shared" si="523"/>
        <v>6</v>
      </c>
      <c r="CF772" s="14"/>
      <c r="CG772" s="14"/>
      <c r="CH772" s="14"/>
      <c r="CI772" s="14"/>
      <c r="CJ772" s="14"/>
    </row>
    <row r="773" spans="2:88" ht="26.4" customHeight="1">
      <c r="B773" s="4">
        <v>999</v>
      </c>
      <c r="C773" s="216" t="str">
        <f t="shared" ca="1" si="529"/>
        <v/>
      </c>
      <c r="D773" s="216"/>
      <c r="E773" s="363"/>
      <c r="F773" s="14"/>
      <c r="G773" s="14"/>
      <c r="H773" s="17"/>
      <c r="I773" s="14"/>
      <c r="J773" s="14"/>
      <c r="K773" s="14"/>
      <c r="L773" s="17"/>
      <c r="M773" s="14"/>
      <c r="N773" s="14"/>
      <c r="O773" s="14"/>
      <c r="P773" s="14"/>
      <c r="Q773" s="17"/>
      <c r="R773" s="366"/>
      <c r="S773" s="366"/>
      <c r="T773" s="14"/>
      <c r="U773" s="14"/>
      <c r="V773" s="18" t="str">
        <f t="shared" si="526"/>
        <v/>
      </c>
      <c r="W773" s="18"/>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c r="AZ773" s="14"/>
      <c r="BA773" s="14"/>
      <c r="BB773" s="14"/>
      <c r="BC773" s="14"/>
      <c r="BD773" s="14"/>
      <c r="BE773" s="14"/>
      <c r="BF773" s="400">
        <f t="shared" si="527"/>
        <v>0</v>
      </c>
      <c r="BG773" s="10"/>
      <c r="BH773" s="7"/>
      <c r="BI773" s="7"/>
      <c r="BJ773" s="7"/>
      <c r="BK773" s="7"/>
      <c r="BL773" s="7"/>
      <c r="BM773" s="7"/>
      <c r="BN773" s="7"/>
      <c r="BO773" s="7"/>
      <c r="BP773" s="7"/>
      <c r="BQ773" s="3"/>
      <c r="BR773" s="3"/>
      <c r="BS773" s="3"/>
      <c r="BT773" s="3"/>
      <c r="BU773" s="3"/>
      <c r="BV773" s="3"/>
      <c r="BW773" s="3"/>
      <c r="BX773" s="3"/>
      <c r="BY773" s="3"/>
      <c r="BZ773" s="3"/>
      <c r="CA773" s="3"/>
      <c r="CB773" s="399">
        <f t="shared" si="528"/>
        <v>0</v>
      </c>
      <c r="CC773" s="397">
        <f t="shared" si="525"/>
        <v>0</v>
      </c>
      <c r="CD773" s="364"/>
      <c r="CE773" s="396">
        <f t="shared" si="523"/>
        <v>6</v>
      </c>
      <c r="CF773" s="14"/>
      <c r="CG773" s="14"/>
      <c r="CH773" s="14"/>
      <c r="CI773" s="14"/>
      <c r="CJ773" s="14"/>
    </row>
    <row r="774" spans="2:88" ht="26.4" customHeight="1">
      <c r="B774" s="4">
        <v>1000</v>
      </c>
      <c r="C774" s="216" t="str">
        <f t="shared" ca="1" si="529"/>
        <v/>
      </c>
      <c r="D774" s="216"/>
      <c r="E774" s="363"/>
      <c r="F774" s="14"/>
      <c r="G774" s="14"/>
      <c r="H774" s="17"/>
      <c r="I774" s="14"/>
      <c r="J774" s="14"/>
      <c r="K774" s="14"/>
      <c r="L774" s="17"/>
      <c r="M774" s="14"/>
      <c r="N774" s="14"/>
      <c r="O774" s="14"/>
      <c r="P774" s="14"/>
      <c r="Q774" s="17"/>
      <c r="R774" s="366"/>
      <c r="S774" s="366"/>
      <c r="T774" s="14"/>
      <c r="U774" s="14"/>
      <c r="V774" s="18" t="str">
        <f t="shared" si="526"/>
        <v/>
      </c>
      <c r="W774" s="18"/>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4"/>
      <c r="BB774" s="14"/>
      <c r="BC774" s="14"/>
      <c r="BD774" s="14"/>
      <c r="BE774" s="14"/>
      <c r="BF774" s="400">
        <f t="shared" si="527"/>
        <v>0</v>
      </c>
      <c r="BG774" s="10"/>
      <c r="BH774" s="7"/>
      <c r="BI774" s="7"/>
      <c r="BJ774" s="7"/>
      <c r="BK774" s="7"/>
      <c r="BL774" s="7"/>
      <c r="BM774" s="7"/>
      <c r="BN774" s="7"/>
      <c r="BO774" s="7"/>
      <c r="BP774" s="7"/>
      <c r="BQ774" s="3"/>
      <c r="BR774" s="3"/>
      <c r="BS774" s="3"/>
      <c r="BT774" s="3"/>
      <c r="BU774" s="3"/>
      <c r="BV774" s="3"/>
      <c r="BW774" s="3"/>
      <c r="BX774" s="3"/>
      <c r="BY774" s="3"/>
      <c r="BZ774" s="3"/>
      <c r="CA774" s="3"/>
      <c r="CB774" s="399">
        <f t="shared" si="528"/>
        <v>0</v>
      </c>
      <c r="CC774" s="397">
        <f t="shared" si="525"/>
        <v>0</v>
      </c>
      <c r="CD774" s="364"/>
      <c r="CE774" s="396">
        <f t="shared" si="523"/>
        <v>6</v>
      </c>
      <c r="CF774" s="14"/>
      <c r="CG774" s="14"/>
      <c r="CH774" s="14"/>
      <c r="CI774" s="14"/>
      <c r="CJ774" s="14"/>
    </row>
    <row r="775" spans="2:88" ht="26.4" customHeight="1">
      <c r="B775" s="4">
        <v>1001</v>
      </c>
      <c r="C775" s="216" t="str">
        <f t="shared" ca="1" si="529"/>
        <v/>
      </c>
      <c r="D775" s="216"/>
      <c r="E775" s="363"/>
      <c r="F775" s="14"/>
      <c r="G775" s="14"/>
      <c r="H775" s="17"/>
      <c r="I775" s="14"/>
      <c r="J775" s="14"/>
      <c r="K775" s="14"/>
      <c r="L775" s="17"/>
      <c r="M775" s="14"/>
      <c r="N775" s="14"/>
      <c r="O775" s="14"/>
      <c r="P775" s="14"/>
      <c r="Q775" s="17"/>
      <c r="R775" s="366"/>
      <c r="S775" s="366"/>
      <c r="T775" s="14"/>
      <c r="U775" s="14"/>
      <c r="V775" s="18" t="str">
        <f t="shared" si="526"/>
        <v/>
      </c>
      <c r="W775" s="18"/>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c r="AZ775" s="14"/>
      <c r="BA775" s="14"/>
      <c r="BB775" s="14"/>
      <c r="BC775" s="14"/>
      <c r="BD775" s="14"/>
      <c r="BE775" s="14"/>
      <c r="BF775" s="400">
        <f t="shared" si="527"/>
        <v>0</v>
      </c>
      <c r="BG775" s="10"/>
      <c r="BH775" s="7"/>
      <c r="BI775" s="7"/>
      <c r="BJ775" s="7"/>
      <c r="BK775" s="7"/>
      <c r="BL775" s="7"/>
      <c r="BM775" s="7"/>
      <c r="BN775" s="7"/>
      <c r="BO775" s="7"/>
      <c r="BP775" s="7"/>
      <c r="BQ775" s="3"/>
      <c r="BR775" s="3"/>
      <c r="BS775" s="3"/>
      <c r="BT775" s="3"/>
      <c r="BU775" s="3"/>
      <c r="BV775" s="3"/>
      <c r="BW775" s="3"/>
      <c r="BX775" s="3"/>
      <c r="BY775" s="3"/>
      <c r="BZ775" s="3"/>
      <c r="CA775" s="3"/>
      <c r="CB775" s="399">
        <f t="shared" si="528"/>
        <v>0</v>
      </c>
      <c r="CC775" s="397">
        <f t="shared" si="525"/>
        <v>0</v>
      </c>
      <c r="CD775" s="364"/>
      <c r="CE775" s="396">
        <f t="shared" ref="CE775:CE838" si="530">CD775+6</f>
        <v>6</v>
      </c>
      <c r="CF775" s="14"/>
      <c r="CG775" s="14"/>
      <c r="CH775" s="14"/>
      <c r="CI775" s="14"/>
      <c r="CJ775" s="14"/>
    </row>
    <row r="776" spans="2:88" ht="26.4" customHeight="1">
      <c r="B776" s="4">
        <v>1002</v>
      </c>
      <c r="C776" s="216" t="str">
        <f t="shared" ca="1" si="529"/>
        <v/>
      </c>
      <c r="D776" s="216"/>
      <c r="E776" s="363"/>
      <c r="F776" s="14"/>
      <c r="G776" s="14"/>
      <c r="H776" s="17"/>
      <c r="I776" s="14"/>
      <c r="J776" s="14"/>
      <c r="K776" s="14"/>
      <c r="L776" s="17"/>
      <c r="M776" s="14"/>
      <c r="N776" s="14"/>
      <c r="O776" s="14"/>
      <c r="P776" s="14"/>
      <c r="Q776" s="17"/>
      <c r="R776" s="366"/>
      <c r="S776" s="366"/>
      <c r="T776" s="14"/>
      <c r="U776" s="14"/>
      <c r="V776" s="18" t="str">
        <f t="shared" si="526"/>
        <v/>
      </c>
      <c r="W776" s="18"/>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c r="AZ776" s="14"/>
      <c r="BA776" s="14"/>
      <c r="BB776" s="14"/>
      <c r="BC776" s="14"/>
      <c r="BD776" s="14"/>
      <c r="BE776" s="14"/>
      <c r="BF776" s="400">
        <f t="shared" si="527"/>
        <v>0</v>
      </c>
      <c r="BG776" s="10"/>
      <c r="BH776" s="7"/>
      <c r="BI776" s="7"/>
      <c r="BJ776" s="7"/>
      <c r="BK776" s="7"/>
      <c r="BL776" s="7"/>
      <c r="BM776" s="7"/>
      <c r="BN776" s="7"/>
      <c r="BO776" s="7"/>
      <c r="BP776" s="7"/>
      <c r="BQ776" s="3"/>
      <c r="BR776" s="3"/>
      <c r="BS776" s="3"/>
      <c r="BT776" s="3"/>
      <c r="BU776" s="3"/>
      <c r="BV776" s="3"/>
      <c r="BW776" s="3"/>
      <c r="BX776" s="3"/>
      <c r="BY776" s="3"/>
      <c r="BZ776" s="3"/>
      <c r="CA776" s="3"/>
      <c r="CB776" s="399">
        <f t="shared" si="528"/>
        <v>0</v>
      </c>
      <c r="CC776" s="397">
        <f t="shared" si="525"/>
        <v>0</v>
      </c>
      <c r="CD776" s="364"/>
      <c r="CE776" s="396">
        <f t="shared" si="530"/>
        <v>6</v>
      </c>
      <c r="CF776" s="14"/>
      <c r="CG776" s="14"/>
      <c r="CH776" s="14"/>
      <c r="CI776" s="14"/>
      <c r="CJ776" s="14"/>
    </row>
    <row r="777" spans="2:88" ht="26.4" customHeight="1">
      <c r="B777" s="4">
        <v>1003</v>
      </c>
      <c r="C777" s="216" t="str">
        <f t="shared" ca="1" si="529"/>
        <v/>
      </c>
      <c r="D777" s="216"/>
      <c r="E777" s="363"/>
      <c r="F777" s="14"/>
      <c r="G777" s="14"/>
      <c r="H777" s="17"/>
      <c r="I777" s="14"/>
      <c r="J777" s="14"/>
      <c r="K777" s="14"/>
      <c r="L777" s="17"/>
      <c r="M777" s="14"/>
      <c r="N777" s="14"/>
      <c r="O777" s="14"/>
      <c r="P777" s="14"/>
      <c r="Q777" s="17"/>
      <c r="R777" s="366"/>
      <c r="S777" s="366"/>
      <c r="T777" s="14"/>
      <c r="U777" s="14"/>
      <c r="V777" s="18" t="str">
        <f t="shared" si="526"/>
        <v/>
      </c>
      <c r="W777" s="18"/>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c r="AZ777" s="14"/>
      <c r="BA777" s="14"/>
      <c r="BB777" s="14"/>
      <c r="BC777" s="14"/>
      <c r="BD777" s="14"/>
      <c r="BE777" s="14"/>
      <c r="BF777" s="400">
        <f t="shared" si="527"/>
        <v>0</v>
      </c>
      <c r="BG777" s="10"/>
      <c r="BH777" s="7"/>
      <c r="BI777" s="7"/>
      <c r="BJ777" s="7"/>
      <c r="BK777" s="7"/>
      <c r="BL777" s="7"/>
      <c r="BM777" s="7"/>
      <c r="BN777" s="7"/>
      <c r="BO777" s="7"/>
      <c r="BP777" s="7"/>
      <c r="BQ777" s="3"/>
      <c r="BR777" s="3"/>
      <c r="BS777" s="3"/>
      <c r="BT777" s="3"/>
      <c r="BU777" s="3"/>
      <c r="BV777" s="3"/>
      <c r="BW777" s="3"/>
      <c r="BX777" s="3"/>
      <c r="BY777" s="3"/>
      <c r="BZ777" s="3"/>
      <c r="CA777" s="3"/>
      <c r="CB777" s="399">
        <f t="shared" si="528"/>
        <v>0</v>
      </c>
      <c r="CC777" s="397">
        <f t="shared" si="525"/>
        <v>0</v>
      </c>
      <c r="CD777" s="364"/>
      <c r="CE777" s="396">
        <f t="shared" si="530"/>
        <v>6</v>
      </c>
      <c r="CF777" s="14"/>
      <c r="CG777" s="14"/>
      <c r="CH777" s="14"/>
      <c r="CI777" s="14"/>
      <c r="CJ777" s="14"/>
    </row>
    <row r="778" spans="2:88" ht="26.4" customHeight="1">
      <c r="B778" s="4">
        <v>1004</v>
      </c>
      <c r="C778" s="216" t="str">
        <f t="shared" ca="1" si="529"/>
        <v/>
      </c>
      <c r="D778" s="216"/>
      <c r="E778" s="363"/>
      <c r="F778" s="14"/>
      <c r="G778" s="14"/>
      <c r="H778" s="17"/>
      <c r="I778" s="14"/>
      <c r="J778" s="14"/>
      <c r="K778" s="14"/>
      <c r="L778" s="17"/>
      <c r="M778" s="14"/>
      <c r="N778" s="14"/>
      <c r="O778" s="14"/>
      <c r="P778" s="14"/>
      <c r="Q778" s="17"/>
      <c r="R778" s="366"/>
      <c r="S778" s="366"/>
      <c r="T778" s="14"/>
      <c r="U778" s="14"/>
      <c r="V778" s="18" t="str">
        <f t="shared" si="526"/>
        <v/>
      </c>
      <c r="W778" s="18"/>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c r="AZ778" s="14"/>
      <c r="BA778" s="14"/>
      <c r="BB778" s="14"/>
      <c r="BC778" s="14"/>
      <c r="BD778" s="14"/>
      <c r="BE778" s="14"/>
      <c r="BF778" s="400">
        <f t="shared" si="527"/>
        <v>0</v>
      </c>
      <c r="BG778" s="10"/>
      <c r="BH778" s="7"/>
      <c r="BI778" s="7"/>
      <c r="BJ778" s="7"/>
      <c r="BK778" s="7"/>
      <c r="BL778" s="7"/>
      <c r="BM778" s="7"/>
      <c r="BN778" s="7"/>
      <c r="BO778" s="7"/>
      <c r="BP778" s="7"/>
      <c r="BQ778" s="3"/>
      <c r="BR778" s="3"/>
      <c r="BS778" s="3"/>
      <c r="BT778" s="3"/>
      <c r="BU778" s="3"/>
      <c r="BV778" s="3"/>
      <c r="BW778" s="3"/>
      <c r="BX778" s="3"/>
      <c r="BY778" s="3"/>
      <c r="BZ778" s="3"/>
      <c r="CA778" s="3"/>
      <c r="CB778" s="399">
        <f t="shared" si="528"/>
        <v>0</v>
      </c>
      <c r="CC778" s="397">
        <f t="shared" si="525"/>
        <v>0</v>
      </c>
      <c r="CD778" s="364"/>
      <c r="CE778" s="396">
        <f t="shared" si="530"/>
        <v>6</v>
      </c>
      <c r="CF778" s="14"/>
      <c r="CG778" s="14"/>
      <c r="CH778" s="14"/>
      <c r="CI778" s="14"/>
      <c r="CJ778" s="14"/>
    </row>
    <row r="779" spans="2:88" ht="26.4" customHeight="1">
      <c r="B779" s="4">
        <v>1005</v>
      </c>
      <c r="C779" s="216" t="str">
        <f t="shared" ref="C779:C810" ca="1" si="531">IF(CD779="","",(IF(CF779&lt;&gt;"","Closed",(IF(CD779=TODAY()+1,"Near Due",(IF(CD779=TODAY(),"Today is due date",(IF(CD779&gt;TODAY(),"On Due",(IF(E1779&lt;TODAY()-7,"Too Over Due",(IF(CD779&lt;TODAY(),"Over due")))))))))))))</f>
        <v/>
      </c>
      <c r="D779" s="216"/>
      <c r="E779" s="363"/>
      <c r="F779" s="14"/>
      <c r="G779" s="14"/>
      <c r="H779" s="17"/>
      <c r="I779" s="14"/>
      <c r="J779" s="14"/>
      <c r="K779" s="14"/>
      <c r="L779" s="17"/>
      <c r="M779" s="14"/>
      <c r="N779" s="14"/>
      <c r="O779" s="14"/>
      <c r="P779" s="14"/>
      <c r="Q779" s="17"/>
      <c r="R779" s="366"/>
      <c r="S779" s="366"/>
      <c r="T779" s="14"/>
      <c r="U779" s="14"/>
      <c r="V779" s="18" t="str">
        <f t="shared" si="526"/>
        <v/>
      </c>
      <c r="W779" s="18"/>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4"/>
      <c r="BA779" s="14"/>
      <c r="BB779" s="14"/>
      <c r="BC779" s="14"/>
      <c r="BD779" s="14"/>
      <c r="BE779" s="14"/>
      <c r="BF779" s="400">
        <f t="shared" si="527"/>
        <v>0</v>
      </c>
      <c r="BG779" s="10"/>
      <c r="BH779" s="7"/>
      <c r="BI779" s="7"/>
      <c r="BJ779" s="7"/>
      <c r="BK779" s="7"/>
      <c r="BL779" s="7"/>
      <c r="BM779" s="7"/>
      <c r="BN779" s="7"/>
      <c r="BO779" s="7"/>
      <c r="BP779" s="7"/>
      <c r="BQ779" s="3"/>
      <c r="BR779" s="3"/>
      <c r="BS779" s="3"/>
      <c r="BT779" s="3"/>
      <c r="BU779" s="3"/>
      <c r="BV779" s="3"/>
      <c r="BW779" s="3"/>
      <c r="BX779" s="3"/>
      <c r="BY779" s="3"/>
      <c r="BZ779" s="3"/>
      <c r="CA779" s="3"/>
      <c r="CB779" s="399">
        <f t="shared" si="528"/>
        <v>0</v>
      </c>
      <c r="CC779" s="397">
        <f t="shared" si="525"/>
        <v>0</v>
      </c>
      <c r="CD779" s="364"/>
      <c r="CE779" s="396">
        <f t="shared" si="530"/>
        <v>6</v>
      </c>
      <c r="CF779" s="14"/>
      <c r="CG779" s="14"/>
      <c r="CH779" s="14"/>
      <c r="CI779" s="14"/>
      <c r="CJ779" s="14"/>
    </row>
    <row r="780" spans="2:88" ht="26.4" customHeight="1">
      <c r="B780" s="4">
        <v>1006</v>
      </c>
      <c r="C780" s="216" t="str">
        <f t="shared" ca="1" si="531"/>
        <v/>
      </c>
      <c r="D780" s="216"/>
      <c r="E780" s="363"/>
      <c r="F780" s="14"/>
      <c r="G780" s="14"/>
      <c r="H780" s="17"/>
      <c r="I780" s="14"/>
      <c r="J780" s="14"/>
      <c r="K780" s="14"/>
      <c r="L780" s="17"/>
      <c r="M780" s="14"/>
      <c r="N780" s="14"/>
      <c r="O780" s="14"/>
      <c r="P780" s="14"/>
      <c r="Q780" s="17"/>
      <c r="R780" s="366"/>
      <c r="S780" s="366"/>
      <c r="T780" s="14"/>
      <c r="U780" s="14"/>
      <c r="V780" s="18" t="str">
        <f t="shared" si="526"/>
        <v/>
      </c>
      <c r="W780" s="18"/>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c r="AZ780" s="14"/>
      <c r="BA780" s="14"/>
      <c r="BB780" s="14"/>
      <c r="BC780" s="14"/>
      <c r="BD780" s="14"/>
      <c r="BE780" s="14"/>
      <c r="BF780" s="400">
        <f t="shared" si="527"/>
        <v>0</v>
      </c>
      <c r="BG780" s="10"/>
      <c r="BH780" s="7"/>
      <c r="BI780" s="7"/>
      <c r="BJ780" s="7"/>
      <c r="BK780" s="7"/>
      <c r="BL780" s="7"/>
      <c r="BM780" s="7"/>
      <c r="BN780" s="7"/>
      <c r="BO780" s="7"/>
      <c r="BP780" s="7"/>
      <c r="BQ780" s="3"/>
      <c r="BR780" s="3"/>
      <c r="BS780" s="3"/>
      <c r="BT780" s="3"/>
      <c r="BU780" s="3"/>
      <c r="BV780" s="3"/>
      <c r="BW780" s="3"/>
      <c r="BX780" s="3"/>
      <c r="BY780" s="3"/>
      <c r="BZ780" s="3"/>
      <c r="CA780" s="3"/>
      <c r="CB780" s="399">
        <f t="shared" si="528"/>
        <v>0</v>
      </c>
      <c r="CC780" s="397">
        <f t="shared" si="525"/>
        <v>0</v>
      </c>
      <c r="CD780" s="364"/>
      <c r="CE780" s="396">
        <f t="shared" si="530"/>
        <v>6</v>
      </c>
      <c r="CF780" s="14"/>
      <c r="CG780" s="14"/>
      <c r="CH780" s="14"/>
      <c r="CI780" s="14"/>
      <c r="CJ780" s="14"/>
    </row>
    <row r="781" spans="2:88" ht="26.4" customHeight="1">
      <c r="B781" s="4">
        <v>1007</v>
      </c>
      <c r="C781" s="216" t="str">
        <f t="shared" ca="1" si="531"/>
        <v/>
      </c>
      <c r="D781" s="216"/>
      <c r="E781" s="363"/>
      <c r="F781" s="14"/>
      <c r="G781" s="14"/>
      <c r="H781" s="17"/>
      <c r="I781" s="14"/>
      <c r="J781" s="14"/>
      <c r="K781" s="14"/>
      <c r="L781" s="17"/>
      <c r="M781" s="14"/>
      <c r="N781" s="14"/>
      <c r="O781" s="14"/>
      <c r="P781" s="14"/>
      <c r="Q781" s="17"/>
      <c r="R781" s="366"/>
      <c r="S781" s="366"/>
      <c r="T781" s="14"/>
      <c r="U781" s="14"/>
      <c r="V781" s="18" t="str">
        <f t="shared" si="526"/>
        <v/>
      </c>
      <c r="W781" s="18"/>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c r="AZ781" s="14"/>
      <c r="BA781" s="14"/>
      <c r="BB781" s="14"/>
      <c r="BC781" s="14"/>
      <c r="BD781" s="14"/>
      <c r="BE781" s="14"/>
      <c r="BF781" s="400">
        <f t="shared" si="527"/>
        <v>0</v>
      </c>
      <c r="BG781" s="10"/>
      <c r="BH781" s="7"/>
      <c r="BI781" s="7"/>
      <c r="BJ781" s="7"/>
      <c r="BK781" s="7"/>
      <c r="BL781" s="7"/>
      <c r="BM781" s="7"/>
      <c r="BN781" s="7"/>
      <c r="BO781" s="7"/>
      <c r="BP781" s="7"/>
      <c r="BQ781" s="3"/>
      <c r="BR781" s="3"/>
      <c r="BS781" s="3"/>
      <c r="BT781" s="3"/>
      <c r="BU781" s="3"/>
      <c r="BV781" s="3"/>
      <c r="BW781" s="3"/>
      <c r="BX781" s="3"/>
      <c r="BY781" s="3"/>
      <c r="BZ781" s="3"/>
      <c r="CA781" s="3"/>
      <c r="CB781" s="399">
        <f t="shared" si="528"/>
        <v>0</v>
      </c>
      <c r="CC781" s="397">
        <f t="shared" si="525"/>
        <v>0</v>
      </c>
      <c r="CD781" s="364"/>
      <c r="CE781" s="396">
        <f t="shared" si="530"/>
        <v>6</v>
      </c>
      <c r="CF781" s="14"/>
      <c r="CG781" s="14"/>
      <c r="CH781" s="14"/>
      <c r="CI781" s="14"/>
      <c r="CJ781" s="14"/>
    </row>
    <row r="782" spans="2:88" ht="26.4" customHeight="1">
      <c r="B782" s="4">
        <v>1008</v>
      </c>
      <c r="C782" s="216" t="str">
        <f t="shared" ca="1" si="531"/>
        <v/>
      </c>
      <c r="D782" s="216"/>
      <c r="E782" s="363"/>
      <c r="F782" s="14"/>
      <c r="G782" s="14"/>
      <c r="H782" s="17"/>
      <c r="I782" s="14"/>
      <c r="J782" s="14"/>
      <c r="K782" s="14"/>
      <c r="L782" s="17"/>
      <c r="M782" s="14"/>
      <c r="N782" s="14"/>
      <c r="O782" s="14"/>
      <c r="P782" s="14"/>
      <c r="Q782" s="17"/>
      <c r="R782" s="366"/>
      <c r="S782" s="366"/>
      <c r="T782" s="14"/>
      <c r="U782" s="14"/>
      <c r="V782" s="18" t="str">
        <f t="shared" si="526"/>
        <v/>
      </c>
      <c r="W782" s="18"/>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c r="AZ782" s="14"/>
      <c r="BA782" s="14"/>
      <c r="BB782" s="14"/>
      <c r="BC782" s="14"/>
      <c r="BD782" s="14"/>
      <c r="BE782" s="14"/>
      <c r="BF782" s="400">
        <f t="shared" si="527"/>
        <v>0</v>
      </c>
      <c r="BG782" s="10"/>
      <c r="BH782" s="7"/>
      <c r="BI782" s="7"/>
      <c r="BJ782" s="7"/>
      <c r="BK782" s="7"/>
      <c r="BL782" s="7"/>
      <c r="BM782" s="7"/>
      <c r="BN782" s="7"/>
      <c r="BO782" s="7"/>
      <c r="BP782" s="7"/>
      <c r="BQ782" s="3"/>
      <c r="BR782" s="3"/>
      <c r="BS782" s="3"/>
      <c r="BT782" s="3"/>
      <c r="BU782" s="3"/>
      <c r="BV782" s="3"/>
      <c r="BW782" s="3"/>
      <c r="BX782" s="3"/>
      <c r="BY782" s="3"/>
      <c r="BZ782" s="3"/>
      <c r="CA782" s="3"/>
      <c r="CB782" s="399">
        <f t="shared" si="528"/>
        <v>0</v>
      </c>
      <c r="CC782" s="397">
        <f t="shared" ref="CC782:CC845" si="532">BF782-CB782</f>
        <v>0</v>
      </c>
      <c r="CD782" s="364"/>
      <c r="CE782" s="396">
        <f t="shared" si="530"/>
        <v>6</v>
      </c>
      <c r="CF782" s="14"/>
      <c r="CG782" s="14"/>
      <c r="CH782" s="14"/>
      <c r="CI782" s="14"/>
      <c r="CJ782" s="14"/>
    </row>
    <row r="783" spans="2:88" ht="26.4" customHeight="1">
      <c r="B783" s="4">
        <v>1009</v>
      </c>
      <c r="C783" s="216" t="str">
        <f t="shared" ca="1" si="531"/>
        <v/>
      </c>
      <c r="D783" s="216"/>
      <c r="E783" s="363"/>
      <c r="F783" s="14"/>
      <c r="G783" s="14"/>
      <c r="H783" s="17"/>
      <c r="I783" s="14"/>
      <c r="J783" s="14"/>
      <c r="K783" s="14"/>
      <c r="L783" s="17"/>
      <c r="M783" s="14"/>
      <c r="N783" s="14"/>
      <c r="O783" s="14"/>
      <c r="P783" s="14"/>
      <c r="Q783" s="17"/>
      <c r="R783" s="366"/>
      <c r="S783" s="366"/>
      <c r="T783" s="14"/>
      <c r="U783" s="14"/>
      <c r="V783" s="18" t="str">
        <f t="shared" si="526"/>
        <v/>
      </c>
      <c r="W783" s="18"/>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c r="AZ783" s="14"/>
      <c r="BA783" s="14"/>
      <c r="BB783" s="14"/>
      <c r="BC783" s="14"/>
      <c r="BD783" s="14"/>
      <c r="BE783" s="14"/>
      <c r="BF783" s="400">
        <f t="shared" si="527"/>
        <v>0</v>
      </c>
      <c r="BG783" s="10"/>
      <c r="BH783" s="7"/>
      <c r="BI783" s="7"/>
      <c r="BJ783" s="7"/>
      <c r="BK783" s="7"/>
      <c r="BL783" s="7"/>
      <c r="BM783" s="7"/>
      <c r="BN783" s="7"/>
      <c r="BO783" s="7"/>
      <c r="BP783" s="7"/>
      <c r="BQ783" s="3"/>
      <c r="BR783" s="3"/>
      <c r="BS783" s="3"/>
      <c r="BT783" s="3"/>
      <c r="BU783" s="3"/>
      <c r="BV783" s="3"/>
      <c r="BW783" s="3"/>
      <c r="BX783" s="3"/>
      <c r="BY783" s="3"/>
      <c r="BZ783" s="3"/>
      <c r="CA783" s="3"/>
      <c r="CB783" s="399">
        <f t="shared" si="528"/>
        <v>0</v>
      </c>
      <c r="CC783" s="397">
        <f t="shared" si="532"/>
        <v>0</v>
      </c>
      <c r="CD783" s="364"/>
      <c r="CE783" s="396">
        <f t="shared" si="530"/>
        <v>6</v>
      </c>
      <c r="CF783" s="14"/>
      <c r="CG783" s="14"/>
      <c r="CH783" s="14"/>
      <c r="CI783" s="14"/>
      <c r="CJ783" s="14"/>
    </row>
    <row r="784" spans="2:88" ht="26.4" customHeight="1">
      <c r="B784" s="4">
        <v>1010</v>
      </c>
      <c r="C784" s="216" t="str">
        <f t="shared" ca="1" si="531"/>
        <v/>
      </c>
      <c r="D784" s="216"/>
      <c r="E784" s="363"/>
      <c r="F784" s="14"/>
      <c r="G784" s="14"/>
      <c r="H784" s="17"/>
      <c r="I784" s="14"/>
      <c r="J784" s="14"/>
      <c r="K784" s="14"/>
      <c r="L784" s="17"/>
      <c r="M784" s="14"/>
      <c r="N784" s="14"/>
      <c r="O784" s="14"/>
      <c r="P784" s="14"/>
      <c r="Q784" s="17"/>
      <c r="R784" s="366"/>
      <c r="S784" s="366"/>
      <c r="T784" s="14"/>
      <c r="U784" s="14"/>
      <c r="V784" s="18" t="str">
        <f t="shared" si="526"/>
        <v/>
      </c>
      <c r="W784" s="18"/>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c r="AZ784" s="14"/>
      <c r="BA784" s="14"/>
      <c r="BB784" s="14"/>
      <c r="BC784" s="14"/>
      <c r="BD784" s="14"/>
      <c r="BE784" s="14"/>
      <c r="BF784" s="400">
        <f t="shared" si="527"/>
        <v>0</v>
      </c>
      <c r="BG784" s="10"/>
      <c r="BH784" s="7"/>
      <c r="BI784" s="7"/>
      <c r="BJ784" s="7"/>
      <c r="BK784" s="7"/>
      <c r="BL784" s="7"/>
      <c r="BM784" s="7"/>
      <c r="BN784" s="7"/>
      <c r="BO784" s="7"/>
      <c r="BP784" s="7"/>
      <c r="BQ784" s="3"/>
      <c r="BR784" s="3"/>
      <c r="BS784" s="3"/>
      <c r="BT784" s="3"/>
      <c r="BU784" s="3"/>
      <c r="BV784" s="3"/>
      <c r="BW784" s="3"/>
      <c r="BX784" s="3"/>
      <c r="BY784" s="3"/>
      <c r="BZ784" s="3"/>
      <c r="CA784" s="3"/>
      <c r="CB784" s="399">
        <f t="shared" si="528"/>
        <v>0</v>
      </c>
      <c r="CC784" s="397">
        <f t="shared" si="532"/>
        <v>0</v>
      </c>
      <c r="CD784" s="364"/>
      <c r="CE784" s="396">
        <f t="shared" si="530"/>
        <v>6</v>
      </c>
      <c r="CF784" s="14"/>
      <c r="CG784" s="14"/>
      <c r="CH784" s="14"/>
      <c r="CI784" s="14"/>
      <c r="CJ784" s="14"/>
    </row>
    <row r="785" spans="2:88" ht="26.4" customHeight="1">
      <c r="B785" s="4">
        <v>1011</v>
      </c>
      <c r="C785" s="216" t="str">
        <f t="shared" ca="1" si="531"/>
        <v/>
      </c>
      <c r="D785" s="216"/>
      <c r="E785" s="363"/>
      <c r="F785" s="14"/>
      <c r="G785" s="14"/>
      <c r="H785" s="17"/>
      <c r="I785" s="14"/>
      <c r="J785" s="14"/>
      <c r="K785" s="14"/>
      <c r="L785" s="17"/>
      <c r="M785" s="14"/>
      <c r="N785" s="14"/>
      <c r="O785" s="14"/>
      <c r="P785" s="14"/>
      <c r="Q785" s="17"/>
      <c r="R785" s="366"/>
      <c r="S785" s="366"/>
      <c r="T785" s="14"/>
      <c r="U785" s="14"/>
      <c r="V785" s="18" t="str">
        <f t="shared" si="526"/>
        <v/>
      </c>
      <c r="W785" s="18"/>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c r="AZ785" s="14"/>
      <c r="BA785" s="14"/>
      <c r="BB785" s="14"/>
      <c r="BC785" s="14"/>
      <c r="BD785" s="14"/>
      <c r="BE785" s="14"/>
      <c r="BF785" s="400">
        <f t="shared" si="527"/>
        <v>0</v>
      </c>
      <c r="BG785" s="10"/>
      <c r="BH785" s="7"/>
      <c r="BI785" s="7"/>
      <c r="BJ785" s="7"/>
      <c r="BK785" s="7"/>
      <c r="BL785" s="7"/>
      <c r="BM785" s="7"/>
      <c r="BN785" s="7"/>
      <c r="BO785" s="7"/>
      <c r="BP785" s="7"/>
      <c r="BQ785" s="3"/>
      <c r="BR785" s="3"/>
      <c r="BS785" s="3"/>
      <c r="BT785" s="3"/>
      <c r="BU785" s="3"/>
      <c r="BV785" s="3"/>
      <c r="BW785" s="3"/>
      <c r="BX785" s="3"/>
      <c r="BY785" s="3"/>
      <c r="BZ785" s="3"/>
      <c r="CA785" s="3"/>
      <c r="CB785" s="399">
        <f t="shared" si="528"/>
        <v>0</v>
      </c>
      <c r="CC785" s="397">
        <f t="shared" si="532"/>
        <v>0</v>
      </c>
      <c r="CD785" s="364"/>
      <c r="CE785" s="396">
        <f t="shared" si="530"/>
        <v>6</v>
      </c>
      <c r="CF785" s="14"/>
      <c r="CG785" s="14"/>
      <c r="CH785" s="14"/>
      <c r="CI785" s="14"/>
      <c r="CJ785" s="14"/>
    </row>
    <row r="786" spans="2:88" ht="26.4" customHeight="1">
      <c r="B786" s="4">
        <v>1012</v>
      </c>
      <c r="C786" s="216" t="str">
        <f t="shared" ca="1" si="531"/>
        <v/>
      </c>
      <c r="D786" s="216"/>
      <c r="E786" s="363"/>
      <c r="F786" s="14"/>
      <c r="G786" s="14"/>
      <c r="H786" s="17"/>
      <c r="I786" s="14"/>
      <c r="J786" s="14"/>
      <c r="K786" s="14"/>
      <c r="L786" s="17"/>
      <c r="M786" s="14"/>
      <c r="N786" s="14"/>
      <c r="O786" s="14"/>
      <c r="P786" s="14"/>
      <c r="Q786" s="17"/>
      <c r="R786" s="366"/>
      <c r="S786" s="366"/>
      <c r="T786" s="14"/>
      <c r="U786" s="14"/>
      <c r="V786" s="18" t="str">
        <f t="shared" si="526"/>
        <v/>
      </c>
      <c r="W786" s="18"/>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c r="AZ786" s="14"/>
      <c r="BA786" s="14"/>
      <c r="BB786" s="14"/>
      <c r="BC786" s="14"/>
      <c r="BD786" s="14"/>
      <c r="BE786" s="14"/>
      <c r="BF786" s="400">
        <f t="shared" si="527"/>
        <v>0</v>
      </c>
      <c r="BG786" s="10"/>
      <c r="BH786" s="7"/>
      <c r="BI786" s="7"/>
      <c r="BJ786" s="7"/>
      <c r="BK786" s="7"/>
      <c r="BL786" s="7"/>
      <c r="BM786" s="7"/>
      <c r="BN786" s="7"/>
      <c r="BO786" s="7"/>
      <c r="BP786" s="7"/>
      <c r="BQ786" s="3"/>
      <c r="BR786" s="3"/>
      <c r="BS786" s="3"/>
      <c r="BT786" s="3"/>
      <c r="BU786" s="3"/>
      <c r="BV786" s="3"/>
      <c r="BW786" s="3"/>
      <c r="BX786" s="3"/>
      <c r="BY786" s="3"/>
      <c r="BZ786" s="3"/>
      <c r="CA786" s="3"/>
      <c r="CB786" s="399">
        <f t="shared" si="528"/>
        <v>0</v>
      </c>
      <c r="CC786" s="397">
        <f t="shared" si="532"/>
        <v>0</v>
      </c>
      <c r="CD786" s="364"/>
      <c r="CE786" s="396">
        <f t="shared" si="530"/>
        <v>6</v>
      </c>
      <c r="CF786" s="14"/>
      <c r="CG786" s="14"/>
      <c r="CH786" s="14"/>
      <c r="CI786" s="14"/>
      <c r="CJ786" s="14"/>
    </row>
    <row r="787" spans="2:88" ht="26.4" customHeight="1">
      <c r="B787" s="4">
        <v>1013</v>
      </c>
      <c r="C787" s="216" t="str">
        <f t="shared" ca="1" si="531"/>
        <v/>
      </c>
      <c r="D787" s="216"/>
      <c r="E787" s="363"/>
      <c r="F787" s="14"/>
      <c r="G787" s="14"/>
      <c r="H787" s="17"/>
      <c r="I787" s="14"/>
      <c r="J787" s="14"/>
      <c r="K787" s="14"/>
      <c r="L787" s="17"/>
      <c r="M787" s="14"/>
      <c r="N787" s="14"/>
      <c r="O787" s="14"/>
      <c r="P787" s="14"/>
      <c r="Q787" s="17"/>
      <c r="R787" s="366"/>
      <c r="S787" s="366"/>
      <c r="T787" s="14"/>
      <c r="U787" s="14"/>
      <c r="V787" s="18" t="str">
        <f t="shared" si="526"/>
        <v/>
      </c>
      <c r="W787" s="18"/>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c r="AZ787" s="14"/>
      <c r="BA787" s="14"/>
      <c r="BB787" s="14"/>
      <c r="BC787" s="14"/>
      <c r="BD787" s="14"/>
      <c r="BE787" s="14"/>
      <c r="BF787" s="400">
        <f t="shared" si="527"/>
        <v>0</v>
      </c>
      <c r="BG787" s="10"/>
      <c r="BH787" s="7"/>
      <c r="BI787" s="7"/>
      <c r="BJ787" s="7"/>
      <c r="BK787" s="7"/>
      <c r="BL787" s="7"/>
      <c r="BM787" s="7"/>
      <c r="BN787" s="7"/>
      <c r="BO787" s="7"/>
      <c r="BP787" s="7"/>
      <c r="BQ787" s="3"/>
      <c r="BR787" s="3"/>
      <c r="BS787" s="3"/>
      <c r="BT787" s="3"/>
      <c r="BU787" s="3"/>
      <c r="BV787" s="3"/>
      <c r="BW787" s="3"/>
      <c r="BX787" s="3"/>
      <c r="BY787" s="3"/>
      <c r="BZ787" s="3"/>
      <c r="CA787" s="3"/>
      <c r="CB787" s="399">
        <f t="shared" si="528"/>
        <v>0</v>
      </c>
      <c r="CC787" s="397">
        <f t="shared" si="532"/>
        <v>0</v>
      </c>
      <c r="CD787" s="364"/>
      <c r="CE787" s="396">
        <f t="shared" si="530"/>
        <v>6</v>
      </c>
      <c r="CF787" s="14"/>
      <c r="CG787" s="14"/>
      <c r="CH787" s="14"/>
      <c r="CI787" s="14"/>
      <c r="CJ787" s="14"/>
    </row>
    <row r="788" spans="2:88" ht="26.4" customHeight="1">
      <c r="B788" s="4">
        <v>1014</v>
      </c>
      <c r="C788" s="216" t="str">
        <f t="shared" ca="1" si="531"/>
        <v/>
      </c>
      <c r="D788" s="216"/>
      <c r="E788" s="363"/>
      <c r="F788" s="14"/>
      <c r="G788" s="14"/>
      <c r="H788" s="17"/>
      <c r="I788" s="14"/>
      <c r="J788" s="14"/>
      <c r="K788" s="14"/>
      <c r="L788" s="17"/>
      <c r="M788" s="14"/>
      <c r="N788" s="14"/>
      <c r="O788" s="14"/>
      <c r="P788" s="14"/>
      <c r="Q788" s="17"/>
      <c r="R788" s="366"/>
      <c r="S788" s="366"/>
      <c r="T788" s="14"/>
      <c r="U788" s="14"/>
      <c r="V788" s="18" t="str">
        <f t="shared" si="526"/>
        <v/>
      </c>
      <c r="W788" s="18"/>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c r="AZ788" s="14"/>
      <c r="BA788" s="14"/>
      <c r="BB788" s="14"/>
      <c r="BC788" s="14"/>
      <c r="BD788" s="14"/>
      <c r="BE788" s="14"/>
      <c r="BF788" s="400">
        <f t="shared" si="527"/>
        <v>0</v>
      </c>
      <c r="BG788" s="10"/>
      <c r="BH788" s="7"/>
      <c r="BI788" s="7"/>
      <c r="BJ788" s="7"/>
      <c r="BK788" s="7"/>
      <c r="BL788" s="7"/>
      <c r="BM788" s="7"/>
      <c r="BN788" s="7"/>
      <c r="BO788" s="7"/>
      <c r="BP788" s="7"/>
      <c r="BQ788" s="3"/>
      <c r="BR788" s="3"/>
      <c r="BS788" s="3"/>
      <c r="BT788" s="3"/>
      <c r="BU788" s="3"/>
      <c r="BV788" s="3"/>
      <c r="BW788" s="3"/>
      <c r="BX788" s="3"/>
      <c r="BY788" s="3"/>
      <c r="BZ788" s="3"/>
      <c r="CA788" s="3"/>
      <c r="CB788" s="399">
        <f t="shared" si="528"/>
        <v>0</v>
      </c>
      <c r="CC788" s="397">
        <f t="shared" si="532"/>
        <v>0</v>
      </c>
      <c r="CD788" s="364"/>
      <c r="CE788" s="396">
        <f t="shared" si="530"/>
        <v>6</v>
      </c>
      <c r="CF788" s="14"/>
      <c r="CG788" s="14"/>
      <c r="CH788" s="14"/>
      <c r="CI788" s="14"/>
      <c r="CJ788" s="14"/>
    </row>
    <row r="789" spans="2:88" ht="26.4" customHeight="1">
      <c r="B789" s="4">
        <v>1015</v>
      </c>
      <c r="C789" s="216" t="str">
        <f t="shared" ca="1" si="531"/>
        <v/>
      </c>
      <c r="D789" s="216"/>
      <c r="E789" s="363"/>
      <c r="F789" s="14"/>
      <c r="G789" s="14"/>
      <c r="H789" s="17"/>
      <c r="I789" s="14"/>
      <c r="J789" s="14"/>
      <c r="K789" s="14"/>
      <c r="L789" s="17"/>
      <c r="M789" s="14"/>
      <c r="N789" s="14"/>
      <c r="O789" s="14"/>
      <c r="P789" s="14"/>
      <c r="Q789" s="17"/>
      <c r="R789" s="366"/>
      <c r="S789" s="366"/>
      <c r="T789" s="14"/>
      <c r="U789" s="14"/>
      <c r="V789" s="18" t="str">
        <f t="shared" si="526"/>
        <v/>
      </c>
      <c r="W789" s="18"/>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c r="AZ789" s="14"/>
      <c r="BA789" s="14"/>
      <c r="BB789" s="14"/>
      <c r="BC789" s="14"/>
      <c r="BD789" s="14"/>
      <c r="BE789" s="14"/>
      <c r="BF789" s="400">
        <f t="shared" si="527"/>
        <v>0</v>
      </c>
      <c r="BG789" s="10"/>
      <c r="BH789" s="7"/>
      <c r="BI789" s="7"/>
      <c r="BJ789" s="7"/>
      <c r="BK789" s="7"/>
      <c r="BL789" s="7"/>
      <c r="BM789" s="7"/>
      <c r="BN789" s="7"/>
      <c r="BO789" s="7"/>
      <c r="BP789" s="7"/>
      <c r="BQ789" s="3"/>
      <c r="BR789" s="3"/>
      <c r="BS789" s="3"/>
      <c r="BT789" s="3"/>
      <c r="BU789" s="3"/>
      <c r="BV789" s="3"/>
      <c r="BW789" s="3"/>
      <c r="BX789" s="3"/>
      <c r="BY789" s="3"/>
      <c r="BZ789" s="3"/>
      <c r="CA789" s="3"/>
      <c r="CB789" s="399">
        <f t="shared" si="528"/>
        <v>0</v>
      </c>
      <c r="CC789" s="397">
        <f t="shared" si="532"/>
        <v>0</v>
      </c>
      <c r="CD789" s="364"/>
      <c r="CE789" s="396">
        <f t="shared" si="530"/>
        <v>6</v>
      </c>
      <c r="CF789" s="14"/>
      <c r="CG789" s="14"/>
      <c r="CH789" s="14"/>
      <c r="CI789" s="14"/>
      <c r="CJ789" s="14"/>
    </row>
    <row r="790" spans="2:88" ht="26.4" customHeight="1">
      <c r="B790" s="4">
        <v>1016</v>
      </c>
      <c r="C790" s="216" t="str">
        <f t="shared" ca="1" si="531"/>
        <v/>
      </c>
      <c r="D790" s="216"/>
      <c r="E790" s="363"/>
      <c r="F790" s="14"/>
      <c r="G790" s="14"/>
      <c r="H790" s="17"/>
      <c r="I790" s="14"/>
      <c r="J790" s="14"/>
      <c r="K790" s="14"/>
      <c r="L790" s="17"/>
      <c r="M790" s="14"/>
      <c r="N790" s="14"/>
      <c r="O790" s="14"/>
      <c r="P790" s="14"/>
      <c r="Q790" s="17"/>
      <c r="R790" s="366"/>
      <c r="S790" s="366"/>
      <c r="T790" s="14"/>
      <c r="U790" s="14"/>
      <c r="V790" s="18" t="str">
        <f t="shared" si="526"/>
        <v/>
      </c>
      <c r="W790" s="18"/>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c r="AZ790" s="14"/>
      <c r="BA790" s="14"/>
      <c r="BB790" s="14"/>
      <c r="BC790" s="14"/>
      <c r="BD790" s="14"/>
      <c r="BE790" s="14"/>
      <c r="BF790" s="400">
        <f t="shared" si="527"/>
        <v>0</v>
      </c>
      <c r="BG790" s="10"/>
      <c r="BH790" s="7"/>
      <c r="BI790" s="7"/>
      <c r="BJ790" s="7"/>
      <c r="BK790" s="7"/>
      <c r="BL790" s="7"/>
      <c r="BM790" s="7"/>
      <c r="BN790" s="7"/>
      <c r="BO790" s="7"/>
      <c r="BP790" s="7"/>
      <c r="BQ790" s="3"/>
      <c r="BR790" s="3"/>
      <c r="BS790" s="3"/>
      <c r="BT790" s="3"/>
      <c r="BU790" s="3"/>
      <c r="BV790" s="3"/>
      <c r="BW790" s="3"/>
      <c r="BX790" s="3"/>
      <c r="BY790" s="3"/>
      <c r="BZ790" s="3"/>
      <c r="CA790" s="3"/>
      <c r="CB790" s="399">
        <f t="shared" si="528"/>
        <v>0</v>
      </c>
      <c r="CC790" s="397">
        <f t="shared" si="532"/>
        <v>0</v>
      </c>
      <c r="CD790" s="364"/>
      <c r="CE790" s="396">
        <f t="shared" si="530"/>
        <v>6</v>
      </c>
      <c r="CF790" s="14"/>
      <c r="CG790" s="14"/>
      <c r="CH790" s="14"/>
      <c r="CI790" s="14"/>
      <c r="CJ790" s="14"/>
    </row>
    <row r="791" spans="2:88" ht="26.4" customHeight="1">
      <c r="B791" s="4">
        <v>1017</v>
      </c>
      <c r="C791" s="216" t="str">
        <f t="shared" ca="1" si="531"/>
        <v/>
      </c>
      <c r="D791" s="216"/>
      <c r="E791" s="363"/>
      <c r="F791" s="14"/>
      <c r="G791" s="14"/>
      <c r="H791" s="17"/>
      <c r="I791" s="14"/>
      <c r="J791" s="14"/>
      <c r="K791" s="14"/>
      <c r="L791" s="17"/>
      <c r="M791" s="14"/>
      <c r="N791" s="14"/>
      <c r="O791" s="14"/>
      <c r="P791" s="14"/>
      <c r="Q791" s="17"/>
      <c r="R791" s="366"/>
      <c r="S791" s="366"/>
      <c r="T791" s="14"/>
      <c r="U791" s="14"/>
      <c r="V791" s="18" t="str">
        <f t="shared" si="526"/>
        <v/>
      </c>
      <c r="W791" s="18"/>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c r="AY791" s="14"/>
      <c r="AZ791" s="14"/>
      <c r="BA791" s="14"/>
      <c r="BB791" s="14"/>
      <c r="BC791" s="14"/>
      <c r="BD791" s="14"/>
      <c r="BE791" s="14"/>
      <c r="BF791" s="400">
        <f t="shared" si="527"/>
        <v>0</v>
      </c>
      <c r="BG791" s="10"/>
      <c r="BH791" s="7"/>
      <c r="BI791" s="7"/>
      <c r="BJ791" s="7"/>
      <c r="BK791" s="7"/>
      <c r="BL791" s="7"/>
      <c r="BM791" s="7"/>
      <c r="BN791" s="7"/>
      <c r="BO791" s="7"/>
      <c r="BP791" s="7"/>
      <c r="BQ791" s="3"/>
      <c r="BR791" s="3"/>
      <c r="BS791" s="3"/>
      <c r="BT791" s="3"/>
      <c r="BU791" s="3"/>
      <c r="BV791" s="3"/>
      <c r="BW791" s="3"/>
      <c r="BX791" s="3"/>
      <c r="BY791" s="3"/>
      <c r="BZ791" s="3"/>
      <c r="CA791" s="3"/>
      <c r="CB791" s="399">
        <f t="shared" si="528"/>
        <v>0</v>
      </c>
      <c r="CC791" s="397">
        <f t="shared" si="532"/>
        <v>0</v>
      </c>
      <c r="CD791" s="364"/>
      <c r="CE791" s="396">
        <f t="shared" si="530"/>
        <v>6</v>
      </c>
      <c r="CF791" s="14"/>
      <c r="CG791" s="14"/>
      <c r="CH791" s="14"/>
      <c r="CI791" s="14"/>
      <c r="CJ791" s="14"/>
    </row>
    <row r="792" spans="2:88" ht="26.4" customHeight="1">
      <c r="B792" s="4">
        <v>1018</v>
      </c>
      <c r="C792" s="216" t="str">
        <f t="shared" ca="1" si="531"/>
        <v/>
      </c>
      <c r="D792" s="216"/>
      <c r="E792" s="363"/>
      <c r="F792" s="14"/>
      <c r="G792" s="14"/>
      <c r="H792" s="17"/>
      <c r="I792" s="14"/>
      <c r="J792" s="14"/>
      <c r="K792" s="14"/>
      <c r="L792" s="17"/>
      <c r="M792" s="14"/>
      <c r="N792" s="14"/>
      <c r="O792" s="14"/>
      <c r="P792" s="14"/>
      <c r="Q792" s="17"/>
      <c r="R792" s="366"/>
      <c r="S792" s="366"/>
      <c r="T792" s="14"/>
      <c r="U792" s="14"/>
      <c r="V792" s="18" t="str">
        <f t="shared" si="526"/>
        <v/>
      </c>
      <c r="W792" s="18"/>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c r="AZ792" s="14"/>
      <c r="BA792" s="14"/>
      <c r="BB792" s="14"/>
      <c r="BC792" s="14"/>
      <c r="BD792" s="14"/>
      <c r="BE792" s="14"/>
      <c r="BF792" s="400">
        <f t="shared" si="527"/>
        <v>0</v>
      </c>
      <c r="BG792" s="10"/>
      <c r="BH792" s="7"/>
      <c r="BI792" s="7"/>
      <c r="BJ792" s="7"/>
      <c r="BK792" s="7"/>
      <c r="BL792" s="7"/>
      <c r="BM792" s="7"/>
      <c r="BN792" s="7"/>
      <c r="BO792" s="7"/>
      <c r="BP792" s="7"/>
      <c r="BQ792" s="3"/>
      <c r="BR792" s="3"/>
      <c r="BS792" s="3"/>
      <c r="BT792" s="3"/>
      <c r="BU792" s="3"/>
      <c r="BV792" s="3"/>
      <c r="BW792" s="3"/>
      <c r="BX792" s="3"/>
      <c r="BY792" s="3"/>
      <c r="BZ792" s="3"/>
      <c r="CA792" s="3"/>
      <c r="CB792" s="399">
        <f t="shared" si="528"/>
        <v>0</v>
      </c>
      <c r="CC792" s="397">
        <f t="shared" si="532"/>
        <v>0</v>
      </c>
      <c r="CD792" s="364"/>
      <c r="CE792" s="396">
        <f t="shared" si="530"/>
        <v>6</v>
      </c>
      <c r="CF792" s="14"/>
      <c r="CG792" s="14"/>
      <c r="CH792" s="14"/>
      <c r="CI792" s="14"/>
      <c r="CJ792" s="14"/>
    </row>
    <row r="793" spans="2:88" ht="26.4" customHeight="1">
      <c r="B793" s="4">
        <v>1019</v>
      </c>
      <c r="C793" s="216" t="str">
        <f t="shared" ca="1" si="531"/>
        <v/>
      </c>
      <c r="D793" s="216"/>
      <c r="E793" s="363"/>
      <c r="F793" s="14"/>
      <c r="G793" s="14"/>
      <c r="H793" s="17"/>
      <c r="I793" s="14"/>
      <c r="J793" s="14"/>
      <c r="K793" s="14"/>
      <c r="L793" s="17"/>
      <c r="M793" s="14"/>
      <c r="N793" s="14"/>
      <c r="O793" s="14"/>
      <c r="P793" s="14"/>
      <c r="Q793" s="17"/>
      <c r="R793" s="366"/>
      <c r="S793" s="366"/>
      <c r="T793" s="14"/>
      <c r="U793" s="14"/>
      <c r="V793" s="18" t="str">
        <f t="shared" si="526"/>
        <v/>
      </c>
      <c r="W793" s="18"/>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c r="AY793" s="14"/>
      <c r="AZ793" s="14"/>
      <c r="BA793" s="14"/>
      <c r="BB793" s="14"/>
      <c r="BC793" s="14"/>
      <c r="BD793" s="14"/>
      <c r="BE793" s="14"/>
      <c r="BF793" s="400">
        <f t="shared" si="527"/>
        <v>0</v>
      </c>
      <c r="BG793" s="10"/>
      <c r="BH793" s="7"/>
      <c r="BI793" s="7"/>
      <c r="BJ793" s="7"/>
      <c r="BK793" s="7"/>
      <c r="BL793" s="7"/>
      <c r="BM793" s="7"/>
      <c r="BN793" s="7"/>
      <c r="BO793" s="7"/>
      <c r="BP793" s="7"/>
      <c r="BQ793" s="3"/>
      <c r="BR793" s="3"/>
      <c r="BS793" s="3"/>
      <c r="BT793" s="3"/>
      <c r="BU793" s="3"/>
      <c r="BV793" s="3"/>
      <c r="BW793" s="3"/>
      <c r="BX793" s="3"/>
      <c r="BY793" s="3"/>
      <c r="BZ793" s="3"/>
      <c r="CA793" s="3"/>
      <c r="CB793" s="399">
        <f t="shared" si="528"/>
        <v>0</v>
      </c>
      <c r="CC793" s="397">
        <f t="shared" si="532"/>
        <v>0</v>
      </c>
      <c r="CD793" s="364"/>
      <c r="CE793" s="396">
        <f t="shared" si="530"/>
        <v>6</v>
      </c>
      <c r="CF793" s="14"/>
      <c r="CG793" s="14"/>
      <c r="CH793" s="14"/>
      <c r="CI793" s="14"/>
      <c r="CJ793" s="14"/>
    </row>
    <row r="794" spans="2:88" ht="26.4" customHeight="1">
      <c r="B794" s="4">
        <v>1020</v>
      </c>
      <c r="C794" s="216" t="str">
        <f t="shared" ca="1" si="531"/>
        <v/>
      </c>
      <c r="D794" s="216"/>
      <c r="E794" s="363"/>
      <c r="F794" s="14"/>
      <c r="G794" s="14"/>
      <c r="H794" s="17"/>
      <c r="I794" s="14"/>
      <c r="J794" s="14"/>
      <c r="K794" s="14"/>
      <c r="L794" s="17"/>
      <c r="M794" s="14"/>
      <c r="N794" s="14"/>
      <c r="O794" s="14"/>
      <c r="P794" s="14"/>
      <c r="Q794" s="17"/>
      <c r="R794" s="366"/>
      <c r="S794" s="366"/>
      <c r="T794" s="14"/>
      <c r="U794" s="14"/>
      <c r="V794" s="18" t="str">
        <f t="shared" si="526"/>
        <v/>
      </c>
      <c r="W794" s="18"/>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c r="AZ794" s="14"/>
      <c r="BA794" s="14"/>
      <c r="BB794" s="14"/>
      <c r="BC794" s="14"/>
      <c r="BD794" s="14"/>
      <c r="BE794" s="14"/>
      <c r="BF794" s="400">
        <f t="shared" si="527"/>
        <v>0</v>
      </c>
      <c r="BG794" s="10"/>
      <c r="BH794" s="7"/>
      <c r="BI794" s="7"/>
      <c r="BJ794" s="7"/>
      <c r="BK794" s="7"/>
      <c r="BL794" s="7"/>
      <c r="BM794" s="7"/>
      <c r="BN794" s="7"/>
      <c r="BO794" s="7"/>
      <c r="BP794" s="7"/>
      <c r="BQ794" s="3"/>
      <c r="BR794" s="3"/>
      <c r="BS794" s="3"/>
      <c r="BT794" s="3"/>
      <c r="BU794" s="3"/>
      <c r="BV794" s="3"/>
      <c r="BW794" s="3"/>
      <c r="BX794" s="3"/>
      <c r="BY794" s="3"/>
      <c r="BZ794" s="3"/>
      <c r="CA794" s="3"/>
      <c r="CB794" s="399">
        <f t="shared" si="528"/>
        <v>0</v>
      </c>
      <c r="CC794" s="397">
        <f t="shared" si="532"/>
        <v>0</v>
      </c>
      <c r="CD794" s="364"/>
      <c r="CE794" s="396">
        <f t="shared" si="530"/>
        <v>6</v>
      </c>
      <c r="CF794" s="14"/>
      <c r="CG794" s="14"/>
      <c r="CH794" s="14"/>
      <c r="CI794" s="14"/>
      <c r="CJ794" s="14"/>
    </row>
    <row r="795" spans="2:88" ht="26.4" customHeight="1">
      <c r="B795" s="4">
        <v>1021</v>
      </c>
      <c r="C795" s="216" t="str">
        <f t="shared" ca="1" si="531"/>
        <v/>
      </c>
      <c r="D795" s="216"/>
      <c r="E795" s="363"/>
      <c r="F795" s="14"/>
      <c r="G795" s="14"/>
      <c r="H795" s="17"/>
      <c r="I795" s="14"/>
      <c r="J795" s="14"/>
      <c r="K795" s="14"/>
      <c r="L795" s="17"/>
      <c r="M795" s="14"/>
      <c r="N795" s="14"/>
      <c r="O795" s="14"/>
      <c r="P795" s="14"/>
      <c r="Q795" s="17"/>
      <c r="R795" s="366"/>
      <c r="S795" s="366"/>
      <c r="T795" s="14"/>
      <c r="U795" s="14"/>
      <c r="V795" s="18" t="str">
        <f t="shared" si="526"/>
        <v/>
      </c>
      <c r="W795" s="18"/>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c r="AY795" s="14"/>
      <c r="AZ795" s="14"/>
      <c r="BA795" s="14"/>
      <c r="BB795" s="14"/>
      <c r="BC795" s="14"/>
      <c r="BD795" s="14"/>
      <c r="BE795" s="14"/>
      <c r="BF795" s="400">
        <f t="shared" si="527"/>
        <v>0</v>
      </c>
      <c r="BG795" s="10"/>
      <c r="BH795" s="7"/>
      <c r="BI795" s="7"/>
      <c r="BJ795" s="7"/>
      <c r="BK795" s="7"/>
      <c r="BL795" s="7"/>
      <c r="BM795" s="7"/>
      <c r="BN795" s="7"/>
      <c r="BO795" s="7"/>
      <c r="BP795" s="7"/>
      <c r="BQ795" s="3"/>
      <c r="BR795" s="3"/>
      <c r="BS795" s="3"/>
      <c r="BT795" s="3"/>
      <c r="BU795" s="3"/>
      <c r="BV795" s="3"/>
      <c r="BW795" s="3"/>
      <c r="BX795" s="3"/>
      <c r="BY795" s="3"/>
      <c r="BZ795" s="3"/>
      <c r="CA795" s="3"/>
      <c r="CB795" s="399">
        <f t="shared" si="528"/>
        <v>0</v>
      </c>
      <c r="CC795" s="397">
        <f t="shared" si="532"/>
        <v>0</v>
      </c>
      <c r="CD795" s="364"/>
      <c r="CE795" s="396">
        <f t="shared" si="530"/>
        <v>6</v>
      </c>
      <c r="CF795" s="14"/>
      <c r="CG795" s="14"/>
      <c r="CH795" s="14"/>
      <c r="CI795" s="14"/>
      <c r="CJ795" s="14"/>
    </row>
    <row r="796" spans="2:88" ht="26.4" customHeight="1">
      <c r="B796" s="4">
        <v>1022</v>
      </c>
      <c r="C796" s="216" t="str">
        <f t="shared" ca="1" si="531"/>
        <v/>
      </c>
      <c r="D796" s="216"/>
      <c r="E796" s="363"/>
      <c r="F796" s="14"/>
      <c r="G796" s="14"/>
      <c r="H796" s="17"/>
      <c r="I796" s="14"/>
      <c r="J796" s="14"/>
      <c r="K796" s="14"/>
      <c r="L796" s="17"/>
      <c r="M796" s="14"/>
      <c r="N796" s="14"/>
      <c r="O796" s="14"/>
      <c r="P796" s="14"/>
      <c r="Q796" s="17"/>
      <c r="R796" s="366"/>
      <c r="S796" s="366"/>
      <c r="T796" s="14"/>
      <c r="U796" s="14"/>
      <c r="V796" s="18" t="str">
        <f t="shared" si="526"/>
        <v/>
      </c>
      <c r="W796" s="18"/>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c r="AY796" s="14"/>
      <c r="AZ796" s="14"/>
      <c r="BA796" s="14"/>
      <c r="BB796" s="14"/>
      <c r="BC796" s="14"/>
      <c r="BD796" s="14"/>
      <c r="BE796" s="14"/>
      <c r="BF796" s="400">
        <f t="shared" si="527"/>
        <v>0</v>
      </c>
      <c r="BG796" s="10"/>
      <c r="BH796" s="7"/>
      <c r="BI796" s="7"/>
      <c r="BJ796" s="7"/>
      <c r="BK796" s="7"/>
      <c r="BL796" s="7"/>
      <c r="BM796" s="7"/>
      <c r="BN796" s="7"/>
      <c r="BO796" s="7"/>
      <c r="BP796" s="7"/>
      <c r="BQ796" s="3"/>
      <c r="BR796" s="3"/>
      <c r="BS796" s="3"/>
      <c r="BT796" s="3"/>
      <c r="BU796" s="3"/>
      <c r="BV796" s="3"/>
      <c r="BW796" s="3"/>
      <c r="BX796" s="3"/>
      <c r="BY796" s="3"/>
      <c r="BZ796" s="3"/>
      <c r="CA796" s="3"/>
      <c r="CB796" s="399">
        <f t="shared" si="528"/>
        <v>0</v>
      </c>
      <c r="CC796" s="397">
        <f t="shared" si="532"/>
        <v>0</v>
      </c>
      <c r="CD796" s="364"/>
      <c r="CE796" s="396">
        <f t="shared" si="530"/>
        <v>6</v>
      </c>
      <c r="CF796" s="14"/>
      <c r="CG796" s="14"/>
      <c r="CH796" s="14"/>
      <c r="CI796" s="14"/>
      <c r="CJ796" s="14"/>
    </row>
    <row r="797" spans="2:88" ht="26.4" customHeight="1">
      <c r="B797" s="4">
        <v>1023</v>
      </c>
      <c r="C797" s="216" t="str">
        <f t="shared" ca="1" si="531"/>
        <v/>
      </c>
      <c r="D797" s="216"/>
      <c r="E797" s="363"/>
      <c r="F797" s="14"/>
      <c r="G797" s="14"/>
      <c r="H797" s="17"/>
      <c r="I797" s="14"/>
      <c r="J797" s="14"/>
      <c r="K797" s="14"/>
      <c r="L797" s="17"/>
      <c r="M797" s="14"/>
      <c r="N797" s="14"/>
      <c r="O797" s="14"/>
      <c r="P797" s="14"/>
      <c r="Q797" s="17"/>
      <c r="R797" s="366"/>
      <c r="S797" s="366"/>
      <c r="T797" s="14"/>
      <c r="U797" s="14"/>
      <c r="V797" s="18" t="str">
        <f t="shared" si="526"/>
        <v/>
      </c>
      <c r="W797" s="18"/>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c r="AZ797" s="14"/>
      <c r="BA797" s="14"/>
      <c r="BB797" s="14"/>
      <c r="BC797" s="14"/>
      <c r="BD797" s="14"/>
      <c r="BE797" s="14"/>
      <c r="BF797" s="400">
        <f t="shared" si="527"/>
        <v>0</v>
      </c>
      <c r="BG797" s="10"/>
      <c r="BH797" s="7"/>
      <c r="BI797" s="7"/>
      <c r="BJ797" s="7"/>
      <c r="BK797" s="7"/>
      <c r="BL797" s="7"/>
      <c r="BM797" s="7"/>
      <c r="BN797" s="7"/>
      <c r="BO797" s="7"/>
      <c r="BP797" s="7"/>
      <c r="BQ797" s="3"/>
      <c r="BR797" s="3"/>
      <c r="BS797" s="3"/>
      <c r="BT797" s="3"/>
      <c r="BU797" s="3"/>
      <c r="BV797" s="3"/>
      <c r="BW797" s="3"/>
      <c r="BX797" s="3"/>
      <c r="BY797" s="3"/>
      <c r="BZ797" s="3"/>
      <c r="CA797" s="3"/>
      <c r="CB797" s="399">
        <f t="shared" si="528"/>
        <v>0</v>
      </c>
      <c r="CC797" s="397">
        <f t="shared" si="532"/>
        <v>0</v>
      </c>
      <c r="CD797" s="364"/>
      <c r="CE797" s="396">
        <f t="shared" si="530"/>
        <v>6</v>
      </c>
      <c r="CF797" s="14"/>
      <c r="CG797" s="14"/>
      <c r="CH797" s="14"/>
      <c r="CI797" s="14"/>
      <c r="CJ797" s="14"/>
    </row>
    <row r="798" spans="2:88" ht="26.4" customHeight="1">
      <c r="B798" s="4">
        <v>1024</v>
      </c>
      <c r="C798" s="216" t="str">
        <f t="shared" ca="1" si="531"/>
        <v/>
      </c>
      <c r="D798" s="216"/>
      <c r="E798" s="363"/>
      <c r="F798" s="14"/>
      <c r="G798" s="14"/>
      <c r="H798" s="17"/>
      <c r="I798" s="14"/>
      <c r="J798" s="14"/>
      <c r="K798" s="14"/>
      <c r="L798" s="17"/>
      <c r="M798" s="14"/>
      <c r="N798" s="14"/>
      <c r="O798" s="14"/>
      <c r="P798" s="14"/>
      <c r="Q798" s="17"/>
      <c r="R798" s="366"/>
      <c r="S798" s="366"/>
      <c r="T798" s="14"/>
      <c r="U798" s="14"/>
      <c r="V798" s="18" t="str">
        <f t="shared" si="526"/>
        <v/>
      </c>
      <c r="W798" s="18"/>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c r="AY798" s="14"/>
      <c r="AZ798" s="14"/>
      <c r="BA798" s="14"/>
      <c r="BB798" s="14"/>
      <c r="BC798" s="14"/>
      <c r="BD798" s="14"/>
      <c r="BE798" s="14"/>
      <c r="BF798" s="400">
        <f t="shared" si="527"/>
        <v>0</v>
      </c>
      <c r="BG798" s="10"/>
      <c r="BH798" s="7"/>
      <c r="BI798" s="7"/>
      <c r="BJ798" s="7"/>
      <c r="BK798" s="7"/>
      <c r="BL798" s="7"/>
      <c r="BM798" s="7"/>
      <c r="BN798" s="7"/>
      <c r="BO798" s="7"/>
      <c r="BP798" s="7"/>
      <c r="BQ798" s="3"/>
      <c r="BR798" s="3"/>
      <c r="BS798" s="3"/>
      <c r="BT798" s="3"/>
      <c r="BU798" s="3"/>
      <c r="BV798" s="3"/>
      <c r="BW798" s="3"/>
      <c r="BX798" s="3"/>
      <c r="BY798" s="3"/>
      <c r="BZ798" s="3"/>
      <c r="CA798" s="3"/>
      <c r="CB798" s="399">
        <f t="shared" si="528"/>
        <v>0</v>
      </c>
      <c r="CC798" s="397">
        <f t="shared" si="532"/>
        <v>0</v>
      </c>
      <c r="CD798" s="364"/>
      <c r="CE798" s="396">
        <f t="shared" si="530"/>
        <v>6</v>
      </c>
      <c r="CF798" s="14"/>
      <c r="CG798" s="14"/>
      <c r="CH798" s="14"/>
      <c r="CI798" s="14"/>
      <c r="CJ798" s="14"/>
    </row>
    <row r="799" spans="2:88" ht="26.4" customHeight="1">
      <c r="B799" s="4">
        <v>1025</v>
      </c>
      <c r="C799" s="216" t="str">
        <f t="shared" ca="1" si="531"/>
        <v/>
      </c>
      <c r="D799" s="216"/>
      <c r="E799" s="363"/>
      <c r="F799" s="14"/>
      <c r="G799" s="14"/>
      <c r="H799" s="17"/>
      <c r="I799" s="14"/>
      <c r="J799" s="14"/>
      <c r="K799" s="14"/>
      <c r="L799" s="17"/>
      <c r="M799" s="14"/>
      <c r="N799" s="14"/>
      <c r="O799" s="14"/>
      <c r="P799" s="14"/>
      <c r="Q799" s="17"/>
      <c r="R799" s="366"/>
      <c r="S799" s="366"/>
      <c r="T799" s="14"/>
      <c r="U799" s="14"/>
      <c r="V799" s="18" t="str">
        <f t="shared" si="526"/>
        <v/>
      </c>
      <c r="W799" s="18"/>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c r="AY799" s="14"/>
      <c r="AZ799" s="14"/>
      <c r="BA799" s="14"/>
      <c r="BB799" s="14"/>
      <c r="BC799" s="14"/>
      <c r="BD799" s="14"/>
      <c r="BE799" s="14"/>
      <c r="BF799" s="400">
        <f t="shared" si="527"/>
        <v>0</v>
      </c>
      <c r="BG799" s="10"/>
      <c r="BH799" s="7"/>
      <c r="BI799" s="7"/>
      <c r="BJ799" s="7"/>
      <c r="BK799" s="7"/>
      <c r="BL799" s="7"/>
      <c r="BM799" s="7"/>
      <c r="BN799" s="7"/>
      <c r="BO799" s="7"/>
      <c r="BP799" s="7"/>
      <c r="BQ799" s="3"/>
      <c r="BR799" s="3"/>
      <c r="BS799" s="3"/>
      <c r="BT799" s="3"/>
      <c r="BU799" s="3"/>
      <c r="BV799" s="3"/>
      <c r="BW799" s="3"/>
      <c r="BX799" s="3"/>
      <c r="BY799" s="3"/>
      <c r="BZ799" s="3"/>
      <c r="CA799" s="3"/>
      <c r="CB799" s="399">
        <f t="shared" si="528"/>
        <v>0</v>
      </c>
      <c r="CC799" s="397">
        <f t="shared" si="532"/>
        <v>0</v>
      </c>
      <c r="CD799" s="364"/>
      <c r="CE799" s="396">
        <f t="shared" si="530"/>
        <v>6</v>
      </c>
      <c r="CF799" s="14"/>
      <c r="CG799" s="14"/>
      <c r="CH799" s="14"/>
      <c r="CI799" s="14"/>
      <c r="CJ799" s="14"/>
    </row>
    <row r="800" spans="2:88" ht="26.4" customHeight="1">
      <c r="B800" s="4">
        <v>1026</v>
      </c>
      <c r="C800" s="216" t="str">
        <f t="shared" ca="1" si="531"/>
        <v/>
      </c>
      <c r="D800" s="216"/>
      <c r="E800" s="363"/>
      <c r="F800" s="14"/>
      <c r="G800" s="14"/>
      <c r="H800" s="17"/>
      <c r="I800" s="14"/>
      <c r="J800" s="14"/>
      <c r="K800" s="14"/>
      <c r="L800" s="17"/>
      <c r="M800" s="14"/>
      <c r="N800" s="14"/>
      <c r="O800" s="14"/>
      <c r="P800" s="14"/>
      <c r="Q800" s="17"/>
      <c r="R800" s="366"/>
      <c r="S800" s="366"/>
      <c r="T800" s="14"/>
      <c r="U800" s="14"/>
      <c r="V800" s="18" t="str">
        <f t="shared" si="526"/>
        <v/>
      </c>
      <c r="W800" s="18"/>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c r="AY800" s="14"/>
      <c r="AZ800" s="14"/>
      <c r="BA800" s="14"/>
      <c r="BB800" s="14"/>
      <c r="BC800" s="14"/>
      <c r="BD800" s="14"/>
      <c r="BE800" s="14"/>
      <c r="BF800" s="400">
        <f t="shared" si="527"/>
        <v>0</v>
      </c>
      <c r="BG800" s="10"/>
      <c r="BH800" s="7"/>
      <c r="BI800" s="7"/>
      <c r="BJ800" s="7"/>
      <c r="BK800" s="7"/>
      <c r="BL800" s="7"/>
      <c r="BM800" s="7"/>
      <c r="BN800" s="7"/>
      <c r="BO800" s="7"/>
      <c r="BP800" s="7"/>
      <c r="BQ800" s="3"/>
      <c r="BR800" s="3"/>
      <c r="BS800" s="3"/>
      <c r="BT800" s="3"/>
      <c r="BU800" s="3"/>
      <c r="BV800" s="3"/>
      <c r="BW800" s="3"/>
      <c r="BX800" s="3"/>
      <c r="BY800" s="3"/>
      <c r="BZ800" s="3"/>
      <c r="CA800" s="3"/>
      <c r="CB800" s="399">
        <f t="shared" si="528"/>
        <v>0</v>
      </c>
      <c r="CC800" s="397">
        <f t="shared" si="532"/>
        <v>0</v>
      </c>
      <c r="CD800" s="364"/>
      <c r="CE800" s="396">
        <f t="shared" si="530"/>
        <v>6</v>
      </c>
      <c r="CF800" s="14"/>
      <c r="CG800" s="14"/>
      <c r="CH800" s="14"/>
      <c r="CI800" s="14"/>
      <c r="CJ800" s="14"/>
    </row>
    <row r="801" spans="2:88" ht="26.4" customHeight="1">
      <c r="B801" s="4">
        <v>1027</v>
      </c>
      <c r="C801" s="216" t="str">
        <f t="shared" ca="1" si="531"/>
        <v/>
      </c>
      <c r="D801" s="216"/>
      <c r="E801" s="363"/>
      <c r="F801" s="14"/>
      <c r="G801" s="14"/>
      <c r="H801" s="17"/>
      <c r="I801" s="14"/>
      <c r="J801" s="14"/>
      <c r="K801" s="14"/>
      <c r="L801" s="17"/>
      <c r="M801" s="14"/>
      <c r="N801" s="14"/>
      <c r="O801" s="14"/>
      <c r="P801" s="14"/>
      <c r="Q801" s="17"/>
      <c r="R801" s="366"/>
      <c r="S801" s="366"/>
      <c r="T801" s="14"/>
      <c r="U801" s="14"/>
      <c r="V801" s="18" t="str">
        <f t="shared" si="526"/>
        <v/>
      </c>
      <c r="W801" s="18"/>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c r="AY801" s="14"/>
      <c r="AZ801" s="14"/>
      <c r="BA801" s="14"/>
      <c r="BB801" s="14"/>
      <c r="BC801" s="14"/>
      <c r="BD801" s="14"/>
      <c r="BE801" s="14"/>
      <c r="BF801" s="400">
        <f t="shared" si="527"/>
        <v>0</v>
      </c>
      <c r="BG801" s="10"/>
      <c r="BH801" s="7"/>
      <c r="BI801" s="7"/>
      <c r="BJ801" s="7"/>
      <c r="BK801" s="7"/>
      <c r="BL801" s="7"/>
      <c r="BM801" s="7"/>
      <c r="BN801" s="7"/>
      <c r="BO801" s="7"/>
      <c r="BP801" s="7"/>
      <c r="BQ801" s="3"/>
      <c r="BR801" s="3"/>
      <c r="BS801" s="3"/>
      <c r="BT801" s="3"/>
      <c r="BU801" s="3"/>
      <c r="BV801" s="3"/>
      <c r="BW801" s="3"/>
      <c r="BX801" s="3"/>
      <c r="BY801" s="3"/>
      <c r="BZ801" s="3"/>
      <c r="CA801" s="3"/>
      <c r="CB801" s="399">
        <f t="shared" si="528"/>
        <v>0</v>
      </c>
      <c r="CC801" s="397">
        <f t="shared" si="532"/>
        <v>0</v>
      </c>
      <c r="CD801" s="364"/>
      <c r="CE801" s="396">
        <f t="shared" si="530"/>
        <v>6</v>
      </c>
      <c r="CF801" s="14"/>
      <c r="CG801" s="14"/>
      <c r="CH801" s="14"/>
      <c r="CI801" s="14"/>
      <c r="CJ801" s="14"/>
    </row>
    <row r="802" spans="2:88" ht="26.4" customHeight="1">
      <c r="B802" s="4">
        <v>1028</v>
      </c>
      <c r="C802" s="216" t="str">
        <f t="shared" ca="1" si="531"/>
        <v/>
      </c>
      <c r="D802" s="216"/>
      <c r="E802" s="363"/>
      <c r="F802" s="14"/>
      <c r="G802" s="14"/>
      <c r="H802" s="17"/>
      <c r="I802" s="14"/>
      <c r="J802" s="14"/>
      <c r="K802" s="14"/>
      <c r="L802" s="17"/>
      <c r="M802" s="14"/>
      <c r="N802" s="14"/>
      <c r="O802" s="14"/>
      <c r="P802" s="14"/>
      <c r="Q802" s="17"/>
      <c r="R802" s="366"/>
      <c r="S802" s="366"/>
      <c r="T802" s="14"/>
      <c r="U802" s="14"/>
      <c r="V802" s="18" t="str">
        <f t="shared" si="526"/>
        <v/>
      </c>
      <c r="W802" s="18"/>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c r="AY802" s="14"/>
      <c r="AZ802" s="14"/>
      <c r="BA802" s="14"/>
      <c r="BB802" s="14"/>
      <c r="BC802" s="14"/>
      <c r="BD802" s="14"/>
      <c r="BE802" s="14"/>
      <c r="BF802" s="400">
        <f t="shared" si="527"/>
        <v>0</v>
      </c>
      <c r="BG802" s="10"/>
      <c r="BH802" s="7"/>
      <c r="BI802" s="7"/>
      <c r="BJ802" s="7"/>
      <c r="BK802" s="7"/>
      <c r="BL802" s="7"/>
      <c r="BM802" s="7"/>
      <c r="BN802" s="7"/>
      <c r="BO802" s="7"/>
      <c r="BP802" s="7"/>
      <c r="BQ802" s="3"/>
      <c r="BR802" s="3"/>
      <c r="BS802" s="3"/>
      <c r="BT802" s="3"/>
      <c r="BU802" s="3"/>
      <c r="BV802" s="3"/>
      <c r="BW802" s="3"/>
      <c r="BX802" s="3"/>
      <c r="BY802" s="3"/>
      <c r="BZ802" s="3"/>
      <c r="CA802" s="3"/>
      <c r="CB802" s="399">
        <f t="shared" si="528"/>
        <v>0</v>
      </c>
      <c r="CC802" s="397">
        <f t="shared" si="532"/>
        <v>0</v>
      </c>
      <c r="CD802" s="364"/>
      <c r="CE802" s="396">
        <f t="shared" si="530"/>
        <v>6</v>
      </c>
      <c r="CF802" s="14"/>
      <c r="CG802" s="14"/>
      <c r="CH802" s="14"/>
      <c r="CI802" s="14"/>
      <c r="CJ802" s="14"/>
    </row>
    <row r="803" spans="2:88" ht="26.4" customHeight="1">
      <c r="B803" s="4">
        <v>1029</v>
      </c>
      <c r="C803" s="216" t="str">
        <f t="shared" ca="1" si="531"/>
        <v/>
      </c>
      <c r="D803" s="216"/>
      <c r="E803" s="363"/>
      <c r="F803" s="14"/>
      <c r="G803" s="14"/>
      <c r="H803" s="17"/>
      <c r="I803" s="14"/>
      <c r="J803" s="14"/>
      <c r="K803" s="14"/>
      <c r="L803" s="17"/>
      <c r="M803" s="14"/>
      <c r="N803" s="14"/>
      <c r="O803" s="14"/>
      <c r="P803" s="14"/>
      <c r="Q803" s="17"/>
      <c r="R803" s="366"/>
      <c r="S803" s="366"/>
      <c r="T803" s="14"/>
      <c r="U803" s="14"/>
      <c r="V803" s="18" t="str">
        <f t="shared" si="526"/>
        <v/>
      </c>
      <c r="W803" s="18"/>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c r="AY803" s="14"/>
      <c r="AZ803" s="14"/>
      <c r="BA803" s="14"/>
      <c r="BB803" s="14"/>
      <c r="BC803" s="14"/>
      <c r="BD803" s="14"/>
      <c r="BE803" s="14"/>
      <c r="BF803" s="400">
        <f t="shared" si="527"/>
        <v>0</v>
      </c>
      <c r="BG803" s="10"/>
      <c r="BH803" s="7"/>
      <c r="BI803" s="7"/>
      <c r="BJ803" s="7"/>
      <c r="BK803" s="7"/>
      <c r="BL803" s="7"/>
      <c r="BM803" s="7"/>
      <c r="BN803" s="7"/>
      <c r="BO803" s="7"/>
      <c r="BP803" s="7"/>
      <c r="BQ803" s="3"/>
      <c r="BR803" s="3"/>
      <c r="BS803" s="3"/>
      <c r="BT803" s="3"/>
      <c r="BU803" s="3"/>
      <c r="BV803" s="3"/>
      <c r="BW803" s="3"/>
      <c r="BX803" s="3"/>
      <c r="BY803" s="3"/>
      <c r="BZ803" s="3"/>
      <c r="CA803" s="3"/>
      <c r="CB803" s="399">
        <f t="shared" si="528"/>
        <v>0</v>
      </c>
      <c r="CC803" s="397">
        <f t="shared" si="532"/>
        <v>0</v>
      </c>
      <c r="CD803" s="364"/>
      <c r="CE803" s="396">
        <f t="shared" si="530"/>
        <v>6</v>
      </c>
      <c r="CF803" s="14"/>
      <c r="CG803" s="14"/>
      <c r="CH803" s="14"/>
      <c r="CI803" s="14"/>
      <c r="CJ803" s="14"/>
    </row>
    <row r="804" spans="2:88" ht="26.4" customHeight="1">
      <c r="B804" s="4">
        <v>1030</v>
      </c>
      <c r="C804" s="216" t="str">
        <f t="shared" ca="1" si="531"/>
        <v/>
      </c>
      <c r="D804" s="216"/>
      <c r="E804" s="363"/>
      <c r="F804" s="14"/>
      <c r="G804" s="14"/>
      <c r="H804" s="17"/>
      <c r="I804" s="14"/>
      <c r="J804" s="14"/>
      <c r="K804" s="14"/>
      <c r="L804" s="17"/>
      <c r="M804" s="14"/>
      <c r="N804" s="14"/>
      <c r="O804" s="14"/>
      <c r="P804" s="14"/>
      <c r="Q804" s="17"/>
      <c r="R804" s="366"/>
      <c r="S804" s="366"/>
      <c r="T804" s="14"/>
      <c r="U804" s="14"/>
      <c r="V804" s="18" t="str">
        <f t="shared" si="526"/>
        <v/>
      </c>
      <c r="W804" s="18"/>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c r="AY804" s="14"/>
      <c r="AZ804" s="14"/>
      <c r="BA804" s="14"/>
      <c r="BB804" s="14"/>
      <c r="BC804" s="14"/>
      <c r="BD804" s="14"/>
      <c r="BE804" s="14"/>
      <c r="BF804" s="400">
        <f t="shared" si="527"/>
        <v>0</v>
      </c>
      <c r="BG804" s="10"/>
      <c r="BH804" s="7"/>
      <c r="BI804" s="7"/>
      <c r="BJ804" s="7"/>
      <c r="BK804" s="7"/>
      <c r="BL804" s="7"/>
      <c r="BM804" s="7"/>
      <c r="BN804" s="7"/>
      <c r="BO804" s="7"/>
      <c r="BP804" s="7"/>
      <c r="BQ804" s="3"/>
      <c r="BR804" s="3"/>
      <c r="BS804" s="3"/>
      <c r="BT804" s="3"/>
      <c r="BU804" s="3"/>
      <c r="BV804" s="3"/>
      <c r="BW804" s="3"/>
      <c r="BX804" s="3"/>
      <c r="BY804" s="3"/>
      <c r="BZ804" s="3"/>
      <c r="CA804" s="3"/>
      <c r="CB804" s="399">
        <f t="shared" si="528"/>
        <v>0</v>
      </c>
      <c r="CC804" s="397">
        <f t="shared" si="532"/>
        <v>0</v>
      </c>
      <c r="CD804" s="364"/>
      <c r="CE804" s="396">
        <f t="shared" si="530"/>
        <v>6</v>
      </c>
      <c r="CF804" s="14"/>
      <c r="CG804" s="14"/>
      <c r="CH804" s="14"/>
      <c r="CI804" s="14"/>
      <c r="CJ804" s="14"/>
    </row>
    <row r="805" spans="2:88" ht="26.4" customHeight="1">
      <c r="B805" s="4">
        <v>1031</v>
      </c>
      <c r="C805" s="216" t="str">
        <f t="shared" ca="1" si="531"/>
        <v/>
      </c>
      <c r="D805" s="216"/>
      <c r="E805" s="363"/>
      <c r="F805" s="14"/>
      <c r="G805" s="14"/>
      <c r="H805" s="17"/>
      <c r="I805" s="14"/>
      <c r="J805" s="14"/>
      <c r="K805" s="14"/>
      <c r="L805" s="17"/>
      <c r="M805" s="14"/>
      <c r="N805" s="14"/>
      <c r="O805" s="14"/>
      <c r="P805" s="14"/>
      <c r="Q805" s="17"/>
      <c r="R805" s="366"/>
      <c r="S805" s="366"/>
      <c r="T805" s="14"/>
      <c r="U805" s="14"/>
      <c r="V805" s="18" t="str">
        <f t="shared" si="526"/>
        <v/>
      </c>
      <c r="W805" s="18"/>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c r="AY805" s="14"/>
      <c r="AZ805" s="14"/>
      <c r="BA805" s="14"/>
      <c r="BB805" s="14"/>
      <c r="BC805" s="14"/>
      <c r="BD805" s="14"/>
      <c r="BE805" s="14"/>
      <c r="BF805" s="400">
        <f t="shared" si="527"/>
        <v>0</v>
      </c>
      <c r="BG805" s="10"/>
      <c r="BH805" s="7"/>
      <c r="BI805" s="7"/>
      <c r="BJ805" s="7"/>
      <c r="BK805" s="7"/>
      <c r="BL805" s="7"/>
      <c r="BM805" s="7"/>
      <c r="BN805" s="7"/>
      <c r="BO805" s="7"/>
      <c r="BP805" s="7"/>
      <c r="BQ805" s="3"/>
      <c r="BR805" s="3"/>
      <c r="BS805" s="3"/>
      <c r="BT805" s="3"/>
      <c r="BU805" s="3"/>
      <c r="BV805" s="3"/>
      <c r="BW805" s="3"/>
      <c r="BX805" s="3"/>
      <c r="BY805" s="3"/>
      <c r="BZ805" s="3"/>
      <c r="CA805" s="3"/>
      <c r="CB805" s="399">
        <f t="shared" si="528"/>
        <v>0</v>
      </c>
      <c r="CC805" s="397">
        <f t="shared" si="532"/>
        <v>0</v>
      </c>
      <c r="CD805" s="364"/>
      <c r="CE805" s="396">
        <f t="shared" si="530"/>
        <v>6</v>
      </c>
      <c r="CF805" s="14"/>
      <c r="CG805" s="14"/>
      <c r="CH805" s="14"/>
      <c r="CI805" s="14"/>
      <c r="CJ805" s="14"/>
    </row>
    <row r="806" spans="2:88" ht="26.4" customHeight="1">
      <c r="B806" s="4">
        <v>1032</v>
      </c>
      <c r="C806" s="216" t="str">
        <f t="shared" ca="1" si="531"/>
        <v/>
      </c>
      <c r="D806" s="216"/>
      <c r="E806" s="363"/>
      <c r="F806" s="14"/>
      <c r="G806" s="14"/>
      <c r="H806" s="17"/>
      <c r="I806" s="14"/>
      <c r="J806" s="14"/>
      <c r="K806" s="14"/>
      <c r="L806" s="17"/>
      <c r="M806" s="14"/>
      <c r="N806" s="14"/>
      <c r="O806" s="14"/>
      <c r="P806" s="14"/>
      <c r="Q806" s="17"/>
      <c r="R806" s="366"/>
      <c r="S806" s="366"/>
      <c r="T806" s="14"/>
      <c r="U806" s="14"/>
      <c r="V806" s="18" t="str">
        <f t="shared" si="526"/>
        <v/>
      </c>
      <c r="W806" s="18"/>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c r="AY806" s="14"/>
      <c r="AZ806" s="14"/>
      <c r="BA806" s="14"/>
      <c r="BB806" s="14"/>
      <c r="BC806" s="14"/>
      <c r="BD806" s="14"/>
      <c r="BE806" s="14"/>
      <c r="BF806" s="400">
        <f t="shared" si="527"/>
        <v>0</v>
      </c>
      <c r="BG806" s="10"/>
      <c r="BH806" s="7"/>
      <c r="BI806" s="7"/>
      <c r="BJ806" s="7"/>
      <c r="BK806" s="7"/>
      <c r="BL806" s="7"/>
      <c r="BM806" s="7"/>
      <c r="BN806" s="7"/>
      <c r="BO806" s="7"/>
      <c r="BP806" s="7"/>
      <c r="BQ806" s="3"/>
      <c r="BR806" s="3"/>
      <c r="BS806" s="3"/>
      <c r="BT806" s="3"/>
      <c r="BU806" s="3"/>
      <c r="BV806" s="3"/>
      <c r="BW806" s="3"/>
      <c r="BX806" s="3"/>
      <c r="BY806" s="3"/>
      <c r="BZ806" s="3"/>
      <c r="CA806" s="3"/>
      <c r="CB806" s="399">
        <f t="shared" si="528"/>
        <v>0</v>
      </c>
      <c r="CC806" s="397">
        <f t="shared" si="532"/>
        <v>0</v>
      </c>
      <c r="CD806" s="364"/>
      <c r="CE806" s="396">
        <f t="shared" si="530"/>
        <v>6</v>
      </c>
      <c r="CF806" s="14"/>
      <c r="CG806" s="14"/>
      <c r="CH806" s="14"/>
      <c r="CI806" s="14"/>
      <c r="CJ806" s="14"/>
    </row>
    <row r="807" spans="2:88" ht="26.4" customHeight="1">
      <c r="B807" s="4">
        <v>1033</v>
      </c>
      <c r="C807" s="216" t="str">
        <f t="shared" ca="1" si="531"/>
        <v/>
      </c>
      <c r="D807" s="216"/>
      <c r="E807" s="363"/>
      <c r="F807" s="14"/>
      <c r="G807" s="14"/>
      <c r="H807" s="17"/>
      <c r="I807" s="14"/>
      <c r="J807" s="14"/>
      <c r="K807" s="14"/>
      <c r="L807" s="17"/>
      <c r="M807" s="14"/>
      <c r="N807" s="14"/>
      <c r="O807" s="14"/>
      <c r="P807" s="14"/>
      <c r="Q807" s="17"/>
      <c r="R807" s="366"/>
      <c r="S807" s="366"/>
      <c r="T807" s="14"/>
      <c r="U807" s="14"/>
      <c r="V807" s="18" t="str">
        <f t="shared" si="526"/>
        <v/>
      </c>
      <c r="W807" s="18"/>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c r="AY807" s="14"/>
      <c r="AZ807" s="14"/>
      <c r="BA807" s="14"/>
      <c r="BB807" s="14"/>
      <c r="BC807" s="14"/>
      <c r="BD807" s="14"/>
      <c r="BE807" s="14"/>
      <c r="BF807" s="400">
        <f t="shared" si="527"/>
        <v>0</v>
      </c>
      <c r="BG807" s="10"/>
      <c r="BH807" s="7"/>
      <c r="BI807" s="7"/>
      <c r="BJ807" s="7"/>
      <c r="BK807" s="7"/>
      <c r="BL807" s="7"/>
      <c r="BM807" s="7"/>
      <c r="BN807" s="7"/>
      <c r="BO807" s="7"/>
      <c r="BP807" s="7"/>
      <c r="BQ807" s="3"/>
      <c r="BR807" s="3"/>
      <c r="BS807" s="3"/>
      <c r="BT807" s="3"/>
      <c r="BU807" s="3"/>
      <c r="BV807" s="3"/>
      <c r="BW807" s="3"/>
      <c r="BX807" s="3"/>
      <c r="BY807" s="3"/>
      <c r="BZ807" s="3"/>
      <c r="CA807" s="3"/>
      <c r="CB807" s="399">
        <f t="shared" si="528"/>
        <v>0</v>
      </c>
      <c r="CC807" s="397">
        <f t="shared" si="532"/>
        <v>0</v>
      </c>
      <c r="CD807" s="364"/>
      <c r="CE807" s="396">
        <f t="shared" si="530"/>
        <v>6</v>
      </c>
      <c r="CF807" s="14"/>
      <c r="CG807" s="14"/>
      <c r="CH807" s="14"/>
      <c r="CI807" s="14"/>
      <c r="CJ807" s="14"/>
    </row>
    <row r="808" spans="2:88" ht="26.4" customHeight="1">
      <c r="B808" s="4">
        <v>1034</v>
      </c>
      <c r="C808" s="216" t="str">
        <f t="shared" ca="1" si="531"/>
        <v/>
      </c>
      <c r="D808" s="216"/>
      <c r="E808" s="363"/>
      <c r="F808" s="14"/>
      <c r="G808" s="14"/>
      <c r="H808" s="17"/>
      <c r="I808" s="14"/>
      <c r="J808" s="14"/>
      <c r="K808" s="14"/>
      <c r="L808" s="17"/>
      <c r="M808" s="14"/>
      <c r="N808" s="14"/>
      <c r="O808" s="14"/>
      <c r="P808" s="14"/>
      <c r="Q808" s="17"/>
      <c r="R808" s="366"/>
      <c r="S808" s="366"/>
      <c r="T808" s="14"/>
      <c r="U808" s="14"/>
      <c r="V808" s="18" t="str">
        <f t="shared" si="526"/>
        <v/>
      </c>
      <c r="W808" s="18"/>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c r="AY808" s="14"/>
      <c r="AZ808" s="14"/>
      <c r="BA808" s="14"/>
      <c r="BB808" s="14"/>
      <c r="BC808" s="14"/>
      <c r="BD808" s="14"/>
      <c r="BE808" s="14"/>
      <c r="BF808" s="400">
        <f t="shared" si="527"/>
        <v>0</v>
      </c>
      <c r="BG808" s="10"/>
      <c r="BH808" s="7"/>
      <c r="BI808" s="7"/>
      <c r="BJ808" s="7"/>
      <c r="BK808" s="7"/>
      <c r="BL808" s="7"/>
      <c r="BM808" s="7"/>
      <c r="BN808" s="7"/>
      <c r="BO808" s="7"/>
      <c r="BP808" s="7"/>
      <c r="BQ808" s="3"/>
      <c r="BR808" s="3"/>
      <c r="BS808" s="3"/>
      <c r="BT808" s="3"/>
      <c r="BU808" s="3"/>
      <c r="BV808" s="3"/>
      <c r="BW808" s="3"/>
      <c r="BX808" s="3"/>
      <c r="BY808" s="3"/>
      <c r="BZ808" s="3"/>
      <c r="CA808" s="3"/>
      <c r="CB808" s="399">
        <f t="shared" si="528"/>
        <v>0</v>
      </c>
      <c r="CC808" s="397">
        <f t="shared" si="532"/>
        <v>0</v>
      </c>
      <c r="CD808" s="364"/>
      <c r="CE808" s="396">
        <f t="shared" si="530"/>
        <v>6</v>
      </c>
      <c r="CF808" s="14"/>
      <c r="CG808" s="14"/>
      <c r="CH808" s="14"/>
      <c r="CI808" s="14"/>
      <c r="CJ808" s="14"/>
    </row>
    <row r="809" spans="2:88" ht="26.4" customHeight="1">
      <c r="B809" s="4">
        <v>1035</v>
      </c>
      <c r="C809" s="216" t="str">
        <f t="shared" ca="1" si="531"/>
        <v/>
      </c>
      <c r="D809" s="216"/>
      <c r="E809" s="363"/>
      <c r="F809" s="14"/>
      <c r="G809" s="14"/>
      <c r="H809" s="17"/>
      <c r="I809" s="14"/>
      <c r="J809" s="14"/>
      <c r="K809" s="14"/>
      <c r="L809" s="17"/>
      <c r="M809" s="14"/>
      <c r="N809" s="14"/>
      <c r="O809" s="14"/>
      <c r="P809" s="14"/>
      <c r="Q809" s="17"/>
      <c r="R809" s="366"/>
      <c r="S809" s="366"/>
      <c r="T809" s="14"/>
      <c r="U809" s="14"/>
      <c r="V809" s="18" t="str">
        <f t="shared" ref="V809:V872" si="533">LEFT(U809,2)</f>
        <v/>
      </c>
      <c r="W809" s="18"/>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c r="AZ809" s="14"/>
      <c r="BA809" s="14"/>
      <c r="BB809" s="14"/>
      <c r="BC809" s="14"/>
      <c r="BD809" s="14"/>
      <c r="BE809" s="14"/>
      <c r="BF809" s="400">
        <f t="shared" ref="BF809:BF872" si="534">COUNTA(AF809:BE809)</f>
        <v>0</v>
      </c>
      <c r="BG809" s="10"/>
      <c r="BH809" s="7"/>
      <c r="BI809" s="7"/>
      <c r="BJ809" s="7"/>
      <c r="BK809" s="7"/>
      <c r="BL809" s="7"/>
      <c r="BM809" s="7"/>
      <c r="BN809" s="7"/>
      <c r="BO809" s="7"/>
      <c r="BP809" s="7"/>
      <c r="BQ809" s="3"/>
      <c r="BR809" s="3"/>
      <c r="BS809" s="3"/>
      <c r="BT809" s="3"/>
      <c r="BU809" s="3"/>
      <c r="BV809" s="3"/>
      <c r="BW809" s="3"/>
      <c r="BX809" s="3"/>
      <c r="BY809" s="3"/>
      <c r="BZ809" s="3"/>
      <c r="CA809" s="3"/>
      <c r="CB809" s="399">
        <f t="shared" ref="CB809:CB872" si="535">COUNTA(BG809:CA809)</f>
        <v>0</v>
      </c>
      <c r="CC809" s="397">
        <f t="shared" si="532"/>
        <v>0</v>
      </c>
      <c r="CD809" s="364"/>
      <c r="CE809" s="396">
        <f t="shared" si="530"/>
        <v>6</v>
      </c>
      <c r="CF809" s="14"/>
      <c r="CG809" s="14"/>
      <c r="CH809" s="14"/>
      <c r="CI809" s="14"/>
      <c r="CJ809" s="14"/>
    </row>
    <row r="810" spans="2:88" ht="26.4" customHeight="1">
      <c r="B810" s="4">
        <v>1036</v>
      </c>
      <c r="C810" s="216" t="str">
        <f t="shared" ca="1" si="531"/>
        <v/>
      </c>
      <c r="D810" s="216"/>
      <c r="E810" s="363"/>
      <c r="F810" s="14"/>
      <c r="G810" s="14"/>
      <c r="H810" s="17"/>
      <c r="I810" s="14"/>
      <c r="J810" s="14"/>
      <c r="K810" s="14"/>
      <c r="L810" s="17"/>
      <c r="M810" s="14"/>
      <c r="N810" s="14"/>
      <c r="O810" s="14"/>
      <c r="P810" s="14"/>
      <c r="Q810" s="17"/>
      <c r="R810" s="366"/>
      <c r="S810" s="366"/>
      <c r="T810" s="14"/>
      <c r="U810" s="14"/>
      <c r="V810" s="18" t="str">
        <f t="shared" si="533"/>
        <v/>
      </c>
      <c r="W810" s="18"/>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c r="AY810" s="14"/>
      <c r="AZ810" s="14"/>
      <c r="BA810" s="14"/>
      <c r="BB810" s="14"/>
      <c r="BC810" s="14"/>
      <c r="BD810" s="14"/>
      <c r="BE810" s="14"/>
      <c r="BF810" s="400">
        <f t="shared" si="534"/>
        <v>0</v>
      </c>
      <c r="BG810" s="10"/>
      <c r="BH810" s="7"/>
      <c r="BI810" s="7"/>
      <c r="BJ810" s="7"/>
      <c r="BK810" s="7"/>
      <c r="BL810" s="7"/>
      <c r="BM810" s="7"/>
      <c r="BN810" s="7"/>
      <c r="BO810" s="7"/>
      <c r="BP810" s="7"/>
      <c r="BQ810" s="3"/>
      <c r="BR810" s="3"/>
      <c r="BS810" s="3"/>
      <c r="BT810" s="3"/>
      <c r="BU810" s="3"/>
      <c r="BV810" s="3"/>
      <c r="BW810" s="3"/>
      <c r="BX810" s="3"/>
      <c r="BY810" s="3"/>
      <c r="BZ810" s="3"/>
      <c r="CA810" s="3"/>
      <c r="CB810" s="399">
        <f t="shared" si="535"/>
        <v>0</v>
      </c>
      <c r="CC810" s="397">
        <f t="shared" si="532"/>
        <v>0</v>
      </c>
      <c r="CD810" s="364"/>
      <c r="CE810" s="396">
        <f t="shared" si="530"/>
        <v>6</v>
      </c>
      <c r="CF810" s="14"/>
      <c r="CG810" s="14"/>
      <c r="CH810" s="14"/>
      <c r="CI810" s="14"/>
      <c r="CJ810" s="14"/>
    </row>
    <row r="811" spans="2:88" ht="26.4" customHeight="1">
      <c r="B811" s="4">
        <v>1037</v>
      </c>
      <c r="C811" s="216" t="str">
        <f t="shared" ref="C811:C842" ca="1" si="536">IF(CD811="","",(IF(CF811&lt;&gt;"","Closed",(IF(CD811=TODAY()+1,"Near Due",(IF(CD811=TODAY(),"Today is due date",(IF(CD811&gt;TODAY(),"On Due",(IF(E1811&lt;TODAY()-7,"Too Over Due",(IF(CD811&lt;TODAY(),"Over due")))))))))))))</f>
        <v/>
      </c>
      <c r="D811" s="216"/>
      <c r="E811" s="363"/>
      <c r="F811" s="14"/>
      <c r="G811" s="14"/>
      <c r="H811" s="17"/>
      <c r="I811" s="14"/>
      <c r="J811" s="14"/>
      <c r="K811" s="14"/>
      <c r="L811" s="17"/>
      <c r="M811" s="14"/>
      <c r="N811" s="14"/>
      <c r="O811" s="14"/>
      <c r="P811" s="14"/>
      <c r="Q811" s="17"/>
      <c r="R811" s="366"/>
      <c r="S811" s="366"/>
      <c r="T811" s="14"/>
      <c r="U811" s="14"/>
      <c r="V811" s="18" t="str">
        <f t="shared" si="533"/>
        <v/>
      </c>
      <c r="W811" s="18"/>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c r="AY811" s="14"/>
      <c r="AZ811" s="14"/>
      <c r="BA811" s="14"/>
      <c r="BB811" s="14"/>
      <c r="BC811" s="14"/>
      <c r="BD811" s="14"/>
      <c r="BE811" s="14"/>
      <c r="BF811" s="400">
        <f t="shared" si="534"/>
        <v>0</v>
      </c>
      <c r="BG811" s="10"/>
      <c r="BH811" s="7"/>
      <c r="BI811" s="7"/>
      <c r="BJ811" s="7"/>
      <c r="BK811" s="7"/>
      <c r="BL811" s="7"/>
      <c r="BM811" s="7"/>
      <c r="BN811" s="7"/>
      <c r="BO811" s="7"/>
      <c r="BP811" s="7"/>
      <c r="BQ811" s="3"/>
      <c r="BR811" s="3"/>
      <c r="BS811" s="3"/>
      <c r="BT811" s="3"/>
      <c r="BU811" s="3"/>
      <c r="BV811" s="3"/>
      <c r="BW811" s="3"/>
      <c r="BX811" s="3"/>
      <c r="BY811" s="3"/>
      <c r="BZ811" s="3"/>
      <c r="CA811" s="3"/>
      <c r="CB811" s="399">
        <f t="shared" si="535"/>
        <v>0</v>
      </c>
      <c r="CC811" s="397">
        <f t="shared" si="532"/>
        <v>0</v>
      </c>
      <c r="CD811" s="364"/>
      <c r="CE811" s="396">
        <f t="shared" si="530"/>
        <v>6</v>
      </c>
      <c r="CF811" s="14"/>
      <c r="CG811" s="14"/>
      <c r="CH811" s="14"/>
      <c r="CI811" s="14"/>
      <c r="CJ811" s="14"/>
    </row>
    <row r="812" spans="2:88" ht="26.4" customHeight="1">
      <c r="B812" s="4">
        <v>1038</v>
      </c>
      <c r="C812" s="216" t="str">
        <f t="shared" ca="1" si="536"/>
        <v/>
      </c>
      <c r="D812" s="216"/>
      <c r="E812" s="363"/>
      <c r="F812" s="14"/>
      <c r="G812" s="14"/>
      <c r="H812" s="17"/>
      <c r="I812" s="14"/>
      <c r="J812" s="14"/>
      <c r="K812" s="14"/>
      <c r="L812" s="17"/>
      <c r="M812" s="14"/>
      <c r="N812" s="14"/>
      <c r="O812" s="14"/>
      <c r="P812" s="14"/>
      <c r="Q812" s="17"/>
      <c r="R812" s="366"/>
      <c r="S812" s="366"/>
      <c r="T812" s="14"/>
      <c r="U812" s="14"/>
      <c r="V812" s="18" t="str">
        <f t="shared" si="533"/>
        <v/>
      </c>
      <c r="W812" s="18"/>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c r="AY812" s="14"/>
      <c r="AZ812" s="14"/>
      <c r="BA812" s="14"/>
      <c r="BB812" s="14"/>
      <c r="BC812" s="14"/>
      <c r="BD812" s="14"/>
      <c r="BE812" s="14"/>
      <c r="BF812" s="400">
        <f t="shared" si="534"/>
        <v>0</v>
      </c>
      <c r="BG812" s="10"/>
      <c r="BH812" s="7"/>
      <c r="BI812" s="7"/>
      <c r="BJ812" s="7"/>
      <c r="BK812" s="7"/>
      <c r="BL812" s="7"/>
      <c r="BM812" s="7"/>
      <c r="BN812" s="7"/>
      <c r="BO812" s="7"/>
      <c r="BP812" s="7"/>
      <c r="BQ812" s="3"/>
      <c r="BR812" s="3"/>
      <c r="BS812" s="3"/>
      <c r="BT812" s="3"/>
      <c r="BU812" s="3"/>
      <c r="BV812" s="3"/>
      <c r="BW812" s="3"/>
      <c r="BX812" s="3"/>
      <c r="BY812" s="3"/>
      <c r="BZ812" s="3"/>
      <c r="CA812" s="3"/>
      <c r="CB812" s="399">
        <f t="shared" si="535"/>
        <v>0</v>
      </c>
      <c r="CC812" s="397">
        <f t="shared" si="532"/>
        <v>0</v>
      </c>
      <c r="CD812" s="364"/>
      <c r="CE812" s="396">
        <f t="shared" si="530"/>
        <v>6</v>
      </c>
      <c r="CF812" s="14"/>
      <c r="CG812" s="14"/>
      <c r="CH812" s="14"/>
      <c r="CI812" s="14"/>
      <c r="CJ812" s="14"/>
    </row>
    <row r="813" spans="2:88" ht="26.4" customHeight="1">
      <c r="B813" s="4">
        <v>1039</v>
      </c>
      <c r="C813" s="216" t="str">
        <f t="shared" ca="1" si="536"/>
        <v/>
      </c>
      <c r="D813" s="216"/>
      <c r="E813" s="363"/>
      <c r="F813" s="14"/>
      <c r="G813" s="14"/>
      <c r="H813" s="17"/>
      <c r="I813" s="14"/>
      <c r="J813" s="14"/>
      <c r="K813" s="14"/>
      <c r="L813" s="17"/>
      <c r="M813" s="14"/>
      <c r="N813" s="14"/>
      <c r="O813" s="14"/>
      <c r="P813" s="14"/>
      <c r="Q813" s="17"/>
      <c r="R813" s="366"/>
      <c r="S813" s="366"/>
      <c r="T813" s="14"/>
      <c r="U813" s="14"/>
      <c r="V813" s="18" t="str">
        <f t="shared" si="533"/>
        <v/>
      </c>
      <c r="W813" s="18"/>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c r="AY813" s="14"/>
      <c r="AZ813" s="14"/>
      <c r="BA813" s="14"/>
      <c r="BB813" s="14"/>
      <c r="BC813" s="14"/>
      <c r="BD813" s="14"/>
      <c r="BE813" s="14"/>
      <c r="BF813" s="400">
        <f t="shared" si="534"/>
        <v>0</v>
      </c>
      <c r="BG813" s="10"/>
      <c r="BH813" s="7"/>
      <c r="BI813" s="7"/>
      <c r="BJ813" s="7"/>
      <c r="BK813" s="7"/>
      <c r="BL813" s="7"/>
      <c r="BM813" s="7"/>
      <c r="BN813" s="7"/>
      <c r="BO813" s="7"/>
      <c r="BP813" s="7"/>
      <c r="BQ813" s="3"/>
      <c r="BR813" s="3"/>
      <c r="BS813" s="3"/>
      <c r="BT813" s="3"/>
      <c r="BU813" s="3"/>
      <c r="BV813" s="3"/>
      <c r="BW813" s="3"/>
      <c r="BX813" s="3"/>
      <c r="BY813" s="3"/>
      <c r="BZ813" s="3"/>
      <c r="CA813" s="3"/>
      <c r="CB813" s="399">
        <f t="shared" si="535"/>
        <v>0</v>
      </c>
      <c r="CC813" s="397">
        <f t="shared" si="532"/>
        <v>0</v>
      </c>
      <c r="CD813" s="364"/>
      <c r="CE813" s="396">
        <f t="shared" si="530"/>
        <v>6</v>
      </c>
      <c r="CF813" s="14"/>
      <c r="CG813" s="14"/>
      <c r="CH813" s="14"/>
      <c r="CI813" s="14"/>
      <c r="CJ813" s="14"/>
    </row>
    <row r="814" spans="2:88" ht="26.4" customHeight="1">
      <c r="B814" s="4">
        <v>1040</v>
      </c>
      <c r="C814" s="216" t="str">
        <f t="shared" ca="1" si="536"/>
        <v/>
      </c>
      <c r="D814" s="216"/>
      <c r="E814" s="363"/>
      <c r="F814" s="14"/>
      <c r="G814" s="14"/>
      <c r="H814" s="17"/>
      <c r="I814" s="14"/>
      <c r="J814" s="14"/>
      <c r="K814" s="14"/>
      <c r="L814" s="17"/>
      <c r="M814" s="14"/>
      <c r="N814" s="14"/>
      <c r="O814" s="14"/>
      <c r="P814" s="14"/>
      <c r="Q814" s="17"/>
      <c r="R814" s="366"/>
      <c r="S814" s="366"/>
      <c r="T814" s="14"/>
      <c r="U814" s="14"/>
      <c r="V814" s="18" t="str">
        <f t="shared" si="533"/>
        <v/>
      </c>
      <c r="W814" s="18"/>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c r="AY814" s="14"/>
      <c r="AZ814" s="14"/>
      <c r="BA814" s="14"/>
      <c r="BB814" s="14"/>
      <c r="BC814" s="14"/>
      <c r="BD814" s="14"/>
      <c r="BE814" s="14"/>
      <c r="BF814" s="400">
        <f t="shared" si="534"/>
        <v>0</v>
      </c>
      <c r="BG814" s="10"/>
      <c r="BH814" s="7"/>
      <c r="BI814" s="7"/>
      <c r="BJ814" s="7"/>
      <c r="BK814" s="7"/>
      <c r="BL814" s="7"/>
      <c r="BM814" s="7"/>
      <c r="BN814" s="7"/>
      <c r="BO814" s="7"/>
      <c r="BP814" s="7"/>
      <c r="BQ814" s="3"/>
      <c r="BR814" s="3"/>
      <c r="BS814" s="3"/>
      <c r="BT814" s="3"/>
      <c r="BU814" s="3"/>
      <c r="BV814" s="3"/>
      <c r="BW814" s="3"/>
      <c r="BX814" s="3"/>
      <c r="BY814" s="3"/>
      <c r="BZ814" s="3"/>
      <c r="CA814" s="3"/>
      <c r="CB814" s="399">
        <f t="shared" si="535"/>
        <v>0</v>
      </c>
      <c r="CC814" s="397">
        <f t="shared" si="532"/>
        <v>0</v>
      </c>
      <c r="CD814" s="364"/>
      <c r="CE814" s="396">
        <f t="shared" si="530"/>
        <v>6</v>
      </c>
      <c r="CF814" s="14"/>
      <c r="CG814" s="14"/>
      <c r="CH814" s="14"/>
      <c r="CI814" s="14"/>
      <c r="CJ814" s="14"/>
    </row>
    <row r="815" spans="2:88" ht="26.4" customHeight="1">
      <c r="B815" s="4">
        <v>1041</v>
      </c>
      <c r="C815" s="216" t="str">
        <f t="shared" ca="1" si="536"/>
        <v/>
      </c>
      <c r="D815" s="216"/>
      <c r="E815" s="363"/>
      <c r="F815" s="14"/>
      <c r="G815" s="14"/>
      <c r="H815" s="17"/>
      <c r="I815" s="14"/>
      <c r="J815" s="14"/>
      <c r="K815" s="14"/>
      <c r="L815" s="17"/>
      <c r="M815" s="14"/>
      <c r="N815" s="14"/>
      <c r="O815" s="14"/>
      <c r="P815" s="14"/>
      <c r="Q815" s="17"/>
      <c r="R815" s="366"/>
      <c r="S815" s="366"/>
      <c r="T815" s="14"/>
      <c r="U815" s="14"/>
      <c r="V815" s="18" t="str">
        <f t="shared" si="533"/>
        <v/>
      </c>
      <c r="W815" s="18"/>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c r="AY815" s="14"/>
      <c r="AZ815" s="14"/>
      <c r="BA815" s="14"/>
      <c r="BB815" s="14"/>
      <c r="BC815" s="14"/>
      <c r="BD815" s="14"/>
      <c r="BE815" s="14"/>
      <c r="BF815" s="400">
        <f t="shared" si="534"/>
        <v>0</v>
      </c>
      <c r="BG815" s="10"/>
      <c r="BH815" s="7"/>
      <c r="BI815" s="7"/>
      <c r="BJ815" s="7"/>
      <c r="BK815" s="7"/>
      <c r="BL815" s="7"/>
      <c r="BM815" s="7"/>
      <c r="BN815" s="7"/>
      <c r="BO815" s="7"/>
      <c r="BP815" s="7"/>
      <c r="BQ815" s="3"/>
      <c r="BR815" s="3"/>
      <c r="BS815" s="3"/>
      <c r="BT815" s="3"/>
      <c r="BU815" s="3"/>
      <c r="BV815" s="3"/>
      <c r="BW815" s="3"/>
      <c r="BX815" s="3"/>
      <c r="BY815" s="3"/>
      <c r="BZ815" s="3"/>
      <c r="CA815" s="3"/>
      <c r="CB815" s="399">
        <f t="shared" si="535"/>
        <v>0</v>
      </c>
      <c r="CC815" s="397">
        <f t="shared" si="532"/>
        <v>0</v>
      </c>
      <c r="CD815" s="364"/>
      <c r="CE815" s="396">
        <f t="shared" si="530"/>
        <v>6</v>
      </c>
      <c r="CF815" s="14"/>
      <c r="CG815" s="14"/>
      <c r="CH815" s="14"/>
      <c r="CI815" s="14"/>
      <c r="CJ815" s="14"/>
    </row>
    <row r="816" spans="2:88" ht="26.4" customHeight="1">
      <c r="B816" s="4">
        <v>1042</v>
      </c>
      <c r="C816" s="216" t="str">
        <f t="shared" ca="1" si="536"/>
        <v/>
      </c>
      <c r="D816" s="216"/>
      <c r="E816" s="363"/>
      <c r="F816" s="14"/>
      <c r="G816" s="14"/>
      <c r="H816" s="17"/>
      <c r="I816" s="14"/>
      <c r="J816" s="14"/>
      <c r="K816" s="14"/>
      <c r="L816" s="17"/>
      <c r="M816" s="14"/>
      <c r="N816" s="14"/>
      <c r="O816" s="14"/>
      <c r="P816" s="14"/>
      <c r="Q816" s="17"/>
      <c r="R816" s="366"/>
      <c r="S816" s="366"/>
      <c r="T816" s="14"/>
      <c r="U816" s="14"/>
      <c r="V816" s="18" t="str">
        <f t="shared" si="533"/>
        <v/>
      </c>
      <c r="W816" s="18"/>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c r="AY816" s="14"/>
      <c r="AZ816" s="14"/>
      <c r="BA816" s="14"/>
      <c r="BB816" s="14"/>
      <c r="BC816" s="14"/>
      <c r="BD816" s="14"/>
      <c r="BE816" s="14"/>
      <c r="BF816" s="400">
        <f t="shared" si="534"/>
        <v>0</v>
      </c>
      <c r="BG816" s="10"/>
      <c r="BH816" s="7"/>
      <c r="BI816" s="7"/>
      <c r="BJ816" s="7"/>
      <c r="BK816" s="7"/>
      <c r="BL816" s="7"/>
      <c r="BM816" s="7"/>
      <c r="BN816" s="7"/>
      <c r="BO816" s="7"/>
      <c r="BP816" s="7"/>
      <c r="BQ816" s="3"/>
      <c r="BR816" s="3"/>
      <c r="BS816" s="3"/>
      <c r="BT816" s="3"/>
      <c r="BU816" s="3"/>
      <c r="BV816" s="3"/>
      <c r="BW816" s="3"/>
      <c r="BX816" s="3"/>
      <c r="BY816" s="3"/>
      <c r="BZ816" s="3"/>
      <c r="CA816" s="3"/>
      <c r="CB816" s="399">
        <f t="shared" si="535"/>
        <v>0</v>
      </c>
      <c r="CC816" s="397">
        <f t="shared" si="532"/>
        <v>0</v>
      </c>
      <c r="CD816" s="364"/>
      <c r="CE816" s="396">
        <f t="shared" si="530"/>
        <v>6</v>
      </c>
      <c r="CF816" s="14"/>
      <c r="CG816" s="14"/>
      <c r="CH816" s="14"/>
      <c r="CI816" s="14"/>
      <c r="CJ816" s="14"/>
    </row>
    <row r="817" spans="2:88" ht="26.4" customHeight="1">
      <c r="B817" s="4">
        <v>1043</v>
      </c>
      <c r="C817" s="216" t="str">
        <f t="shared" ca="1" si="536"/>
        <v/>
      </c>
      <c r="D817" s="216"/>
      <c r="E817" s="363"/>
      <c r="F817" s="14"/>
      <c r="G817" s="14"/>
      <c r="H817" s="17"/>
      <c r="I817" s="14"/>
      <c r="J817" s="14"/>
      <c r="K817" s="14"/>
      <c r="L817" s="17"/>
      <c r="M817" s="14"/>
      <c r="N817" s="14"/>
      <c r="O817" s="14"/>
      <c r="P817" s="14"/>
      <c r="Q817" s="17"/>
      <c r="R817" s="366"/>
      <c r="S817" s="366"/>
      <c r="T817" s="14"/>
      <c r="U817" s="14"/>
      <c r="V817" s="18" t="str">
        <f t="shared" si="533"/>
        <v/>
      </c>
      <c r="W817" s="18"/>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c r="AY817" s="14"/>
      <c r="AZ817" s="14"/>
      <c r="BA817" s="14"/>
      <c r="BB817" s="14"/>
      <c r="BC817" s="14"/>
      <c r="BD817" s="14"/>
      <c r="BE817" s="14"/>
      <c r="BF817" s="400">
        <f t="shared" si="534"/>
        <v>0</v>
      </c>
      <c r="BG817" s="10"/>
      <c r="BH817" s="7"/>
      <c r="BI817" s="7"/>
      <c r="BJ817" s="7"/>
      <c r="BK817" s="7"/>
      <c r="BL817" s="7"/>
      <c r="BM817" s="7"/>
      <c r="BN817" s="7"/>
      <c r="BO817" s="7"/>
      <c r="BP817" s="7"/>
      <c r="BQ817" s="3"/>
      <c r="BR817" s="3"/>
      <c r="BS817" s="3"/>
      <c r="BT817" s="3"/>
      <c r="BU817" s="3"/>
      <c r="BV817" s="3"/>
      <c r="BW817" s="3"/>
      <c r="BX817" s="3"/>
      <c r="BY817" s="3"/>
      <c r="BZ817" s="3"/>
      <c r="CA817" s="3"/>
      <c r="CB817" s="399">
        <f t="shared" si="535"/>
        <v>0</v>
      </c>
      <c r="CC817" s="397">
        <f t="shared" si="532"/>
        <v>0</v>
      </c>
      <c r="CD817" s="364"/>
      <c r="CE817" s="396">
        <f t="shared" si="530"/>
        <v>6</v>
      </c>
      <c r="CF817" s="14"/>
      <c r="CG817" s="14"/>
      <c r="CH817" s="14"/>
      <c r="CI817" s="14"/>
      <c r="CJ817" s="14"/>
    </row>
    <row r="818" spans="2:88" ht="26.4" customHeight="1">
      <c r="B818" s="4">
        <v>1044</v>
      </c>
      <c r="C818" s="216" t="str">
        <f t="shared" ca="1" si="536"/>
        <v/>
      </c>
      <c r="D818" s="216"/>
      <c r="E818" s="363"/>
      <c r="F818" s="14"/>
      <c r="G818" s="14"/>
      <c r="H818" s="17"/>
      <c r="I818" s="14"/>
      <c r="J818" s="14"/>
      <c r="K818" s="14"/>
      <c r="L818" s="17"/>
      <c r="M818" s="14"/>
      <c r="N818" s="14"/>
      <c r="O818" s="14"/>
      <c r="P818" s="14"/>
      <c r="Q818" s="17"/>
      <c r="R818" s="366"/>
      <c r="S818" s="366"/>
      <c r="T818" s="14"/>
      <c r="U818" s="14"/>
      <c r="V818" s="18" t="str">
        <f t="shared" si="533"/>
        <v/>
      </c>
      <c r="W818" s="18"/>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c r="AY818" s="14"/>
      <c r="AZ818" s="14"/>
      <c r="BA818" s="14"/>
      <c r="BB818" s="14"/>
      <c r="BC818" s="14"/>
      <c r="BD818" s="14"/>
      <c r="BE818" s="14"/>
      <c r="BF818" s="400">
        <f t="shared" si="534"/>
        <v>0</v>
      </c>
      <c r="BG818" s="10"/>
      <c r="BH818" s="7"/>
      <c r="BI818" s="7"/>
      <c r="BJ818" s="7"/>
      <c r="BK818" s="7"/>
      <c r="BL818" s="7"/>
      <c r="BM818" s="7"/>
      <c r="BN818" s="7"/>
      <c r="BO818" s="7"/>
      <c r="BP818" s="7"/>
      <c r="BQ818" s="3"/>
      <c r="BR818" s="3"/>
      <c r="BS818" s="3"/>
      <c r="BT818" s="3"/>
      <c r="BU818" s="3"/>
      <c r="BV818" s="3"/>
      <c r="BW818" s="3"/>
      <c r="BX818" s="3"/>
      <c r="BY818" s="3"/>
      <c r="BZ818" s="3"/>
      <c r="CA818" s="3"/>
      <c r="CB818" s="399">
        <f t="shared" si="535"/>
        <v>0</v>
      </c>
      <c r="CC818" s="397">
        <f t="shared" si="532"/>
        <v>0</v>
      </c>
      <c r="CD818" s="364"/>
      <c r="CE818" s="396">
        <f t="shared" si="530"/>
        <v>6</v>
      </c>
      <c r="CF818" s="14"/>
      <c r="CG818" s="14"/>
      <c r="CH818" s="14"/>
      <c r="CI818" s="14"/>
      <c r="CJ818" s="14"/>
    </row>
    <row r="819" spans="2:88" ht="26.4" customHeight="1">
      <c r="B819" s="4">
        <v>1045</v>
      </c>
      <c r="C819" s="216" t="str">
        <f t="shared" ca="1" si="536"/>
        <v/>
      </c>
      <c r="D819" s="216"/>
      <c r="E819" s="363"/>
      <c r="F819" s="14"/>
      <c r="G819" s="14"/>
      <c r="H819" s="17"/>
      <c r="I819" s="14"/>
      <c r="J819" s="14"/>
      <c r="K819" s="14"/>
      <c r="L819" s="17"/>
      <c r="M819" s="14"/>
      <c r="N819" s="14"/>
      <c r="O819" s="14"/>
      <c r="P819" s="14"/>
      <c r="Q819" s="17"/>
      <c r="R819" s="366"/>
      <c r="S819" s="366"/>
      <c r="T819" s="14"/>
      <c r="U819" s="14"/>
      <c r="V819" s="18" t="str">
        <f t="shared" si="533"/>
        <v/>
      </c>
      <c r="W819" s="18"/>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c r="AY819" s="14"/>
      <c r="AZ819" s="14"/>
      <c r="BA819" s="14"/>
      <c r="BB819" s="14"/>
      <c r="BC819" s="14"/>
      <c r="BD819" s="14"/>
      <c r="BE819" s="14"/>
      <c r="BF819" s="400">
        <f t="shared" si="534"/>
        <v>0</v>
      </c>
      <c r="BG819" s="10"/>
      <c r="BH819" s="7"/>
      <c r="BI819" s="7"/>
      <c r="BJ819" s="7"/>
      <c r="BK819" s="7"/>
      <c r="BL819" s="7"/>
      <c r="BM819" s="7"/>
      <c r="BN819" s="7"/>
      <c r="BO819" s="7"/>
      <c r="BP819" s="7"/>
      <c r="BQ819" s="3"/>
      <c r="BR819" s="3"/>
      <c r="BS819" s="3"/>
      <c r="BT819" s="3"/>
      <c r="BU819" s="3"/>
      <c r="BV819" s="3"/>
      <c r="BW819" s="3"/>
      <c r="BX819" s="3"/>
      <c r="BY819" s="3"/>
      <c r="BZ819" s="3"/>
      <c r="CA819" s="3"/>
      <c r="CB819" s="399">
        <f t="shared" si="535"/>
        <v>0</v>
      </c>
      <c r="CC819" s="397">
        <f t="shared" si="532"/>
        <v>0</v>
      </c>
      <c r="CD819" s="364"/>
      <c r="CE819" s="396">
        <f t="shared" si="530"/>
        <v>6</v>
      </c>
      <c r="CF819" s="14"/>
      <c r="CG819" s="14"/>
      <c r="CH819" s="14"/>
      <c r="CI819" s="14"/>
      <c r="CJ819" s="14"/>
    </row>
    <row r="820" spans="2:88" ht="26.4" customHeight="1">
      <c r="B820" s="4">
        <v>1046</v>
      </c>
      <c r="C820" s="216" t="str">
        <f t="shared" ca="1" si="536"/>
        <v/>
      </c>
      <c r="D820" s="216"/>
      <c r="E820" s="363"/>
      <c r="F820" s="14"/>
      <c r="G820" s="14"/>
      <c r="H820" s="17"/>
      <c r="I820" s="14"/>
      <c r="J820" s="14"/>
      <c r="K820" s="14"/>
      <c r="L820" s="17"/>
      <c r="M820" s="14"/>
      <c r="N820" s="14"/>
      <c r="O820" s="14"/>
      <c r="P820" s="14"/>
      <c r="Q820" s="17"/>
      <c r="R820" s="366"/>
      <c r="S820" s="366"/>
      <c r="T820" s="14"/>
      <c r="U820" s="14"/>
      <c r="V820" s="18" t="str">
        <f t="shared" si="533"/>
        <v/>
      </c>
      <c r="W820" s="18"/>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c r="AY820" s="14"/>
      <c r="AZ820" s="14"/>
      <c r="BA820" s="14"/>
      <c r="BB820" s="14"/>
      <c r="BC820" s="14"/>
      <c r="BD820" s="14"/>
      <c r="BE820" s="14"/>
      <c r="BF820" s="400">
        <f t="shared" si="534"/>
        <v>0</v>
      </c>
      <c r="BG820" s="10"/>
      <c r="BH820" s="7"/>
      <c r="BI820" s="7"/>
      <c r="BJ820" s="7"/>
      <c r="BK820" s="7"/>
      <c r="BL820" s="7"/>
      <c r="BM820" s="7"/>
      <c r="BN820" s="7"/>
      <c r="BO820" s="7"/>
      <c r="BP820" s="7"/>
      <c r="BQ820" s="3"/>
      <c r="BR820" s="3"/>
      <c r="BS820" s="3"/>
      <c r="BT820" s="3"/>
      <c r="BU820" s="3"/>
      <c r="BV820" s="3"/>
      <c r="BW820" s="3"/>
      <c r="BX820" s="3"/>
      <c r="BY820" s="3"/>
      <c r="BZ820" s="3"/>
      <c r="CA820" s="3"/>
      <c r="CB820" s="399">
        <f t="shared" si="535"/>
        <v>0</v>
      </c>
      <c r="CC820" s="397">
        <f t="shared" si="532"/>
        <v>0</v>
      </c>
      <c r="CD820" s="364"/>
      <c r="CE820" s="396">
        <f t="shared" si="530"/>
        <v>6</v>
      </c>
      <c r="CF820" s="14"/>
      <c r="CG820" s="14"/>
      <c r="CH820" s="14"/>
      <c r="CI820" s="14"/>
      <c r="CJ820" s="14"/>
    </row>
    <row r="821" spans="2:88" ht="26.4" customHeight="1">
      <c r="B821" s="4">
        <v>1047</v>
      </c>
      <c r="C821" s="216" t="str">
        <f t="shared" ca="1" si="536"/>
        <v/>
      </c>
      <c r="D821" s="216"/>
      <c r="E821" s="363"/>
      <c r="F821" s="14"/>
      <c r="G821" s="14"/>
      <c r="H821" s="17"/>
      <c r="I821" s="14"/>
      <c r="J821" s="14"/>
      <c r="K821" s="14"/>
      <c r="L821" s="17"/>
      <c r="M821" s="14"/>
      <c r="N821" s="14"/>
      <c r="O821" s="14"/>
      <c r="P821" s="14"/>
      <c r="Q821" s="17"/>
      <c r="R821" s="366"/>
      <c r="S821" s="366"/>
      <c r="T821" s="14"/>
      <c r="U821" s="14"/>
      <c r="V821" s="18" t="str">
        <f t="shared" si="533"/>
        <v/>
      </c>
      <c r="W821" s="18"/>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c r="AY821" s="14"/>
      <c r="AZ821" s="14"/>
      <c r="BA821" s="14"/>
      <c r="BB821" s="14"/>
      <c r="BC821" s="14"/>
      <c r="BD821" s="14"/>
      <c r="BE821" s="14"/>
      <c r="BF821" s="400">
        <f t="shared" si="534"/>
        <v>0</v>
      </c>
      <c r="BG821" s="10"/>
      <c r="BH821" s="7"/>
      <c r="BI821" s="7"/>
      <c r="BJ821" s="7"/>
      <c r="BK821" s="7"/>
      <c r="BL821" s="7"/>
      <c r="BM821" s="7"/>
      <c r="BN821" s="7"/>
      <c r="BO821" s="7"/>
      <c r="BP821" s="7"/>
      <c r="BQ821" s="3"/>
      <c r="BR821" s="3"/>
      <c r="BS821" s="3"/>
      <c r="BT821" s="3"/>
      <c r="BU821" s="3"/>
      <c r="BV821" s="3"/>
      <c r="BW821" s="3"/>
      <c r="BX821" s="3"/>
      <c r="BY821" s="3"/>
      <c r="BZ821" s="3"/>
      <c r="CA821" s="3"/>
      <c r="CB821" s="399">
        <f t="shared" si="535"/>
        <v>0</v>
      </c>
      <c r="CC821" s="397">
        <f t="shared" si="532"/>
        <v>0</v>
      </c>
      <c r="CD821" s="364"/>
      <c r="CE821" s="396">
        <f t="shared" si="530"/>
        <v>6</v>
      </c>
      <c r="CF821" s="14"/>
      <c r="CG821" s="14"/>
      <c r="CH821" s="14"/>
      <c r="CI821" s="14"/>
      <c r="CJ821" s="14"/>
    </row>
    <row r="822" spans="2:88" ht="26.4" customHeight="1">
      <c r="B822" s="4">
        <v>1048</v>
      </c>
      <c r="C822" s="216" t="str">
        <f t="shared" ca="1" si="536"/>
        <v/>
      </c>
      <c r="D822" s="216"/>
      <c r="E822" s="363"/>
      <c r="F822" s="14"/>
      <c r="G822" s="14"/>
      <c r="H822" s="17"/>
      <c r="I822" s="14"/>
      <c r="J822" s="14"/>
      <c r="K822" s="14"/>
      <c r="L822" s="17"/>
      <c r="M822" s="14"/>
      <c r="N822" s="14"/>
      <c r="O822" s="14"/>
      <c r="P822" s="14"/>
      <c r="Q822" s="17"/>
      <c r="R822" s="366"/>
      <c r="S822" s="366"/>
      <c r="T822" s="14"/>
      <c r="U822" s="14"/>
      <c r="V822" s="18" t="str">
        <f t="shared" si="533"/>
        <v/>
      </c>
      <c r="W822" s="18"/>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c r="AY822" s="14"/>
      <c r="AZ822" s="14"/>
      <c r="BA822" s="14"/>
      <c r="BB822" s="14"/>
      <c r="BC822" s="14"/>
      <c r="BD822" s="14"/>
      <c r="BE822" s="14"/>
      <c r="BF822" s="400">
        <f t="shared" si="534"/>
        <v>0</v>
      </c>
      <c r="BG822" s="10"/>
      <c r="BH822" s="7"/>
      <c r="BI822" s="7"/>
      <c r="BJ822" s="7"/>
      <c r="BK822" s="7"/>
      <c r="BL822" s="7"/>
      <c r="BM822" s="7"/>
      <c r="BN822" s="7"/>
      <c r="BO822" s="7"/>
      <c r="BP822" s="7"/>
      <c r="BQ822" s="3"/>
      <c r="BR822" s="3"/>
      <c r="BS822" s="3"/>
      <c r="BT822" s="3"/>
      <c r="BU822" s="3"/>
      <c r="BV822" s="3"/>
      <c r="BW822" s="3"/>
      <c r="BX822" s="3"/>
      <c r="BY822" s="3"/>
      <c r="BZ822" s="3"/>
      <c r="CA822" s="3"/>
      <c r="CB822" s="399">
        <f t="shared" si="535"/>
        <v>0</v>
      </c>
      <c r="CC822" s="397">
        <f t="shared" si="532"/>
        <v>0</v>
      </c>
      <c r="CD822" s="364"/>
      <c r="CE822" s="396">
        <f t="shared" si="530"/>
        <v>6</v>
      </c>
      <c r="CF822" s="14"/>
      <c r="CG822" s="14"/>
      <c r="CH822" s="14"/>
      <c r="CI822" s="14"/>
      <c r="CJ822" s="14"/>
    </row>
    <row r="823" spans="2:88" ht="26.4" customHeight="1">
      <c r="B823" s="4">
        <v>1049</v>
      </c>
      <c r="C823" s="216" t="str">
        <f t="shared" ca="1" si="536"/>
        <v/>
      </c>
      <c r="D823" s="216"/>
      <c r="E823" s="363"/>
      <c r="F823" s="14"/>
      <c r="G823" s="14"/>
      <c r="H823" s="17"/>
      <c r="I823" s="14"/>
      <c r="J823" s="14"/>
      <c r="K823" s="14"/>
      <c r="L823" s="17"/>
      <c r="M823" s="14"/>
      <c r="N823" s="14"/>
      <c r="O823" s="14"/>
      <c r="P823" s="14"/>
      <c r="Q823" s="17"/>
      <c r="R823" s="366"/>
      <c r="S823" s="366"/>
      <c r="T823" s="14"/>
      <c r="U823" s="14"/>
      <c r="V823" s="18" t="str">
        <f t="shared" si="533"/>
        <v/>
      </c>
      <c r="W823" s="18"/>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c r="AY823" s="14"/>
      <c r="AZ823" s="14"/>
      <c r="BA823" s="14"/>
      <c r="BB823" s="14"/>
      <c r="BC823" s="14"/>
      <c r="BD823" s="14"/>
      <c r="BE823" s="14"/>
      <c r="BF823" s="400">
        <f t="shared" si="534"/>
        <v>0</v>
      </c>
      <c r="BG823" s="10"/>
      <c r="BH823" s="7"/>
      <c r="BI823" s="7"/>
      <c r="BJ823" s="7"/>
      <c r="BK823" s="7"/>
      <c r="BL823" s="7"/>
      <c r="BM823" s="7"/>
      <c r="BN823" s="7"/>
      <c r="BO823" s="7"/>
      <c r="BP823" s="7"/>
      <c r="BQ823" s="3"/>
      <c r="BR823" s="3"/>
      <c r="BS823" s="3"/>
      <c r="BT823" s="3"/>
      <c r="BU823" s="3"/>
      <c r="BV823" s="3"/>
      <c r="BW823" s="3"/>
      <c r="BX823" s="3"/>
      <c r="BY823" s="3"/>
      <c r="BZ823" s="3"/>
      <c r="CA823" s="3"/>
      <c r="CB823" s="399">
        <f t="shared" si="535"/>
        <v>0</v>
      </c>
      <c r="CC823" s="397">
        <f t="shared" si="532"/>
        <v>0</v>
      </c>
      <c r="CD823" s="364"/>
      <c r="CE823" s="396">
        <f t="shared" si="530"/>
        <v>6</v>
      </c>
      <c r="CF823" s="14"/>
      <c r="CG823" s="14"/>
      <c r="CH823" s="14"/>
      <c r="CI823" s="14"/>
      <c r="CJ823" s="14"/>
    </row>
    <row r="824" spans="2:88" ht="26.4" customHeight="1">
      <c r="B824" s="4">
        <v>1050</v>
      </c>
      <c r="C824" s="216" t="str">
        <f t="shared" ca="1" si="536"/>
        <v/>
      </c>
      <c r="D824" s="216"/>
      <c r="E824" s="363"/>
      <c r="F824" s="14"/>
      <c r="G824" s="14"/>
      <c r="H824" s="17"/>
      <c r="I824" s="14"/>
      <c r="J824" s="14"/>
      <c r="K824" s="14"/>
      <c r="L824" s="17"/>
      <c r="M824" s="14"/>
      <c r="N824" s="14"/>
      <c r="O824" s="14"/>
      <c r="P824" s="14"/>
      <c r="Q824" s="17"/>
      <c r="R824" s="366"/>
      <c r="S824" s="366"/>
      <c r="T824" s="14"/>
      <c r="U824" s="14"/>
      <c r="V824" s="18" t="str">
        <f t="shared" si="533"/>
        <v/>
      </c>
      <c r="W824" s="18"/>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c r="AY824" s="14"/>
      <c r="AZ824" s="14"/>
      <c r="BA824" s="14"/>
      <c r="BB824" s="14"/>
      <c r="BC824" s="14"/>
      <c r="BD824" s="14"/>
      <c r="BE824" s="14"/>
      <c r="BF824" s="400">
        <f t="shared" si="534"/>
        <v>0</v>
      </c>
      <c r="BG824" s="10"/>
      <c r="BH824" s="7"/>
      <c r="BI824" s="7"/>
      <c r="BJ824" s="7"/>
      <c r="BK824" s="7"/>
      <c r="BL824" s="7"/>
      <c r="BM824" s="7"/>
      <c r="BN824" s="7"/>
      <c r="BO824" s="7"/>
      <c r="BP824" s="7"/>
      <c r="BQ824" s="3"/>
      <c r="BR824" s="3"/>
      <c r="BS824" s="3"/>
      <c r="BT824" s="3"/>
      <c r="BU824" s="3"/>
      <c r="BV824" s="3"/>
      <c r="BW824" s="3"/>
      <c r="BX824" s="3"/>
      <c r="BY824" s="3"/>
      <c r="BZ824" s="3"/>
      <c r="CA824" s="3"/>
      <c r="CB824" s="399">
        <f t="shared" si="535"/>
        <v>0</v>
      </c>
      <c r="CC824" s="397">
        <f t="shared" si="532"/>
        <v>0</v>
      </c>
      <c r="CD824" s="364"/>
      <c r="CE824" s="396">
        <f t="shared" si="530"/>
        <v>6</v>
      </c>
      <c r="CF824" s="14"/>
      <c r="CG824" s="14"/>
      <c r="CH824" s="14"/>
      <c r="CI824" s="14"/>
      <c r="CJ824" s="14"/>
    </row>
    <row r="825" spans="2:88" ht="26.4" customHeight="1">
      <c r="B825" s="4">
        <v>1051</v>
      </c>
      <c r="C825" s="216" t="str">
        <f t="shared" ca="1" si="536"/>
        <v/>
      </c>
      <c r="D825" s="216"/>
      <c r="E825" s="363"/>
      <c r="F825" s="14"/>
      <c r="G825" s="14"/>
      <c r="H825" s="17"/>
      <c r="I825" s="14"/>
      <c r="J825" s="14"/>
      <c r="K825" s="14"/>
      <c r="L825" s="17"/>
      <c r="M825" s="14"/>
      <c r="N825" s="14"/>
      <c r="O825" s="14"/>
      <c r="P825" s="14"/>
      <c r="Q825" s="17"/>
      <c r="R825" s="366"/>
      <c r="S825" s="366"/>
      <c r="T825" s="14"/>
      <c r="U825" s="14"/>
      <c r="V825" s="18" t="str">
        <f t="shared" si="533"/>
        <v/>
      </c>
      <c r="W825" s="18"/>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c r="AY825" s="14"/>
      <c r="AZ825" s="14"/>
      <c r="BA825" s="14"/>
      <c r="BB825" s="14"/>
      <c r="BC825" s="14"/>
      <c r="BD825" s="14"/>
      <c r="BE825" s="14"/>
      <c r="BF825" s="400">
        <f t="shared" si="534"/>
        <v>0</v>
      </c>
      <c r="BG825" s="10"/>
      <c r="BH825" s="7"/>
      <c r="BI825" s="7"/>
      <c r="BJ825" s="7"/>
      <c r="BK825" s="7"/>
      <c r="BL825" s="7"/>
      <c r="BM825" s="7"/>
      <c r="BN825" s="7"/>
      <c r="BO825" s="7"/>
      <c r="BP825" s="7"/>
      <c r="BQ825" s="3"/>
      <c r="BR825" s="3"/>
      <c r="BS825" s="3"/>
      <c r="BT825" s="3"/>
      <c r="BU825" s="3"/>
      <c r="BV825" s="3"/>
      <c r="BW825" s="3"/>
      <c r="BX825" s="3"/>
      <c r="BY825" s="3"/>
      <c r="BZ825" s="3"/>
      <c r="CA825" s="3"/>
      <c r="CB825" s="399">
        <f t="shared" si="535"/>
        <v>0</v>
      </c>
      <c r="CC825" s="397">
        <f t="shared" si="532"/>
        <v>0</v>
      </c>
      <c r="CD825" s="364"/>
      <c r="CE825" s="396">
        <f t="shared" si="530"/>
        <v>6</v>
      </c>
      <c r="CF825" s="14"/>
      <c r="CG825" s="14"/>
      <c r="CH825" s="14"/>
      <c r="CI825" s="14"/>
      <c r="CJ825" s="14"/>
    </row>
    <row r="826" spans="2:88" ht="26.4" customHeight="1">
      <c r="B826" s="4">
        <v>1052</v>
      </c>
      <c r="C826" s="216" t="str">
        <f t="shared" ca="1" si="536"/>
        <v/>
      </c>
      <c r="D826" s="216"/>
      <c r="E826" s="363"/>
      <c r="F826" s="14"/>
      <c r="G826" s="14"/>
      <c r="H826" s="17"/>
      <c r="I826" s="14"/>
      <c r="J826" s="14"/>
      <c r="K826" s="14"/>
      <c r="L826" s="17"/>
      <c r="M826" s="14"/>
      <c r="N826" s="14"/>
      <c r="O826" s="14"/>
      <c r="P826" s="14"/>
      <c r="Q826" s="17"/>
      <c r="R826" s="366"/>
      <c r="S826" s="366"/>
      <c r="T826" s="14"/>
      <c r="U826" s="14"/>
      <c r="V826" s="18" t="str">
        <f t="shared" si="533"/>
        <v/>
      </c>
      <c r="W826" s="18"/>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c r="AY826" s="14"/>
      <c r="AZ826" s="14"/>
      <c r="BA826" s="14"/>
      <c r="BB826" s="14"/>
      <c r="BC826" s="14"/>
      <c r="BD826" s="14"/>
      <c r="BE826" s="14"/>
      <c r="BF826" s="400">
        <f t="shared" si="534"/>
        <v>0</v>
      </c>
      <c r="BG826" s="10"/>
      <c r="BH826" s="7"/>
      <c r="BI826" s="7"/>
      <c r="BJ826" s="7"/>
      <c r="BK826" s="7"/>
      <c r="BL826" s="7"/>
      <c r="BM826" s="7"/>
      <c r="BN826" s="7"/>
      <c r="BO826" s="7"/>
      <c r="BP826" s="7"/>
      <c r="BQ826" s="3"/>
      <c r="BR826" s="3"/>
      <c r="BS826" s="3"/>
      <c r="BT826" s="3"/>
      <c r="BU826" s="3"/>
      <c r="BV826" s="3"/>
      <c r="BW826" s="3"/>
      <c r="BX826" s="3"/>
      <c r="BY826" s="3"/>
      <c r="BZ826" s="3"/>
      <c r="CA826" s="3"/>
      <c r="CB826" s="399">
        <f t="shared" si="535"/>
        <v>0</v>
      </c>
      <c r="CC826" s="397">
        <f t="shared" si="532"/>
        <v>0</v>
      </c>
      <c r="CD826" s="364"/>
      <c r="CE826" s="396">
        <f t="shared" si="530"/>
        <v>6</v>
      </c>
      <c r="CF826" s="14"/>
      <c r="CG826" s="14"/>
      <c r="CH826" s="14"/>
      <c r="CI826" s="14"/>
      <c r="CJ826" s="14"/>
    </row>
    <row r="827" spans="2:88" ht="26.4" customHeight="1">
      <c r="B827" s="4">
        <v>1053</v>
      </c>
      <c r="C827" s="216" t="str">
        <f t="shared" ca="1" si="536"/>
        <v/>
      </c>
      <c r="D827" s="216"/>
      <c r="E827" s="363"/>
      <c r="F827" s="14"/>
      <c r="G827" s="14"/>
      <c r="H827" s="17"/>
      <c r="I827" s="14"/>
      <c r="J827" s="14"/>
      <c r="K827" s="14"/>
      <c r="L827" s="17"/>
      <c r="M827" s="14"/>
      <c r="N827" s="14"/>
      <c r="O827" s="14"/>
      <c r="P827" s="14"/>
      <c r="Q827" s="17"/>
      <c r="R827" s="366"/>
      <c r="S827" s="366"/>
      <c r="T827" s="14"/>
      <c r="U827" s="14"/>
      <c r="V827" s="18" t="str">
        <f t="shared" si="533"/>
        <v/>
      </c>
      <c r="W827" s="18"/>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c r="AY827" s="14"/>
      <c r="AZ827" s="14"/>
      <c r="BA827" s="14"/>
      <c r="BB827" s="14"/>
      <c r="BC827" s="14"/>
      <c r="BD827" s="14"/>
      <c r="BE827" s="14"/>
      <c r="BF827" s="400">
        <f t="shared" si="534"/>
        <v>0</v>
      </c>
      <c r="BG827" s="10"/>
      <c r="BH827" s="7"/>
      <c r="BI827" s="7"/>
      <c r="BJ827" s="7"/>
      <c r="BK827" s="7"/>
      <c r="BL827" s="7"/>
      <c r="BM827" s="7"/>
      <c r="BN827" s="7"/>
      <c r="BO827" s="7"/>
      <c r="BP827" s="7"/>
      <c r="BQ827" s="3"/>
      <c r="BR827" s="3"/>
      <c r="BS827" s="3"/>
      <c r="BT827" s="3"/>
      <c r="BU827" s="3"/>
      <c r="BV827" s="3"/>
      <c r="BW827" s="3"/>
      <c r="BX827" s="3"/>
      <c r="BY827" s="3"/>
      <c r="BZ827" s="3"/>
      <c r="CA827" s="3"/>
      <c r="CB827" s="399">
        <f t="shared" si="535"/>
        <v>0</v>
      </c>
      <c r="CC827" s="397">
        <f t="shared" si="532"/>
        <v>0</v>
      </c>
      <c r="CD827" s="364"/>
      <c r="CE827" s="396">
        <f t="shared" si="530"/>
        <v>6</v>
      </c>
      <c r="CF827" s="14"/>
      <c r="CG827" s="14"/>
      <c r="CH827" s="14"/>
      <c r="CI827" s="14"/>
      <c r="CJ827" s="14"/>
    </row>
    <row r="828" spans="2:88" ht="26.4" customHeight="1">
      <c r="B828" s="4">
        <v>1054</v>
      </c>
      <c r="C828" s="216" t="str">
        <f t="shared" ca="1" si="536"/>
        <v/>
      </c>
      <c r="D828" s="216"/>
      <c r="E828" s="363"/>
      <c r="F828" s="14"/>
      <c r="G828" s="14"/>
      <c r="H828" s="17"/>
      <c r="I828" s="14"/>
      <c r="J828" s="14"/>
      <c r="K828" s="14"/>
      <c r="L828" s="17"/>
      <c r="M828" s="14"/>
      <c r="N828" s="14"/>
      <c r="O828" s="14"/>
      <c r="P828" s="14"/>
      <c r="Q828" s="17"/>
      <c r="R828" s="366"/>
      <c r="S828" s="366"/>
      <c r="T828" s="14"/>
      <c r="U828" s="14"/>
      <c r="V828" s="18" t="str">
        <f t="shared" si="533"/>
        <v/>
      </c>
      <c r="W828" s="18"/>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c r="AY828" s="14"/>
      <c r="AZ828" s="14"/>
      <c r="BA828" s="14"/>
      <c r="BB828" s="14"/>
      <c r="BC828" s="14"/>
      <c r="BD828" s="14"/>
      <c r="BE828" s="14"/>
      <c r="BF828" s="400">
        <f t="shared" si="534"/>
        <v>0</v>
      </c>
      <c r="BG828" s="10"/>
      <c r="BH828" s="7"/>
      <c r="BI828" s="7"/>
      <c r="BJ828" s="7"/>
      <c r="BK828" s="7"/>
      <c r="BL828" s="7"/>
      <c r="BM828" s="7"/>
      <c r="BN828" s="7"/>
      <c r="BO828" s="7"/>
      <c r="BP828" s="7"/>
      <c r="BQ828" s="3"/>
      <c r="BR828" s="3"/>
      <c r="BS828" s="3"/>
      <c r="BT828" s="3"/>
      <c r="BU828" s="3"/>
      <c r="BV828" s="3"/>
      <c r="BW828" s="3"/>
      <c r="BX828" s="3"/>
      <c r="BY828" s="3"/>
      <c r="BZ828" s="3"/>
      <c r="CA828" s="3"/>
      <c r="CB828" s="399">
        <f t="shared" si="535"/>
        <v>0</v>
      </c>
      <c r="CC828" s="397">
        <f t="shared" si="532"/>
        <v>0</v>
      </c>
      <c r="CD828" s="364"/>
      <c r="CE828" s="396">
        <f t="shared" si="530"/>
        <v>6</v>
      </c>
      <c r="CF828" s="14"/>
      <c r="CG828" s="14"/>
      <c r="CH828" s="14"/>
      <c r="CI828" s="14"/>
      <c r="CJ828" s="14"/>
    </row>
    <row r="829" spans="2:88" ht="26.4" customHeight="1">
      <c r="B829" s="4">
        <v>1055</v>
      </c>
      <c r="C829" s="216" t="str">
        <f t="shared" ca="1" si="536"/>
        <v/>
      </c>
      <c r="D829" s="216"/>
      <c r="E829" s="363"/>
      <c r="F829" s="14"/>
      <c r="G829" s="14"/>
      <c r="H829" s="17"/>
      <c r="I829" s="14"/>
      <c r="J829" s="14"/>
      <c r="K829" s="14"/>
      <c r="L829" s="17"/>
      <c r="M829" s="14"/>
      <c r="N829" s="14"/>
      <c r="O829" s="14"/>
      <c r="P829" s="14"/>
      <c r="Q829" s="17"/>
      <c r="R829" s="366"/>
      <c r="S829" s="366"/>
      <c r="T829" s="14"/>
      <c r="U829" s="14"/>
      <c r="V829" s="18" t="str">
        <f t="shared" si="533"/>
        <v/>
      </c>
      <c r="W829" s="18"/>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c r="AY829" s="14"/>
      <c r="AZ829" s="14"/>
      <c r="BA829" s="14"/>
      <c r="BB829" s="14"/>
      <c r="BC829" s="14"/>
      <c r="BD829" s="14"/>
      <c r="BE829" s="14"/>
      <c r="BF829" s="400">
        <f t="shared" si="534"/>
        <v>0</v>
      </c>
      <c r="BG829" s="10"/>
      <c r="BH829" s="7"/>
      <c r="BI829" s="7"/>
      <c r="BJ829" s="7"/>
      <c r="BK829" s="7"/>
      <c r="BL829" s="7"/>
      <c r="BM829" s="7"/>
      <c r="BN829" s="7"/>
      <c r="BO829" s="7"/>
      <c r="BP829" s="7"/>
      <c r="BQ829" s="3"/>
      <c r="BR829" s="3"/>
      <c r="BS829" s="3"/>
      <c r="BT829" s="3"/>
      <c r="BU829" s="3"/>
      <c r="BV829" s="3"/>
      <c r="BW829" s="3"/>
      <c r="BX829" s="3"/>
      <c r="BY829" s="3"/>
      <c r="BZ829" s="3"/>
      <c r="CA829" s="3"/>
      <c r="CB829" s="399">
        <f t="shared" si="535"/>
        <v>0</v>
      </c>
      <c r="CC829" s="397">
        <f t="shared" si="532"/>
        <v>0</v>
      </c>
      <c r="CD829" s="364"/>
      <c r="CE829" s="396">
        <f t="shared" si="530"/>
        <v>6</v>
      </c>
      <c r="CF829" s="14"/>
      <c r="CG829" s="14"/>
      <c r="CH829" s="14"/>
      <c r="CI829" s="14"/>
      <c r="CJ829" s="14"/>
    </row>
    <row r="830" spans="2:88" ht="26.4" customHeight="1">
      <c r="B830" s="4">
        <v>1056</v>
      </c>
      <c r="C830" s="216" t="str">
        <f t="shared" ca="1" si="536"/>
        <v/>
      </c>
      <c r="D830" s="216"/>
      <c r="E830" s="363"/>
      <c r="F830" s="14"/>
      <c r="G830" s="14"/>
      <c r="H830" s="17"/>
      <c r="I830" s="14"/>
      <c r="J830" s="14"/>
      <c r="K830" s="14"/>
      <c r="L830" s="17"/>
      <c r="M830" s="14"/>
      <c r="N830" s="14"/>
      <c r="O830" s="14"/>
      <c r="P830" s="14"/>
      <c r="Q830" s="17"/>
      <c r="R830" s="366"/>
      <c r="S830" s="366"/>
      <c r="T830" s="14"/>
      <c r="U830" s="14"/>
      <c r="V830" s="18" t="str">
        <f t="shared" si="533"/>
        <v/>
      </c>
      <c r="W830" s="18"/>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c r="AY830" s="14"/>
      <c r="AZ830" s="14"/>
      <c r="BA830" s="14"/>
      <c r="BB830" s="14"/>
      <c r="BC830" s="14"/>
      <c r="BD830" s="14"/>
      <c r="BE830" s="14"/>
      <c r="BF830" s="400">
        <f t="shared" si="534"/>
        <v>0</v>
      </c>
      <c r="BG830" s="10"/>
      <c r="BH830" s="7"/>
      <c r="BI830" s="7"/>
      <c r="BJ830" s="7"/>
      <c r="BK830" s="7"/>
      <c r="BL830" s="7"/>
      <c r="BM830" s="7"/>
      <c r="BN830" s="7"/>
      <c r="BO830" s="7"/>
      <c r="BP830" s="7"/>
      <c r="BQ830" s="3"/>
      <c r="BR830" s="3"/>
      <c r="BS830" s="3"/>
      <c r="BT830" s="3"/>
      <c r="BU830" s="3"/>
      <c r="BV830" s="3"/>
      <c r="BW830" s="3"/>
      <c r="BX830" s="3"/>
      <c r="BY830" s="3"/>
      <c r="BZ830" s="3"/>
      <c r="CA830" s="3"/>
      <c r="CB830" s="399">
        <f t="shared" si="535"/>
        <v>0</v>
      </c>
      <c r="CC830" s="397">
        <f t="shared" si="532"/>
        <v>0</v>
      </c>
      <c r="CD830" s="364"/>
      <c r="CE830" s="396">
        <f t="shared" si="530"/>
        <v>6</v>
      </c>
      <c r="CF830" s="14"/>
      <c r="CG830" s="14"/>
      <c r="CH830" s="14"/>
      <c r="CI830" s="14"/>
      <c r="CJ830" s="14"/>
    </row>
    <row r="831" spans="2:88" ht="26.4" customHeight="1">
      <c r="B831" s="4">
        <v>1057</v>
      </c>
      <c r="C831" s="216" t="str">
        <f t="shared" ca="1" si="536"/>
        <v/>
      </c>
      <c r="D831" s="216"/>
      <c r="E831" s="363"/>
      <c r="F831" s="14"/>
      <c r="G831" s="14"/>
      <c r="H831" s="17"/>
      <c r="I831" s="14"/>
      <c r="J831" s="14"/>
      <c r="K831" s="14"/>
      <c r="L831" s="17"/>
      <c r="M831" s="14"/>
      <c r="N831" s="14"/>
      <c r="O831" s="14"/>
      <c r="P831" s="14"/>
      <c r="Q831" s="17"/>
      <c r="R831" s="366"/>
      <c r="S831" s="366"/>
      <c r="T831" s="14"/>
      <c r="U831" s="14"/>
      <c r="V831" s="18" t="str">
        <f t="shared" si="533"/>
        <v/>
      </c>
      <c r="W831" s="18"/>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c r="AY831" s="14"/>
      <c r="AZ831" s="14"/>
      <c r="BA831" s="14"/>
      <c r="BB831" s="14"/>
      <c r="BC831" s="14"/>
      <c r="BD831" s="14"/>
      <c r="BE831" s="14"/>
      <c r="BF831" s="400">
        <f t="shared" si="534"/>
        <v>0</v>
      </c>
      <c r="BG831" s="10"/>
      <c r="BH831" s="7"/>
      <c r="BI831" s="7"/>
      <c r="BJ831" s="7"/>
      <c r="BK831" s="7"/>
      <c r="BL831" s="7"/>
      <c r="BM831" s="7"/>
      <c r="BN831" s="7"/>
      <c r="BO831" s="7"/>
      <c r="BP831" s="7"/>
      <c r="BQ831" s="3"/>
      <c r="BR831" s="3"/>
      <c r="BS831" s="3"/>
      <c r="BT831" s="3"/>
      <c r="BU831" s="3"/>
      <c r="BV831" s="3"/>
      <c r="BW831" s="3"/>
      <c r="BX831" s="3"/>
      <c r="BY831" s="3"/>
      <c r="BZ831" s="3"/>
      <c r="CA831" s="3"/>
      <c r="CB831" s="399">
        <f t="shared" si="535"/>
        <v>0</v>
      </c>
      <c r="CC831" s="397">
        <f t="shared" si="532"/>
        <v>0</v>
      </c>
      <c r="CD831" s="364"/>
      <c r="CE831" s="396">
        <f t="shared" si="530"/>
        <v>6</v>
      </c>
      <c r="CF831" s="14"/>
      <c r="CG831" s="14"/>
      <c r="CH831" s="14"/>
      <c r="CI831" s="14"/>
      <c r="CJ831" s="14"/>
    </row>
    <row r="832" spans="2:88" ht="26.4" customHeight="1">
      <c r="B832" s="4">
        <v>1058</v>
      </c>
      <c r="C832" s="216" t="str">
        <f t="shared" ca="1" si="536"/>
        <v/>
      </c>
      <c r="D832" s="216"/>
      <c r="E832" s="363"/>
      <c r="F832" s="14"/>
      <c r="G832" s="14"/>
      <c r="H832" s="17"/>
      <c r="I832" s="14"/>
      <c r="J832" s="14"/>
      <c r="K832" s="14"/>
      <c r="L832" s="17"/>
      <c r="M832" s="14"/>
      <c r="N832" s="14"/>
      <c r="O832" s="14"/>
      <c r="P832" s="14"/>
      <c r="Q832" s="17"/>
      <c r="R832" s="366"/>
      <c r="S832" s="366"/>
      <c r="T832" s="14"/>
      <c r="U832" s="14"/>
      <c r="V832" s="18" t="str">
        <f t="shared" si="533"/>
        <v/>
      </c>
      <c r="W832" s="18"/>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c r="AY832" s="14"/>
      <c r="AZ832" s="14"/>
      <c r="BA832" s="14"/>
      <c r="BB832" s="14"/>
      <c r="BC832" s="14"/>
      <c r="BD832" s="14"/>
      <c r="BE832" s="14"/>
      <c r="BF832" s="400">
        <f t="shared" si="534"/>
        <v>0</v>
      </c>
      <c r="BG832" s="10"/>
      <c r="BH832" s="7"/>
      <c r="BI832" s="7"/>
      <c r="BJ832" s="7"/>
      <c r="BK832" s="7"/>
      <c r="BL832" s="7"/>
      <c r="BM832" s="7"/>
      <c r="BN832" s="7"/>
      <c r="BO832" s="7"/>
      <c r="BP832" s="7"/>
      <c r="BQ832" s="3"/>
      <c r="BR832" s="3"/>
      <c r="BS832" s="3"/>
      <c r="BT832" s="3"/>
      <c r="BU832" s="3"/>
      <c r="BV832" s="3"/>
      <c r="BW832" s="3"/>
      <c r="BX832" s="3"/>
      <c r="BY832" s="3"/>
      <c r="BZ832" s="3"/>
      <c r="CA832" s="3"/>
      <c r="CB832" s="399">
        <f t="shared" si="535"/>
        <v>0</v>
      </c>
      <c r="CC832" s="397">
        <f t="shared" si="532"/>
        <v>0</v>
      </c>
      <c r="CD832" s="364"/>
      <c r="CE832" s="396">
        <f t="shared" si="530"/>
        <v>6</v>
      </c>
      <c r="CF832" s="14"/>
      <c r="CG832" s="14"/>
      <c r="CH832" s="14"/>
      <c r="CI832" s="14"/>
      <c r="CJ832" s="14"/>
    </row>
    <row r="833" spans="2:88" ht="26.4" customHeight="1">
      <c r="B833" s="4">
        <v>1059</v>
      </c>
      <c r="C833" s="216" t="str">
        <f t="shared" ca="1" si="536"/>
        <v/>
      </c>
      <c r="D833" s="216"/>
      <c r="E833" s="363"/>
      <c r="F833" s="14"/>
      <c r="G833" s="14"/>
      <c r="H833" s="17"/>
      <c r="I833" s="14"/>
      <c r="J833" s="14"/>
      <c r="K833" s="14"/>
      <c r="L833" s="17"/>
      <c r="M833" s="14"/>
      <c r="N833" s="14"/>
      <c r="O833" s="14"/>
      <c r="P833" s="14"/>
      <c r="Q833" s="17"/>
      <c r="R833" s="366"/>
      <c r="S833" s="366"/>
      <c r="T833" s="14"/>
      <c r="U833" s="14"/>
      <c r="V833" s="18" t="str">
        <f t="shared" si="533"/>
        <v/>
      </c>
      <c r="W833" s="18"/>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c r="AY833" s="14"/>
      <c r="AZ833" s="14"/>
      <c r="BA833" s="14"/>
      <c r="BB833" s="14"/>
      <c r="BC833" s="14"/>
      <c r="BD833" s="14"/>
      <c r="BE833" s="14"/>
      <c r="BF833" s="400">
        <f t="shared" si="534"/>
        <v>0</v>
      </c>
      <c r="BG833" s="10"/>
      <c r="BH833" s="7"/>
      <c r="BI833" s="7"/>
      <c r="BJ833" s="7"/>
      <c r="BK833" s="7"/>
      <c r="BL833" s="7"/>
      <c r="BM833" s="7"/>
      <c r="BN833" s="7"/>
      <c r="BO833" s="7"/>
      <c r="BP833" s="7"/>
      <c r="BQ833" s="3"/>
      <c r="BR833" s="3"/>
      <c r="BS833" s="3"/>
      <c r="BT833" s="3"/>
      <c r="BU833" s="3"/>
      <c r="BV833" s="3"/>
      <c r="BW833" s="3"/>
      <c r="BX833" s="3"/>
      <c r="BY833" s="3"/>
      <c r="BZ833" s="3"/>
      <c r="CA833" s="3"/>
      <c r="CB833" s="399">
        <f t="shared" si="535"/>
        <v>0</v>
      </c>
      <c r="CC833" s="397">
        <f t="shared" si="532"/>
        <v>0</v>
      </c>
      <c r="CD833" s="364"/>
      <c r="CE833" s="396">
        <f t="shared" si="530"/>
        <v>6</v>
      </c>
      <c r="CF833" s="14"/>
      <c r="CG833" s="14"/>
      <c r="CH833" s="14"/>
      <c r="CI833" s="14"/>
      <c r="CJ833" s="14"/>
    </row>
    <row r="834" spans="2:88" ht="26.4" customHeight="1">
      <c r="B834" s="4">
        <v>1060</v>
      </c>
      <c r="C834" s="216" t="str">
        <f t="shared" ca="1" si="536"/>
        <v/>
      </c>
      <c r="D834" s="216"/>
      <c r="E834" s="363"/>
      <c r="F834" s="14"/>
      <c r="G834" s="14"/>
      <c r="H834" s="17"/>
      <c r="I834" s="14"/>
      <c r="J834" s="14"/>
      <c r="K834" s="14"/>
      <c r="L834" s="17"/>
      <c r="M834" s="14"/>
      <c r="N834" s="14"/>
      <c r="O834" s="14"/>
      <c r="P834" s="14"/>
      <c r="Q834" s="17"/>
      <c r="R834" s="366"/>
      <c r="S834" s="366"/>
      <c r="T834" s="14"/>
      <c r="U834" s="14"/>
      <c r="V834" s="18" t="str">
        <f t="shared" si="533"/>
        <v/>
      </c>
      <c r="W834" s="18"/>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c r="AY834" s="14"/>
      <c r="AZ834" s="14"/>
      <c r="BA834" s="14"/>
      <c r="BB834" s="14"/>
      <c r="BC834" s="14"/>
      <c r="BD834" s="14"/>
      <c r="BE834" s="14"/>
      <c r="BF834" s="400">
        <f t="shared" si="534"/>
        <v>0</v>
      </c>
      <c r="BG834" s="10"/>
      <c r="BH834" s="7"/>
      <c r="BI834" s="7"/>
      <c r="BJ834" s="7"/>
      <c r="BK834" s="7"/>
      <c r="BL834" s="7"/>
      <c r="BM834" s="7"/>
      <c r="BN834" s="7"/>
      <c r="BO834" s="7"/>
      <c r="BP834" s="7"/>
      <c r="BQ834" s="3"/>
      <c r="BR834" s="3"/>
      <c r="BS834" s="3"/>
      <c r="BT834" s="3"/>
      <c r="BU834" s="3"/>
      <c r="BV834" s="3"/>
      <c r="BW834" s="3"/>
      <c r="BX834" s="3"/>
      <c r="BY834" s="3"/>
      <c r="BZ834" s="3"/>
      <c r="CA834" s="3"/>
      <c r="CB834" s="399">
        <f t="shared" si="535"/>
        <v>0</v>
      </c>
      <c r="CC834" s="397">
        <f t="shared" si="532"/>
        <v>0</v>
      </c>
      <c r="CD834" s="364"/>
      <c r="CE834" s="396">
        <f t="shared" si="530"/>
        <v>6</v>
      </c>
      <c r="CF834" s="14"/>
      <c r="CG834" s="14"/>
      <c r="CH834" s="14"/>
      <c r="CI834" s="14"/>
      <c r="CJ834" s="14"/>
    </row>
    <row r="835" spans="2:88" ht="26.4" customHeight="1">
      <c r="B835" s="4">
        <v>1061</v>
      </c>
      <c r="C835" s="216" t="str">
        <f t="shared" ca="1" si="536"/>
        <v/>
      </c>
      <c r="D835" s="216"/>
      <c r="E835" s="363"/>
      <c r="F835" s="14"/>
      <c r="G835" s="14"/>
      <c r="H835" s="17"/>
      <c r="I835" s="14"/>
      <c r="J835" s="14"/>
      <c r="K835" s="14"/>
      <c r="L835" s="17"/>
      <c r="M835" s="14"/>
      <c r="N835" s="14"/>
      <c r="O835" s="14"/>
      <c r="P835" s="14"/>
      <c r="Q835" s="17"/>
      <c r="R835" s="366"/>
      <c r="S835" s="366"/>
      <c r="T835" s="14"/>
      <c r="U835" s="14"/>
      <c r="V835" s="18" t="str">
        <f t="shared" si="533"/>
        <v/>
      </c>
      <c r="W835" s="18"/>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c r="AY835" s="14"/>
      <c r="AZ835" s="14"/>
      <c r="BA835" s="14"/>
      <c r="BB835" s="14"/>
      <c r="BC835" s="14"/>
      <c r="BD835" s="14"/>
      <c r="BE835" s="14"/>
      <c r="BF835" s="400">
        <f t="shared" si="534"/>
        <v>0</v>
      </c>
      <c r="BG835" s="10"/>
      <c r="BH835" s="7"/>
      <c r="BI835" s="7"/>
      <c r="BJ835" s="7"/>
      <c r="BK835" s="7"/>
      <c r="BL835" s="7"/>
      <c r="BM835" s="7"/>
      <c r="BN835" s="7"/>
      <c r="BO835" s="7"/>
      <c r="BP835" s="7"/>
      <c r="BQ835" s="3"/>
      <c r="BR835" s="3"/>
      <c r="BS835" s="3"/>
      <c r="BT835" s="3"/>
      <c r="BU835" s="3"/>
      <c r="BV835" s="3"/>
      <c r="BW835" s="3"/>
      <c r="BX835" s="3"/>
      <c r="BY835" s="3"/>
      <c r="BZ835" s="3"/>
      <c r="CA835" s="3"/>
      <c r="CB835" s="399">
        <f t="shared" si="535"/>
        <v>0</v>
      </c>
      <c r="CC835" s="397">
        <f t="shared" si="532"/>
        <v>0</v>
      </c>
      <c r="CD835" s="364"/>
      <c r="CE835" s="396">
        <f t="shared" si="530"/>
        <v>6</v>
      </c>
      <c r="CF835" s="14"/>
      <c r="CG835" s="14"/>
      <c r="CH835" s="14"/>
      <c r="CI835" s="14"/>
      <c r="CJ835" s="14"/>
    </row>
    <row r="836" spans="2:88" ht="26.4" customHeight="1">
      <c r="B836" s="4">
        <v>1062</v>
      </c>
      <c r="C836" s="216" t="str">
        <f t="shared" ca="1" si="536"/>
        <v/>
      </c>
      <c r="D836" s="216"/>
      <c r="E836" s="363"/>
      <c r="F836" s="14"/>
      <c r="G836" s="14"/>
      <c r="H836" s="17"/>
      <c r="I836" s="14"/>
      <c r="J836" s="14"/>
      <c r="K836" s="14"/>
      <c r="L836" s="17"/>
      <c r="M836" s="14"/>
      <c r="N836" s="14"/>
      <c r="O836" s="14"/>
      <c r="P836" s="14"/>
      <c r="Q836" s="17"/>
      <c r="R836" s="366"/>
      <c r="S836" s="366"/>
      <c r="T836" s="14"/>
      <c r="U836" s="14"/>
      <c r="V836" s="18" t="str">
        <f t="shared" si="533"/>
        <v/>
      </c>
      <c r="W836" s="18"/>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c r="AY836" s="14"/>
      <c r="AZ836" s="14"/>
      <c r="BA836" s="14"/>
      <c r="BB836" s="14"/>
      <c r="BC836" s="14"/>
      <c r="BD836" s="14"/>
      <c r="BE836" s="14"/>
      <c r="BF836" s="400">
        <f t="shared" si="534"/>
        <v>0</v>
      </c>
      <c r="BG836" s="10"/>
      <c r="BH836" s="7"/>
      <c r="BI836" s="7"/>
      <c r="BJ836" s="7"/>
      <c r="BK836" s="7"/>
      <c r="BL836" s="7"/>
      <c r="BM836" s="7"/>
      <c r="BN836" s="7"/>
      <c r="BO836" s="7"/>
      <c r="BP836" s="7"/>
      <c r="BQ836" s="3"/>
      <c r="BR836" s="3"/>
      <c r="BS836" s="3"/>
      <c r="BT836" s="3"/>
      <c r="BU836" s="3"/>
      <c r="BV836" s="3"/>
      <c r="BW836" s="3"/>
      <c r="BX836" s="3"/>
      <c r="BY836" s="3"/>
      <c r="BZ836" s="3"/>
      <c r="CA836" s="3"/>
      <c r="CB836" s="399">
        <f t="shared" si="535"/>
        <v>0</v>
      </c>
      <c r="CC836" s="397">
        <f t="shared" si="532"/>
        <v>0</v>
      </c>
      <c r="CD836" s="364"/>
      <c r="CE836" s="396">
        <f t="shared" si="530"/>
        <v>6</v>
      </c>
      <c r="CF836" s="14"/>
      <c r="CG836" s="14"/>
      <c r="CH836" s="14"/>
      <c r="CI836" s="14"/>
      <c r="CJ836" s="14"/>
    </row>
    <row r="837" spans="2:88" ht="26.4" customHeight="1">
      <c r="B837" s="4">
        <v>1063</v>
      </c>
      <c r="C837" s="216" t="str">
        <f t="shared" ca="1" si="536"/>
        <v/>
      </c>
      <c r="D837" s="216"/>
      <c r="E837" s="363"/>
      <c r="F837" s="14"/>
      <c r="G837" s="14"/>
      <c r="H837" s="17"/>
      <c r="I837" s="14"/>
      <c r="J837" s="14"/>
      <c r="K837" s="14"/>
      <c r="L837" s="17"/>
      <c r="M837" s="14"/>
      <c r="N837" s="14"/>
      <c r="O837" s="14"/>
      <c r="P837" s="14"/>
      <c r="Q837" s="17"/>
      <c r="R837" s="366"/>
      <c r="S837" s="366"/>
      <c r="T837" s="14"/>
      <c r="U837" s="14"/>
      <c r="V837" s="18" t="str">
        <f t="shared" si="533"/>
        <v/>
      </c>
      <c r="W837" s="18"/>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c r="AY837" s="14"/>
      <c r="AZ837" s="14"/>
      <c r="BA837" s="14"/>
      <c r="BB837" s="14"/>
      <c r="BC837" s="14"/>
      <c r="BD837" s="14"/>
      <c r="BE837" s="14"/>
      <c r="BF837" s="400">
        <f t="shared" si="534"/>
        <v>0</v>
      </c>
      <c r="BG837" s="10"/>
      <c r="BH837" s="7"/>
      <c r="BI837" s="7"/>
      <c r="BJ837" s="7"/>
      <c r="BK837" s="7"/>
      <c r="BL837" s="7"/>
      <c r="BM837" s="7"/>
      <c r="BN837" s="7"/>
      <c r="BO837" s="7"/>
      <c r="BP837" s="7"/>
      <c r="BQ837" s="3"/>
      <c r="BR837" s="3"/>
      <c r="BS837" s="3"/>
      <c r="BT837" s="3"/>
      <c r="BU837" s="3"/>
      <c r="BV837" s="3"/>
      <c r="BW837" s="3"/>
      <c r="BX837" s="3"/>
      <c r="BY837" s="3"/>
      <c r="BZ837" s="3"/>
      <c r="CA837" s="3"/>
      <c r="CB837" s="399">
        <f t="shared" si="535"/>
        <v>0</v>
      </c>
      <c r="CC837" s="397">
        <f t="shared" si="532"/>
        <v>0</v>
      </c>
      <c r="CD837" s="364"/>
      <c r="CE837" s="396">
        <f t="shared" si="530"/>
        <v>6</v>
      </c>
      <c r="CF837" s="14"/>
      <c r="CG837" s="14"/>
      <c r="CH837" s="14"/>
      <c r="CI837" s="14"/>
      <c r="CJ837" s="14"/>
    </row>
    <row r="838" spans="2:88" ht="26.4" customHeight="1">
      <c r="B838" s="4">
        <v>1064</v>
      </c>
      <c r="C838" s="216" t="str">
        <f t="shared" ca="1" si="536"/>
        <v/>
      </c>
      <c r="D838" s="216"/>
      <c r="E838" s="363"/>
      <c r="F838" s="14"/>
      <c r="G838" s="14"/>
      <c r="H838" s="17"/>
      <c r="I838" s="14"/>
      <c r="J838" s="14"/>
      <c r="K838" s="14"/>
      <c r="L838" s="17"/>
      <c r="M838" s="14"/>
      <c r="N838" s="14"/>
      <c r="O838" s="14"/>
      <c r="P838" s="14"/>
      <c r="Q838" s="17"/>
      <c r="R838" s="366"/>
      <c r="S838" s="366"/>
      <c r="T838" s="14"/>
      <c r="U838" s="14"/>
      <c r="V838" s="18" t="str">
        <f t="shared" si="533"/>
        <v/>
      </c>
      <c r="W838" s="18"/>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c r="AY838" s="14"/>
      <c r="AZ838" s="14"/>
      <c r="BA838" s="14"/>
      <c r="BB838" s="14"/>
      <c r="BC838" s="14"/>
      <c r="BD838" s="14"/>
      <c r="BE838" s="14"/>
      <c r="BF838" s="400">
        <f t="shared" si="534"/>
        <v>0</v>
      </c>
      <c r="BG838" s="10"/>
      <c r="BH838" s="7"/>
      <c r="BI838" s="7"/>
      <c r="BJ838" s="7"/>
      <c r="BK838" s="7"/>
      <c r="BL838" s="7"/>
      <c r="BM838" s="7"/>
      <c r="BN838" s="7"/>
      <c r="BO838" s="7"/>
      <c r="BP838" s="7"/>
      <c r="BQ838" s="3"/>
      <c r="BR838" s="3"/>
      <c r="BS838" s="3"/>
      <c r="BT838" s="3"/>
      <c r="BU838" s="3"/>
      <c r="BV838" s="3"/>
      <c r="BW838" s="3"/>
      <c r="BX838" s="3"/>
      <c r="BY838" s="3"/>
      <c r="BZ838" s="3"/>
      <c r="CA838" s="3"/>
      <c r="CB838" s="399">
        <f t="shared" si="535"/>
        <v>0</v>
      </c>
      <c r="CC838" s="397">
        <f t="shared" si="532"/>
        <v>0</v>
      </c>
      <c r="CD838" s="364"/>
      <c r="CE838" s="396">
        <f t="shared" si="530"/>
        <v>6</v>
      </c>
      <c r="CF838" s="14"/>
      <c r="CG838" s="14"/>
      <c r="CH838" s="14"/>
      <c r="CI838" s="14"/>
      <c r="CJ838" s="14"/>
    </row>
    <row r="839" spans="2:88" ht="26.4" customHeight="1">
      <c r="B839" s="4">
        <v>1065</v>
      </c>
      <c r="C839" s="216" t="str">
        <f t="shared" ca="1" si="536"/>
        <v/>
      </c>
      <c r="D839" s="216"/>
      <c r="E839" s="363"/>
      <c r="F839" s="14"/>
      <c r="G839" s="14"/>
      <c r="H839" s="17"/>
      <c r="I839" s="14"/>
      <c r="J839" s="14"/>
      <c r="K839" s="14"/>
      <c r="L839" s="17"/>
      <c r="M839" s="14"/>
      <c r="N839" s="14"/>
      <c r="O839" s="14"/>
      <c r="P839" s="14"/>
      <c r="Q839" s="17"/>
      <c r="R839" s="366"/>
      <c r="S839" s="366"/>
      <c r="T839" s="14"/>
      <c r="U839" s="14"/>
      <c r="V839" s="18" t="str">
        <f t="shared" si="533"/>
        <v/>
      </c>
      <c r="W839" s="18"/>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c r="AY839" s="14"/>
      <c r="AZ839" s="14"/>
      <c r="BA839" s="14"/>
      <c r="BB839" s="14"/>
      <c r="BC839" s="14"/>
      <c r="BD839" s="14"/>
      <c r="BE839" s="14"/>
      <c r="BF839" s="400">
        <f t="shared" si="534"/>
        <v>0</v>
      </c>
      <c r="BG839" s="10"/>
      <c r="BH839" s="7"/>
      <c r="BI839" s="7"/>
      <c r="BJ839" s="7"/>
      <c r="BK839" s="7"/>
      <c r="BL839" s="7"/>
      <c r="BM839" s="7"/>
      <c r="BN839" s="7"/>
      <c r="BO839" s="7"/>
      <c r="BP839" s="7"/>
      <c r="BQ839" s="3"/>
      <c r="BR839" s="3"/>
      <c r="BS839" s="3"/>
      <c r="BT839" s="3"/>
      <c r="BU839" s="3"/>
      <c r="BV839" s="3"/>
      <c r="BW839" s="3"/>
      <c r="BX839" s="3"/>
      <c r="BY839" s="3"/>
      <c r="BZ839" s="3"/>
      <c r="CA839" s="3"/>
      <c r="CB839" s="399">
        <f t="shared" si="535"/>
        <v>0</v>
      </c>
      <c r="CC839" s="397">
        <f t="shared" si="532"/>
        <v>0</v>
      </c>
      <c r="CD839" s="364"/>
      <c r="CE839" s="396">
        <f t="shared" ref="CE839:CE878" si="537">CD839+6</f>
        <v>6</v>
      </c>
      <c r="CF839" s="14"/>
      <c r="CG839" s="14"/>
      <c r="CH839" s="14"/>
      <c r="CI839" s="14"/>
      <c r="CJ839" s="14"/>
    </row>
    <row r="840" spans="2:88" ht="26.4" customHeight="1">
      <c r="B840" s="4">
        <v>1066</v>
      </c>
      <c r="C840" s="216" t="str">
        <f t="shared" ca="1" si="536"/>
        <v/>
      </c>
      <c r="D840" s="216"/>
      <c r="E840" s="363"/>
      <c r="F840" s="14"/>
      <c r="G840" s="14"/>
      <c r="H840" s="17"/>
      <c r="I840" s="14"/>
      <c r="J840" s="14"/>
      <c r="K840" s="14"/>
      <c r="L840" s="17"/>
      <c r="M840" s="14"/>
      <c r="N840" s="14"/>
      <c r="O840" s="14"/>
      <c r="P840" s="14"/>
      <c r="Q840" s="17"/>
      <c r="R840" s="366"/>
      <c r="S840" s="366"/>
      <c r="T840" s="14"/>
      <c r="U840" s="14"/>
      <c r="V840" s="18" t="str">
        <f t="shared" si="533"/>
        <v/>
      </c>
      <c r="W840" s="18"/>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c r="AY840" s="14"/>
      <c r="AZ840" s="14"/>
      <c r="BA840" s="14"/>
      <c r="BB840" s="14"/>
      <c r="BC840" s="14"/>
      <c r="BD840" s="14"/>
      <c r="BE840" s="14"/>
      <c r="BF840" s="400">
        <f t="shared" si="534"/>
        <v>0</v>
      </c>
      <c r="BG840" s="10"/>
      <c r="BH840" s="7"/>
      <c r="BI840" s="7"/>
      <c r="BJ840" s="7"/>
      <c r="BK840" s="7"/>
      <c r="BL840" s="7"/>
      <c r="BM840" s="7"/>
      <c r="BN840" s="7"/>
      <c r="BO840" s="7"/>
      <c r="BP840" s="7"/>
      <c r="BQ840" s="3"/>
      <c r="BR840" s="3"/>
      <c r="BS840" s="3"/>
      <c r="BT840" s="3"/>
      <c r="BU840" s="3"/>
      <c r="BV840" s="3"/>
      <c r="BW840" s="3"/>
      <c r="BX840" s="3"/>
      <c r="BY840" s="3"/>
      <c r="BZ840" s="3"/>
      <c r="CA840" s="3"/>
      <c r="CB840" s="399">
        <f t="shared" si="535"/>
        <v>0</v>
      </c>
      <c r="CC840" s="397">
        <f t="shared" si="532"/>
        <v>0</v>
      </c>
      <c r="CD840" s="364"/>
      <c r="CE840" s="396">
        <f t="shared" si="537"/>
        <v>6</v>
      </c>
      <c r="CF840" s="14"/>
      <c r="CG840" s="14"/>
      <c r="CH840" s="14"/>
      <c r="CI840" s="14"/>
      <c r="CJ840" s="14"/>
    </row>
    <row r="841" spans="2:88" ht="26.4" customHeight="1">
      <c r="B841" s="4">
        <v>1067</v>
      </c>
      <c r="C841" s="216" t="str">
        <f t="shared" ca="1" si="536"/>
        <v/>
      </c>
      <c r="D841" s="216"/>
      <c r="E841" s="363"/>
      <c r="F841" s="14"/>
      <c r="G841" s="14"/>
      <c r="H841" s="17"/>
      <c r="I841" s="14"/>
      <c r="J841" s="14"/>
      <c r="K841" s="14"/>
      <c r="L841" s="17"/>
      <c r="M841" s="14"/>
      <c r="N841" s="14"/>
      <c r="O841" s="14"/>
      <c r="P841" s="14"/>
      <c r="Q841" s="17"/>
      <c r="R841" s="366"/>
      <c r="S841" s="366"/>
      <c r="T841" s="14"/>
      <c r="U841" s="14"/>
      <c r="V841" s="18" t="str">
        <f t="shared" si="533"/>
        <v/>
      </c>
      <c r="W841" s="18"/>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c r="AY841" s="14"/>
      <c r="AZ841" s="14"/>
      <c r="BA841" s="14"/>
      <c r="BB841" s="14"/>
      <c r="BC841" s="14"/>
      <c r="BD841" s="14"/>
      <c r="BE841" s="14"/>
      <c r="BF841" s="400">
        <f t="shared" si="534"/>
        <v>0</v>
      </c>
      <c r="BG841" s="10"/>
      <c r="BH841" s="7"/>
      <c r="BI841" s="7"/>
      <c r="BJ841" s="7"/>
      <c r="BK841" s="7"/>
      <c r="BL841" s="7"/>
      <c r="BM841" s="7"/>
      <c r="BN841" s="7"/>
      <c r="BO841" s="7"/>
      <c r="BP841" s="7"/>
      <c r="BQ841" s="3"/>
      <c r="BR841" s="3"/>
      <c r="BS841" s="3"/>
      <c r="BT841" s="3"/>
      <c r="BU841" s="3"/>
      <c r="BV841" s="3"/>
      <c r="BW841" s="3"/>
      <c r="BX841" s="3"/>
      <c r="BY841" s="3"/>
      <c r="BZ841" s="3"/>
      <c r="CA841" s="3"/>
      <c r="CB841" s="399">
        <f t="shared" si="535"/>
        <v>0</v>
      </c>
      <c r="CC841" s="397">
        <f t="shared" si="532"/>
        <v>0</v>
      </c>
      <c r="CD841" s="364"/>
      <c r="CE841" s="396">
        <f t="shared" si="537"/>
        <v>6</v>
      </c>
      <c r="CF841" s="14"/>
      <c r="CG841" s="14"/>
      <c r="CH841" s="14"/>
      <c r="CI841" s="14"/>
      <c r="CJ841" s="14"/>
    </row>
    <row r="842" spans="2:88" ht="26.4" customHeight="1">
      <c r="B842" s="4">
        <v>1068</v>
      </c>
      <c r="C842" s="216" t="str">
        <f t="shared" ca="1" si="536"/>
        <v/>
      </c>
      <c r="D842" s="216"/>
      <c r="E842" s="363"/>
      <c r="F842" s="14"/>
      <c r="G842" s="14"/>
      <c r="H842" s="17"/>
      <c r="I842" s="14"/>
      <c r="J842" s="14"/>
      <c r="K842" s="14"/>
      <c r="L842" s="17"/>
      <c r="M842" s="14"/>
      <c r="N842" s="14"/>
      <c r="O842" s="14"/>
      <c r="P842" s="14"/>
      <c r="Q842" s="17"/>
      <c r="R842" s="366"/>
      <c r="S842" s="366"/>
      <c r="T842" s="14"/>
      <c r="U842" s="14"/>
      <c r="V842" s="18" t="str">
        <f t="shared" si="533"/>
        <v/>
      </c>
      <c r="W842" s="18"/>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c r="AY842" s="14"/>
      <c r="AZ842" s="14"/>
      <c r="BA842" s="14"/>
      <c r="BB842" s="14"/>
      <c r="BC842" s="14"/>
      <c r="BD842" s="14"/>
      <c r="BE842" s="14"/>
      <c r="BF842" s="400">
        <f t="shared" si="534"/>
        <v>0</v>
      </c>
      <c r="BG842" s="10"/>
      <c r="BH842" s="7"/>
      <c r="BI842" s="7"/>
      <c r="BJ842" s="7"/>
      <c r="BK842" s="7"/>
      <c r="BL842" s="7"/>
      <c r="BM842" s="7"/>
      <c r="BN842" s="7"/>
      <c r="BO842" s="7"/>
      <c r="BP842" s="7"/>
      <c r="BQ842" s="3"/>
      <c r="BR842" s="3"/>
      <c r="BS842" s="3"/>
      <c r="BT842" s="3"/>
      <c r="BU842" s="3"/>
      <c r="BV842" s="3"/>
      <c r="BW842" s="3"/>
      <c r="BX842" s="3"/>
      <c r="BY842" s="3"/>
      <c r="BZ842" s="3"/>
      <c r="CA842" s="3"/>
      <c r="CB842" s="399">
        <f t="shared" si="535"/>
        <v>0</v>
      </c>
      <c r="CC842" s="397">
        <f t="shared" si="532"/>
        <v>0</v>
      </c>
      <c r="CD842" s="364"/>
      <c r="CE842" s="396">
        <f t="shared" si="537"/>
        <v>6</v>
      </c>
      <c r="CF842" s="14"/>
      <c r="CG842" s="14"/>
      <c r="CH842" s="14"/>
      <c r="CI842" s="14"/>
      <c r="CJ842" s="14"/>
    </row>
    <row r="843" spans="2:88" ht="26.4" customHeight="1">
      <c r="B843" s="4">
        <v>1069</v>
      </c>
      <c r="C843" s="216" t="str">
        <f t="shared" ref="C843:C874" ca="1" si="538">IF(CD843="","",(IF(CF843&lt;&gt;"","Closed",(IF(CD843=TODAY()+1,"Near Due",(IF(CD843=TODAY(),"Today is due date",(IF(CD843&gt;TODAY(),"On Due",(IF(E1843&lt;TODAY()-7,"Too Over Due",(IF(CD843&lt;TODAY(),"Over due")))))))))))))</f>
        <v/>
      </c>
      <c r="D843" s="216"/>
      <c r="E843" s="363"/>
      <c r="F843" s="14"/>
      <c r="G843" s="14"/>
      <c r="H843" s="17"/>
      <c r="I843" s="14"/>
      <c r="J843" s="14"/>
      <c r="K843" s="14"/>
      <c r="L843" s="17"/>
      <c r="M843" s="14"/>
      <c r="N843" s="14"/>
      <c r="O843" s="14"/>
      <c r="P843" s="14"/>
      <c r="Q843" s="17"/>
      <c r="R843" s="366"/>
      <c r="S843" s="366"/>
      <c r="T843" s="14"/>
      <c r="U843" s="14"/>
      <c r="V843" s="18" t="str">
        <f t="shared" si="533"/>
        <v/>
      </c>
      <c r="W843" s="18"/>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c r="AY843" s="14"/>
      <c r="AZ843" s="14"/>
      <c r="BA843" s="14"/>
      <c r="BB843" s="14"/>
      <c r="BC843" s="14"/>
      <c r="BD843" s="14"/>
      <c r="BE843" s="14"/>
      <c r="BF843" s="400">
        <f t="shared" si="534"/>
        <v>0</v>
      </c>
      <c r="BG843" s="10"/>
      <c r="BH843" s="7"/>
      <c r="BI843" s="7"/>
      <c r="BJ843" s="7"/>
      <c r="BK843" s="7"/>
      <c r="BL843" s="7"/>
      <c r="BM843" s="7"/>
      <c r="BN843" s="7"/>
      <c r="BO843" s="7"/>
      <c r="BP843" s="7"/>
      <c r="BQ843" s="3"/>
      <c r="BR843" s="3"/>
      <c r="BS843" s="3"/>
      <c r="BT843" s="3"/>
      <c r="BU843" s="3"/>
      <c r="BV843" s="3"/>
      <c r="BW843" s="3"/>
      <c r="BX843" s="3"/>
      <c r="BY843" s="3"/>
      <c r="BZ843" s="3"/>
      <c r="CA843" s="3"/>
      <c r="CB843" s="399">
        <f t="shared" si="535"/>
        <v>0</v>
      </c>
      <c r="CC843" s="397">
        <f t="shared" si="532"/>
        <v>0</v>
      </c>
      <c r="CD843" s="364"/>
      <c r="CE843" s="396">
        <f t="shared" si="537"/>
        <v>6</v>
      </c>
      <c r="CF843" s="14"/>
      <c r="CG843" s="14"/>
      <c r="CH843" s="14"/>
      <c r="CI843" s="14"/>
      <c r="CJ843" s="14"/>
    </row>
    <row r="844" spans="2:88" ht="26.4" customHeight="1">
      <c r="B844" s="4">
        <v>1070</v>
      </c>
      <c r="C844" s="216" t="str">
        <f t="shared" ca="1" si="538"/>
        <v/>
      </c>
      <c r="D844" s="216"/>
      <c r="E844" s="363"/>
      <c r="F844" s="14"/>
      <c r="G844" s="14"/>
      <c r="H844" s="17"/>
      <c r="I844" s="14"/>
      <c r="J844" s="14"/>
      <c r="K844" s="14"/>
      <c r="L844" s="17"/>
      <c r="M844" s="14"/>
      <c r="N844" s="14"/>
      <c r="O844" s="14"/>
      <c r="P844" s="14"/>
      <c r="Q844" s="17"/>
      <c r="R844" s="366"/>
      <c r="S844" s="366"/>
      <c r="T844" s="14"/>
      <c r="U844" s="14"/>
      <c r="V844" s="18" t="str">
        <f t="shared" si="533"/>
        <v/>
      </c>
      <c r="W844" s="18"/>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c r="AY844" s="14"/>
      <c r="AZ844" s="14"/>
      <c r="BA844" s="14"/>
      <c r="BB844" s="14"/>
      <c r="BC844" s="14"/>
      <c r="BD844" s="14"/>
      <c r="BE844" s="14"/>
      <c r="BF844" s="400">
        <f t="shared" si="534"/>
        <v>0</v>
      </c>
      <c r="BG844" s="10"/>
      <c r="BH844" s="7"/>
      <c r="BI844" s="7"/>
      <c r="BJ844" s="7"/>
      <c r="BK844" s="7"/>
      <c r="BL844" s="7"/>
      <c r="BM844" s="7"/>
      <c r="BN844" s="7"/>
      <c r="BO844" s="7"/>
      <c r="BP844" s="7"/>
      <c r="BQ844" s="3"/>
      <c r="BR844" s="3"/>
      <c r="BS844" s="3"/>
      <c r="BT844" s="3"/>
      <c r="BU844" s="3"/>
      <c r="BV844" s="3"/>
      <c r="BW844" s="3"/>
      <c r="BX844" s="3"/>
      <c r="BY844" s="3"/>
      <c r="BZ844" s="3"/>
      <c r="CA844" s="3"/>
      <c r="CB844" s="399">
        <f t="shared" si="535"/>
        <v>0</v>
      </c>
      <c r="CC844" s="397">
        <f t="shared" si="532"/>
        <v>0</v>
      </c>
      <c r="CD844" s="364"/>
      <c r="CE844" s="396">
        <f t="shared" si="537"/>
        <v>6</v>
      </c>
      <c r="CF844" s="14"/>
      <c r="CG844" s="14"/>
      <c r="CH844" s="14"/>
      <c r="CI844" s="14"/>
      <c r="CJ844" s="14"/>
    </row>
    <row r="845" spans="2:88" ht="26.4" customHeight="1">
      <c r="B845" s="4">
        <v>1071</v>
      </c>
      <c r="C845" s="216" t="str">
        <f t="shared" ca="1" si="538"/>
        <v/>
      </c>
      <c r="D845" s="216"/>
      <c r="E845" s="363"/>
      <c r="F845" s="14"/>
      <c r="G845" s="14"/>
      <c r="H845" s="17"/>
      <c r="I845" s="14"/>
      <c r="J845" s="14"/>
      <c r="K845" s="14"/>
      <c r="L845" s="17"/>
      <c r="M845" s="14"/>
      <c r="N845" s="14"/>
      <c r="O845" s="14"/>
      <c r="P845" s="14"/>
      <c r="Q845" s="17"/>
      <c r="R845" s="366"/>
      <c r="S845" s="366"/>
      <c r="T845" s="14"/>
      <c r="U845" s="14"/>
      <c r="V845" s="18" t="str">
        <f t="shared" si="533"/>
        <v/>
      </c>
      <c r="W845" s="18"/>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c r="AY845" s="14"/>
      <c r="AZ845" s="14"/>
      <c r="BA845" s="14"/>
      <c r="BB845" s="14"/>
      <c r="BC845" s="14"/>
      <c r="BD845" s="14"/>
      <c r="BE845" s="14"/>
      <c r="BF845" s="400">
        <f t="shared" si="534"/>
        <v>0</v>
      </c>
      <c r="BG845" s="10"/>
      <c r="BH845" s="7"/>
      <c r="BI845" s="7"/>
      <c r="BJ845" s="7"/>
      <c r="BK845" s="7"/>
      <c r="BL845" s="7"/>
      <c r="BM845" s="7"/>
      <c r="BN845" s="7"/>
      <c r="BO845" s="7"/>
      <c r="BP845" s="7"/>
      <c r="BQ845" s="3"/>
      <c r="BR845" s="3"/>
      <c r="BS845" s="3"/>
      <c r="BT845" s="3"/>
      <c r="BU845" s="3"/>
      <c r="BV845" s="3"/>
      <c r="BW845" s="3"/>
      <c r="BX845" s="3"/>
      <c r="BY845" s="3"/>
      <c r="BZ845" s="3"/>
      <c r="CA845" s="3"/>
      <c r="CB845" s="399">
        <f t="shared" si="535"/>
        <v>0</v>
      </c>
      <c r="CC845" s="397">
        <f t="shared" si="532"/>
        <v>0</v>
      </c>
      <c r="CD845" s="364"/>
      <c r="CE845" s="396">
        <f t="shared" si="537"/>
        <v>6</v>
      </c>
      <c r="CF845" s="14"/>
      <c r="CG845" s="14"/>
      <c r="CH845" s="14"/>
      <c r="CI845" s="14"/>
      <c r="CJ845" s="14"/>
    </row>
    <row r="846" spans="2:88" ht="26.4" customHeight="1">
      <c r="B846" s="4">
        <v>1072</v>
      </c>
      <c r="C846" s="216" t="str">
        <f t="shared" ca="1" si="538"/>
        <v/>
      </c>
      <c r="D846" s="216"/>
      <c r="E846" s="363"/>
      <c r="F846" s="14"/>
      <c r="G846" s="14"/>
      <c r="H846" s="17"/>
      <c r="I846" s="14"/>
      <c r="J846" s="14"/>
      <c r="K846" s="14"/>
      <c r="L846" s="17"/>
      <c r="M846" s="14"/>
      <c r="N846" s="14"/>
      <c r="O846" s="14"/>
      <c r="P846" s="14"/>
      <c r="Q846" s="17"/>
      <c r="R846" s="366"/>
      <c r="S846" s="366"/>
      <c r="T846" s="14"/>
      <c r="U846" s="14"/>
      <c r="V846" s="18" t="str">
        <f t="shared" si="533"/>
        <v/>
      </c>
      <c r="W846" s="18"/>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c r="AY846" s="14"/>
      <c r="AZ846" s="14"/>
      <c r="BA846" s="14"/>
      <c r="BB846" s="14"/>
      <c r="BC846" s="14"/>
      <c r="BD846" s="14"/>
      <c r="BE846" s="14"/>
      <c r="BF846" s="400">
        <f t="shared" si="534"/>
        <v>0</v>
      </c>
      <c r="BG846" s="10"/>
      <c r="BH846" s="7"/>
      <c r="BI846" s="7"/>
      <c r="BJ846" s="7"/>
      <c r="BK846" s="7"/>
      <c r="BL846" s="7"/>
      <c r="BM846" s="7"/>
      <c r="BN846" s="7"/>
      <c r="BO846" s="7"/>
      <c r="BP846" s="7"/>
      <c r="BQ846" s="3"/>
      <c r="BR846" s="3"/>
      <c r="BS846" s="3"/>
      <c r="BT846" s="3"/>
      <c r="BU846" s="3"/>
      <c r="BV846" s="3"/>
      <c r="BW846" s="3"/>
      <c r="BX846" s="3"/>
      <c r="BY846" s="3"/>
      <c r="BZ846" s="3"/>
      <c r="CA846" s="3"/>
      <c r="CB846" s="399">
        <f t="shared" si="535"/>
        <v>0</v>
      </c>
      <c r="CC846" s="397">
        <f t="shared" ref="CC846:CC878" si="539">BF846-CB846</f>
        <v>0</v>
      </c>
      <c r="CD846" s="364"/>
      <c r="CE846" s="396">
        <f t="shared" si="537"/>
        <v>6</v>
      </c>
      <c r="CF846" s="14"/>
      <c r="CG846" s="14"/>
      <c r="CH846" s="14"/>
      <c r="CI846" s="14"/>
      <c r="CJ846" s="14"/>
    </row>
    <row r="847" spans="2:88" ht="26.4" customHeight="1">
      <c r="B847" s="4">
        <v>1073</v>
      </c>
      <c r="C847" s="216" t="str">
        <f t="shared" ca="1" si="538"/>
        <v/>
      </c>
      <c r="D847" s="216"/>
      <c r="E847" s="363"/>
      <c r="F847" s="14"/>
      <c r="G847" s="14"/>
      <c r="H847" s="17"/>
      <c r="I847" s="14"/>
      <c r="J847" s="14"/>
      <c r="K847" s="14"/>
      <c r="L847" s="17"/>
      <c r="M847" s="14"/>
      <c r="N847" s="14"/>
      <c r="O847" s="14"/>
      <c r="P847" s="14"/>
      <c r="Q847" s="17"/>
      <c r="R847" s="366"/>
      <c r="S847" s="366"/>
      <c r="T847" s="14"/>
      <c r="U847" s="14"/>
      <c r="V847" s="18" t="str">
        <f t="shared" si="533"/>
        <v/>
      </c>
      <c r="W847" s="18"/>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c r="AY847" s="14"/>
      <c r="AZ847" s="14"/>
      <c r="BA847" s="14"/>
      <c r="BB847" s="14"/>
      <c r="BC847" s="14"/>
      <c r="BD847" s="14"/>
      <c r="BE847" s="14"/>
      <c r="BF847" s="400">
        <f t="shared" si="534"/>
        <v>0</v>
      </c>
      <c r="BG847" s="10"/>
      <c r="BH847" s="7"/>
      <c r="BI847" s="7"/>
      <c r="BJ847" s="7"/>
      <c r="BK847" s="7"/>
      <c r="BL847" s="7"/>
      <c r="BM847" s="7"/>
      <c r="BN847" s="7"/>
      <c r="BO847" s="7"/>
      <c r="BP847" s="7"/>
      <c r="BQ847" s="3"/>
      <c r="BR847" s="3"/>
      <c r="BS847" s="3"/>
      <c r="BT847" s="3"/>
      <c r="BU847" s="3"/>
      <c r="BV847" s="3"/>
      <c r="BW847" s="3"/>
      <c r="BX847" s="3"/>
      <c r="BY847" s="3"/>
      <c r="BZ847" s="3"/>
      <c r="CA847" s="3"/>
      <c r="CB847" s="399">
        <f t="shared" si="535"/>
        <v>0</v>
      </c>
      <c r="CC847" s="397">
        <f t="shared" si="539"/>
        <v>0</v>
      </c>
      <c r="CD847" s="364"/>
      <c r="CE847" s="396">
        <f t="shared" si="537"/>
        <v>6</v>
      </c>
      <c r="CF847" s="14"/>
      <c r="CG847" s="14"/>
      <c r="CH847" s="14"/>
      <c r="CI847" s="14"/>
      <c r="CJ847" s="14"/>
    </row>
    <row r="848" spans="2:88" ht="26.4" customHeight="1">
      <c r="B848" s="4">
        <v>1074</v>
      </c>
      <c r="C848" s="216" t="str">
        <f t="shared" ca="1" si="538"/>
        <v/>
      </c>
      <c r="D848" s="216"/>
      <c r="E848" s="363"/>
      <c r="F848" s="14"/>
      <c r="G848" s="14"/>
      <c r="H848" s="17"/>
      <c r="I848" s="14"/>
      <c r="J848" s="14"/>
      <c r="K848" s="14"/>
      <c r="L848" s="17"/>
      <c r="M848" s="14"/>
      <c r="N848" s="14"/>
      <c r="O848" s="14"/>
      <c r="P848" s="14"/>
      <c r="Q848" s="17"/>
      <c r="R848" s="366"/>
      <c r="S848" s="366"/>
      <c r="T848" s="14"/>
      <c r="U848" s="14"/>
      <c r="V848" s="18" t="str">
        <f t="shared" si="533"/>
        <v/>
      </c>
      <c r="W848" s="18"/>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c r="AY848" s="14"/>
      <c r="AZ848" s="14"/>
      <c r="BA848" s="14"/>
      <c r="BB848" s="14"/>
      <c r="BC848" s="14"/>
      <c r="BD848" s="14"/>
      <c r="BE848" s="14"/>
      <c r="BF848" s="400">
        <f t="shared" si="534"/>
        <v>0</v>
      </c>
      <c r="BG848" s="10"/>
      <c r="BH848" s="7"/>
      <c r="BI848" s="7"/>
      <c r="BJ848" s="7"/>
      <c r="BK848" s="7"/>
      <c r="BL848" s="7"/>
      <c r="BM848" s="7"/>
      <c r="BN848" s="7"/>
      <c r="BO848" s="7"/>
      <c r="BP848" s="7"/>
      <c r="BQ848" s="3"/>
      <c r="BR848" s="3"/>
      <c r="BS848" s="3"/>
      <c r="BT848" s="3"/>
      <c r="BU848" s="3"/>
      <c r="BV848" s="3"/>
      <c r="BW848" s="3"/>
      <c r="BX848" s="3"/>
      <c r="BY848" s="3"/>
      <c r="BZ848" s="3"/>
      <c r="CA848" s="3"/>
      <c r="CB848" s="399">
        <f t="shared" si="535"/>
        <v>0</v>
      </c>
      <c r="CC848" s="397">
        <f t="shared" si="539"/>
        <v>0</v>
      </c>
      <c r="CD848" s="364"/>
      <c r="CE848" s="396">
        <f t="shared" si="537"/>
        <v>6</v>
      </c>
      <c r="CF848" s="14"/>
      <c r="CG848" s="14"/>
      <c r="CH848" s="14"/>
      <c r="CI848" s="14"/>
      <c r="CJ848" s="14"/>
    </row>
    <row r="849" spans="2:88" ht="26.4" customHeight="1">
      <c r="B849" s="4">
        <v>1075</v>
      </c>
      <c r="C849" s="216" t="str">
        <f t="shared" ca="1" si="538"/>
        <v/>
      </c>
      <c r="D849" s="216"/>
      <c r="E849" s="363"/>
      <c r="F849" s="14"/>
      <c r="G849" s="14"/>
      <c r="H849" s="17"/>
      <c r="I849" s="14"/>
      <c r="J849" s="14"/>
      <c r="K849" s="14"/>
      <c r="L849" s="17"/>
      <c r="M849" s="14"/>
      <c r="N849" s="14"/>
      <c r="O849" s="14"/>
      <c r="P849" s="14"/>
      <c r="Q849" s="17"/>
      <c r="R849" s="366"/>
      <c r="S849" s="366"/>
      <c r="T849" s="14"/>
      <c r="U849" s="14"/>
      <c r="V849" s="18" t="str">
        <f t="shared" si="533"/>
        <v/>
      </c>
      <c r="W849" s="18"/>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c r="AY849" s="14"/>
      <c r="AZ849" s="14"/>
      <c r="BA849" s="14"/>
      <c r="BB849" s="14"/>
      <c r="BC849" s="14"/>
      <c r="BD849" s="14"/>
      <c r="BE849" s="14"/>
      <c r="BF849" s="400">
        <f t="shared" si="534"/>
        <v>0</v>
      </c>
      <c r="BG849" s="10"/>
      <c r="BH849" s="7"/>
      <c r="BI849" s="7"/>
      <c r="BJ849" s="7"/>
      <c r="BK849" s="7"/>
      <c r="BL849" s="7"/>
      <c r="BM849" s="7"/>
      <c r="BN849" s="7"/>
      <c r="BO849" s="7"/>
      <c r="BP849" s="7"/>
      <c r="BQ849" s="3"/>
      <c r="BR849" s="3"/>
      <c r="BS849" s="3"/>
      <c r="BT849" s="3"/>
      <c r="BU849" s="3"/>
      <c r="BV849" s="3"/>
      <c r="BW849" s="3"/>
      <c r="BX849" s="3"/>
      <c r="BY849" s="3"/>
      <c r="BZ849" s="3"/>
      <c r="CA849" s="3"/>
      <c r="CB849" s="399">
        <f t="shared" si="535"/>
        <v>0</v>
      </c>
      <c r="CC849" s="397">
        <f t="shared" si="539"/>
        <v>0</v>
      </c>
      <c r="CD849" s="364"/>
      <c r="CE849" s="396">
        <f t="shared" si="537"/>
        <v>6</v>
      </c>
      <c r="CF849" s="14"/>
      <c r="CG849" s="14"/>
      <c r="CH849" s="14"/>
      <c r="CI849" s="14"/>
      <c r="CJ849" s="14"/>
    </row>
    <row r="850" spans="2:88" ht="26.4" customHeight="1">
      <c r="B850" s="4">
        <v>1076</v>
      </c>
      <c r="C850" s="216" t="str">
        <f t="shared" ca="1" si="538"/>
        <v/>
      </c>
      <c r="D850" s="216"/>
      <c r="E850" s="363"/>
      <c r="F850" s="14"/>
      <c r="G850" s="14"/>
      <c r="H850" s="17"/>
      <c r="I850" s="14"/>
      <c r="J850" s="14"/>
      <c r="K850" s="14"/>
      <c r="L850" s="17"/>
      <c r="M850" s="14"/>
      <c r="N850" s="14"/>
      <c r="O850" s="14"/>
      <c r="P850" s="14"/>
      <c r="Q850" s="17"/>
      <c r="R850" s="366"/>
      <c r="S850" s="366"/>
      <c r="T850" s="14"/>
      <c r="U850" s="14"/>
      <c r="V850" s="18" t="str">
        <f t="shared" si="533"/>
        <v/>
      </c>
      <c r="W850" s="18"/>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c r="AY850" s="14"/>
      <c r="AZ850" s="14"/>
      <c r="BA850" s="14"/>
      <c r="BB850" s="14"/>
      <c r="BC850" s="14"/>
      <c r="BD850" s="14"/>
      <c r="BE850" s="14"/>
      <c r="BF850" s="400">
        <f t="shared" si="534"/>
        <v>0</v>
      </c>
      <c r="BG850" s="10"/>
      <c r="BH850" s="7"/>
      <c r="BI850" s="7"/>
      <c r="BJ850" s="7"/>
      <c r="BK850" s="7"/>
      <c r="BL850" s="7"/>
      <c r="BM850" s="7"/>
      <c r="BN850" s="7"/>
      <c r="BO850" s="7"/>
      <c r="BP850" s="7"/>
      <c r="BQ850" s="3"/>
      <c r="BR850" s="3"/>
      <c r="BS850" s="3"/>
      <c r="BT850" s="3"/>
      <c r="BU850" s="3"/>
      <c r="BV850" s="3"/>
      <c r="BW850" s="3"/>
      <c r="BX850" s="3"/>
      <c r="BY850" s="3"/>
      <c r="BZ850" s="3"/>
      <c r="CA850" s="3"/>
      <c r="CB850" s="399">
        <f t="shared" si="535"/>
        <v>0</v>
      </c>
      <c r="CC850" s="397">
        <f t="shared" si="539"/>
        <v>0</v>
      </c>
      <c r="CD850" s="364"/>
      <c r="CE850" s="396">
        <f t="shared" si="537"/>
        <v>6</v>
      </c>
      <c r="CF850" s="14"/>
      <c r="CG850" s="14"/>
      <c r="CH850" s="14"/>
      <c r="CI850" s="14"/>
      <c r="CJ850" s="14"/>
    </row>
    <row r="851" spans="2:88" ht="26.4" customHeight="1">
      <c r="B851" s="4">
        <v>1077</v>
      </c>
      <c r="C851" s="216" t="str">
        <f t="shared" ca="1" si="538"/>
        <v/>
      </c>
      <c r="D851" s="216"/>
      <c r="E851" s="363"/>
      <c r="F851" s="14"/>
      <c r="G851" s="14"/>
      <c r="H851" s="17"/>
      <c r="I851" s="14"/>
      <c r="J851" s="14"/>
      <c r="K851" s="14"/>
      <c r="L851" s="17"/>
      <c r="M851" s="14"/>
      <c r="N851" s="14"/>
      <c r="O851" s="14"/>
      <c r="P851" s="14"/>
      <c r="Q851" s="17"/>
      <c r="R851" s="366"/>
      <c r="S851" s="366"/>
      <c r="T851" s="14"/>
      <c r="U851" s="14"/>
      <c r="V851" s="18" t="str">
        <f t="shared" si="533"/>
        <v/>
      </c>
      <c r="W851" s="18"/>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c r="AY851" s="14"/>
      <c r="AZ851" s="14"/>
      <c r="BA851" s="14"/>
      <c r="BB851" s="14"/>
      <c r="BC851" s="14"/>
      <c r="BD851" s="14"/>
      <c r="BE851" s="14"/>
      <c r="BF851" s="400">
        <f t="shared" si="534"/>
        <v>0</v>
      </c>
      <c r="BG851" s="10"/>
      <c r="BH851" s="7"/>
      <c r="BI851" s="7"/>
      <c r="BJ851" s="7"/>
      <c r="BK851" s="7"/>
      <c r="BL851" s="7"/>
      <c r="BM851" s="7"/>
      <c r="BN851" s="7"/>
      <c r="BO851" s="7"/>
      <c r="BP851" s="7"/>
      <c r="BQ851" s="3"/>
      <c r="BR851" s="3"/>
      <c r="BS851" s="3"/>
      <c r="BT851" s="3"/>
      <c r="BU851" s="3"/>
      <c r="BV851" s="3"/>
      <c r="BW851" s="3"/>
      <c r="BX851" s="3"/>
      <c r="BY851" s="3"/>
      <c r="BZ851" s="3"/>
      <c r="CA851" s="3"/>
      <c r="CB851" s="399">
        <f t="shared" si="535"/>
        <v>0</v>
      </c>
      <c r="CC851" s="397">
        <f t="shared" si="539"/>
        <v>0</v>
      </c>
      <c r="CD851" s="364"/>
      <c r="CE851" s="396">
        <f t="shared" si="537"/>
        <v>6</v>
      </c>
      <c r="CF851" s="14"/>
      <c r="CG851" s="14"/>
      <c r="CH851" s="14"/>
      <c r="CI851" s="14"/>
      <c r="CJ851" s="14"/>
    </row>
    <row r="852" spans="2:88" ht="26.4" customHeight="1">
      <c r="B852" s="4">
        <v>1078</v>
      </c>
      <c r="C852" s="216" t="str">
        <f t="shared" ca="1" si="538"/>
        <v/>
      </c>
      <c r="D852" s="216"/>
      <c r="E852" s="363"/>
      <c r="F852" s="14"/>
      <c r="G852" s="14"/>
      <c r="H852" s="17"/>
      <c r="I852" s="14"/>
      <c r="J852" s="14"/>
      <c r="K852" s="14"/>
      <c r="L852" s="17"/>
      <c r="M852" s="14"/>
      <c r="N852" s="14"/>
      <c r="O852" s="14"/>
      <c r="P852" s="14"/>
      <c r="Q852" s="17"/>
      <c r="R852" s="366"/>
      <c r="S852" s="366"/>
      <c r="T852" s="14"/>
      <c r="U852" s="14"/>
      <c r="V852" s="18" t="str">
        <f t="shared" si="533"/>
        <v/>
      </c>
      <c r="W852" s="18"/>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c r="AY852" s="14"/>
      <c r="AZ852" s="14"/>
      <c r="BA852" s="14"/>
      <c r="BB852" s="14"/>
      <c r="BC852" s="14"/>
      <c r="BD852" s="14"/>
      <c r="BE852" s="14"/>
      <c r="BF852" s="400">
        <f t="shared" si="534"/>
        <v>0</v>
      </c>
      <c r="BG852" s="10"/>
      <c r="BH852" s="7"/>
      <c r="BI852" s="7"/>
      <c r="BJ852" s="7"/>
      <c r="BK852" s="7"/>
      <c r="BL852" s="7"/>
      <c r="BM852" s="7"/>
      <c r="BN852" s="7"/>
      <c r="BO852" s="7"/>
      <c r="BP852" s="7"/>
      <c r="BQ852" s="3"/>
      <c r="BR852" s="3"/>
      <c r="BS852" s="3"/>
      <c r="BT852" s="3"/>
      <c r="BU852" s="3"/>
      <c r="BV852" s="3"/>
      <c r="BW852" s="3"/>
      <c r="BX852" s="3"/>
      <c r="BY852" s="3"/>
      <c r="BZ852" s="3"/>
      <c r="CA852" s="3"/>
      <c r="CB852" s="399">
        <f t="shared" si="535"/>
        <v>0</v>
      </c>
      <c r="CC852" s="397">
        <f t="shared" si="539"/>
        <v>0</v>
      </c>
      <c r="CD852" s="364"/>
      <c r="CE852" s="396">
        <f t="shared" si="537"/>
        <v>6</v>
      </c>
      <c r="CF852" s="14"/>
      <c r="CG852" s="14"/>
      <c r="CH852" s="14"/>
      <c r="CI852" s="14"/>
      <c r="CJ852" s="14"/>
    </row>
    <row r="853" spans="2:88" ht="26.4" customHeight="1">
      <c r="B853" s="4">
        <v>1079</v>
      </c>
      <c r="C853" s="216" t="str">
        <f t="shared" ca="1" si="538"/>
        <v/>
      </c>
      <c r="D853" s="216"/>
      <c r="E853" s="363"/>
      <c r="F853" s="14"/>
      <c r="G853" s="14"/>
      <c r="H853" s="17"/>
      <c r="I853" s="14"/>
      <c r="J853" s="14"/>
      <c r="K853" s="14"/>
      <c r="L853" s="17"/>
      <c r="M853" s="14"/>
      <c r="N853" s="14"/>
      <c r="O853" s="14"/>
      <c r="P853" s="14"/>
      <c r="Q853" s="17"/>
      <c r="R853" s="366"/>
      <c r="S853" s="366"/>
      <c r="T853" s="14"/>
      <c r="U853" s="14"/>
      <c r="V853" s="18" t="str">
        <f t="shared" si="533"/>
        <v/>
      </c>
      <c r="W853" s="18"/>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c r="AY853" s="14"/>
      <c r="AZ853" s="14"/>
      <c r="BA853" s="14"/>
      <c r="BB853" s="14"/>
      <c r="BC853" s="14"/>
      <c r="BD853" s="14"/>
      <c r="BE853" s="14"/>
      <c r="BF853" s="400">
        <f t="shared" si="534"/>
        <v>0</v>
      </c>
      <c r="BG853" s="10"/>
      <c r="BH853" s="7"/>
      <c r="BI853" s="7"/>
      <c r="BJ853" s="7"/>
      <c r="BK853" s="7"/>
      <c r="BL853" s="7"/>
      <c r="BM853" s="7"/>
      <c r="BN853" s="7"/>
      <c r="BO853" s="7"/>
      <c r="BP853" s="7"/>
      <c r="BQ853" s="3"/>
      <c r="BR853" s="3"/>
      <c r="BS853" s="3"/>
      <c r="BT853" s="3"/>
      <c r="BU853" s="3"/>
      <c r="BV853" s="3"/>
      <c r="BW853" s="3"/>
      <c r="BX853" s="3"/>
      <c r="BY853" s="3"/>
      <c r="BZ853" s="3"/>
      <c r="CA853" s="3"/>
      <c r="CB853" s="399">
        <f t="shared" si="535"/>
        <v>0</v>
      </c>
      <c r="CC853" s="397">
        <f t="shared" si="539"/>
        <v>0</v>
      </c>
      <c r="CD853" s="364"/>
      <c r="CE853" s="396">
        <f t="shared" si="537"/>
        <v>6</v>
      </c>
      <c r="CF853" s="14"/>
      <c r="CG853" s="14"/>
      <c r="CH853" s="14"/>
      <c r="CI853" s="14"/>
      <c r="CJ853" s="14"/>
    </row>
    <row r="854" spans="2:88" ht="26.4" customHeight="1">
      <c r="B854" s="4">
        <v>1080</v>
      </c>
      <c r="C854" s="216" t="str">
        <f t="shared" ca="1" si="538"/>
        <v/>
      </c>
      <c r="D854" s="216"/>
      <c r="E854" s="363"/>
      <c r="F854" s="14"/>
      <c r="G854" s="14"/>
      <c r="H854" s="17"/>
      <c r="I854" s="14"/>
      <c r="J854" s="14"/>
      <c r="K854" s="14"/>
      <c r="L854" s="17"/>
      <c r="M854" s="14"/>
      <c r="N854" s="14"/>
      <c r="O854" s="14"/>
      <c r="P854" s="14"/>
      <c r="Q854" s="17"/>
      <c r="R854" s="366"/>
      <c r="S854" s="366"/>
      <c r="T854" s="14"/>
      <c r="U854" s="14"/>
      <c r="V854" s="18" t="str">
        <f t="shared" si="533"/>
        <v/>
      </c>
      <c r="W854" s="18"/>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c r="AY854" s="14"/>
      <c r="AZ854" s="14"/>
      <c r="BA854" s="14"/>
      <c r="BB854" s="14"/>
      <c r="BC854" s="14"/>
      <c r="BD854" s="14"/>
      <c r="BE854" s="14"/>
      <c r="BF854" s="400">
        <f t="shared" si="534"/>
        <v>0</v>
      </c>
      <c r="BG854" s="10"/>
      <c r="BH854" s="7"/>
      <c r="BI854" s="7"/>
      <c r="BJ854" s="7"/>
      <c r="BK854" s="7"/>
      <c r="BL854" s="7"/>
      <c r="BM854" s="7"/>
      <c r="BN854" s="7"/>
      <c r="BO854" s="7"/>
      <c r="BP854" s="7"/>
      <c r="BQ854" s="3"/>
      <c r="BR854" s="3"/>
      <c r="BS854" s="3"/>
      <c r="BT854" s="3"/>
      <c r="BU854" s="3"/>
      <c r="BV854" s="3"/>
      <c r="BW854" s="3"/>
      <c r="BX854" s="3"/>
      <c r="BY854" s="3"/>
      <c r="BZ854" s="3"/>
      <c r="CA854" s="3"/>
      <c r="CB854" s="399">
        <f t="shared" si="535"/>
        <v>0</v>
      </c>
      <c r="CC854" s="397">
        <f t="shared" si="539"/>
        <v>0</v>
      </c>
      <c r="CD854" s="364"/>
      <c r="CE854" s="396">
        <f t="shared" si="537"/>
        <v>6</v>
      </c>
      <c r="CF854" s="14"/>
      <c r="CG854" s="14"/>
      <c r="CH854" s="14"/>
      <c r="CI854" s="14"/>
      <c r="CJ854" s="14"/>
    </row>
    <row r="855" spans="2:88" ht="26.4" customHeight="1">
      <c r="B855" s="4">
        <v>1081</v>
      </c>
      <c r="C855" s="216" t="str">
        <f t="shared" ca="1" si="538"/>
        <v/>
      </c>
      <c r="D855" s="216"/>
      <c r="E855" s="363"/>
      <c r="F855" s="14"/>
      <c r="G855" s="14"/>
      <c r="H855" s="17"/>
      <c r="I855" s="14"/>
      <c r="J855" s="14"/>
      <c r="K855" s="14"/>
      <c r="L855" s="17"/>
      <c r="M855" s="14"/>
      <c r="N855" s="14"/>
      <c r="O855" s="14"/>
      <c r="P855" s="14"/>
      <c r="Q855" s="17"/>
      <c r="R855" s="366"/>
      <c r="S855" s="366"/>
      <c r="T855" s="14"/>
      <c r="U855" s="14"/>
      <c r="V855" s="18" t="str">
        <f t="shared" si="533"/>
        <v/>
      </c>
      <c r="W855" s="18"/>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c r="AY855" s="14"/>
      <c r="AZ855" s="14"/>
      <c r="BA855" s="14"/>
      <c r="BB855" s="14"/>
      <c r="BC855" s="14"/>
      <c r="BD855" s="14"/>
      <c r="BE855" s="14"/>
      <c r="BF855" s="400">
        <f t="shared" si="534"/>
        <v>0</v>
      </c>
      <c r="BG855" s="10"/>
      <c r="BH855" s="7"/>
      <c r="BI855" s="7"/>
      <c r="BJ855" s="7"/>
      <c r="BK855" s="7"/>
      <c r="BL855" s="7"/>
      <c r="BM855" s="7"/>
      <c r="BN855" s="7"/>
      <c r="BO855" s="7"/>
      <c r="BP855" s="7"/>
      <c r="BQ855" s="3"/>
      <c r="BR855" s="3"/>
      <c r="BS855" s="3"/>
      <c r="BT855" s="3"/>
      <c r="BU855" s="3"/>
      <c r="BV855" s="3"/>
      <c r="BW855" s="3"/>
      <c r="BX855" s="3"/>
      <c r="BY855" s="3"/>
      <c r="BZ855" s="3"/>
      <c r="CA855" s="3"/>
      <c r="CB855" s="399">
        <f t="shared" si="535"/>
        <v>0</v>
      </c>
      <c r="CC855" s="397">
        <f t="shared" si="539"/>
        <v>0</v>
      </c>
      <c r="CD855" s="364"/>
      <c r="CE855" s="396">
        <f t="shared" si="537"/>
        <v>6</v>
      </c>
      <c r="CF855" s="14"/>
      <c r="CG855" s="14"/>
      <c r="CH855" s="14"/>
      <c r="CI855" s="14"/>
      <c r="CJ855" s="14"/>
    </row>
    <row r="856" spans="2:88" ht="26.4" customHeight="1">
      <c r="B856" s="4">
        <v>1082</v>
      </c>
      <c r="C856" s="216" t="str">
        <f t="shared" ca="1" si="538"/>
        <v/>
      </c>
      <c r="D856" s="216"/>
      <c r="E856" s="363"/>
      <c r="F856" s="14"/>
      <c r="G856" s="14"/>
      <c r="H856" s="17"/>
      <c r="I856" s="14"/>
      <c r="J856" s="14"/>
      <c r="K856" s="14"/>
      <c r="L856" s="17"/>
      <c r="M856" s="14"/>
      <c r="N856" s="14"/>
      <c r="O856" s="14"/>
      <c r="P856" s="14"/>
      <c r="Q856" s="17"/>
      <c r="R856" s="366"/>
      <c r="S856" s="366"/>
      <c r="T856" s="14"/>
      <c r="U856" s="14"/>
      <c r="V856" s="18" t="str">
        <f t="shared" si="533"/>
        <v/>
      </c>
      <c r="W856" s="18"/>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c r="AY856" s="14"/>
      <c r="AZ856" s="14"/>
      <c r="BA856" s="14"/>
      <c r="BB856" s="14"/>
      <c r="BC856" s="14"/>
      <c r="BD856" s="14"/>
      <c r="BE856" s="14"/>
      <c r="BF856" s="400">
        <f t="shared" si="534"/>
        <v>0</v>
      </c>
      <c r="BG856" s="10"/>
      <c r="BH856" s="7"/>
      <c r="BI856" s="7"/>
      <c r="BJ856" s="7"/>
      <c r="BK856" s="7"/>
      <c r="BL856" s="7"/>
      <c r="BM856" s="7"/>
      <c r="BN856" s="7"/>
      <c r="BO856" s="7"/>
      <c r="BP856" s="7"/>
      <c r="BQ856" s="3"/>
      <c r="BR856" s="3"/>
      <c r="BS856" s="3"/>
      <c r="BT856" s="3"/>
      <c r="BU856" s="3"/>
      <c r="BV856" s="3"/>
      <c r="BW856" s="3"/>
      <c r="BX856" s="3"/>
      <c r="BY856" s="3"/>
      <c r="BZ856" s="3"/>
      <c r="CA856" s="3"/>
      <c r="CB856" s="399">
        <f t="shared" si="535"/>
        <v>0</v>
      </c>
      <c r="CC856" s="397">
        <f t="shared" si="539"/>
        <v>0</v>
      </c>
      <c r="CD856" s="364"/>
      <c r="CE856" s="396">
        <f t="shared" si="537"/>
        <v>6</v>
      </c>
      <c r="CF856" s="14"/>
      <c r="CG856" s="14"/>
      <c r="CH856" s="14"/>
      <c r="CI856" s="14"/>
      <c r="CJ856" s="14"/>
    </row>
    <row r="857" spans="2:88" ht="26.4" customHeight="1">
      <c r="B857" s="4">
        <v>1083</v>
      </c>
      <c r="C857" s="216" t="str">
        <f t="shared" ca="1" si="538"/>
        <v/>
      </c>
      <c r="D857" s="216"/>
      <c r="E857" s="363"/>
      <c r="F857" s="14"/>
      <c r="G857" s="14"/>
      <c r="H857" s="17"/>
      <c r="I857" s="14"/>
      <c r="J857" s="14"/>
      <c r="K857" s="14"/>
      <c r="L857" s="17"/>
      <c r="M857" s="14"/>
      <c r="N857" s="14"/>
      <c r="O857" s="14"/>
      <c r="P857" s="14"/>
      <c r="Q857" s="17"/>
      <c r="R857" s="366"/>
      <c r="S857" s="366"/>
      <c r="T857" s="14"/>
      <c r="U857" s="14"/>
      <c r="V857" s="18" t="str">
        <f t="shared" si="533"/>
        <v/>
      </c>
      <c r="W857" s="18"/>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c r="AY857" s="14"/>
      <c r="AZ857" s="14"/>
      <c r="BA857" s="14"/>
      <c r="BB857" s="14"/>
      <c r="BC857" s="14"/>
      <c r="BD857" s="14"/>
      <c r="BE857" s="14"/>
      <c r="BF857" s="400">
        <f t="shared" si="534"/>
        <v>0</v>
      </c>
      <c r="BG857" s="10"/>
      <c r="BH857" s="7"/>
      <c r="BI857" s="7"/>
      <c r="BJ857" s="7"/>
      <c r="BK857" s="7"/>
      <c r="BL857" s="7"/>
      <c r="BM857" s="7"/>
      <c r="BN857" s="7"/>
      <c r="BO857" s="7"/>
      <c r="BP857" s="7"/>
      <c r="BQ857" s="3"/>
      <c r="BR857" s="3"/>
      <c r="BS857" s="3"/>
      <c r="BT857" s="3"/>
      <c r="BU857" s="3"/>
      <c r="BV857" s="3"/>
      <c r="BW857" s="3"/>
      <c r="BX857" s="3"/>
      <c r="BY857" s="3"/>
      <c r="BZ857" s="3"/>
      <c r="CA857" s="3"/>
      <c r="CB857" s="399">
        <f t="shared" si="535"/>
        <v>0</v>
      </c>
      <c r="CC857" s="397">
        <f t="shared" si="539"/>
        <v>0</v>
      </c>
      <c r="CD857" s="364"/>
      <c r="CE857" s="396">
        <f t="shared" si="537"/>
        <v>6</v>
      </c>
      <c r="CF857" s="14"/>
      <c r="CG857" s="14"/>
      <c r="CH857" s="14"/>
      <c r="CI857" s="14"/>
      <c r="CJ857" s="14"/>
    </row>
    <row r="858" spans="2:88" ht="26.4" customHeight="1">
      <c r="B858" s="4">
        <v>1084</v>
      </c>
      <c r="C858" s="216" t="str">
        <f t="shared" ca="1" si="538"/>
        <v/>
      </c>
      <c r="D858" s="216"/>
      <c r="E858" s="363"/>
      <c r="F858" s="14"/>
      <c r="G858" s="14"/>
      <c r="H858" s="17"/>
      <c r="I858" s="14"/>
      <c r="J858" s="14"/>
      <c r="K858" s="14"/>
      <c r="L858" s="17"/>
      <c r="M858" s="14"/>
      <c r="N858" s="14"/>
      <c r="O858" s="14"/>
      <c r="P858" s="14"/>
      <c r="Q858" s="17"/>
      <c r="R858" s="366"/>
      <c r="S858" s="366"/>
      <c r="T858" s="14"/>
      <c r="U858" s="14"/>
      <c r="V858" s="18" t="str">
        <f t="shared" si="533"/>
        <v/>
      </c>
      <c r="W858" s="18"/>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c r="AY858" s="14"/>
      <c r="AZ858" s="14"/>
      <c r="BA858" s="14"/>
      <c r="BB858" s="14"/>
      <c r="BC858" s="14"/>
      <c r="BD858" s="14"/>
      <c r="BE858" s="14"/>
      <c r="BF858" s="400">
        <f t="shared" si="534"/>
        <v>0</v>
      </c>
      <c r="BG858" s="10"/>
      <c r="BH858" s="7"/>
      <c r="BI858" s="7"/>
      <c r="BJ858" s="7"/>
      <c r="BK858" s="7"/>
      <c r="BL858" s="7"/>
      <c r="BM858" s="7"/>
      <c r="BN858" s="7"/>
      <c r="BO858" s="7"/>
      <c r="BP858" s="7"/>
      <c r="BQ858" s="3"/>
      <c r="BR858" s="3"/>
      <c r="BS858" s="3"/>
      <c r="BT858" s="3"/>
      <c r="BU858" s="3"/>
      <c r="BV858" s="3"/>
      <c r="BW858" s="3"/>
      <c r="BX858" s="3"/>
      <c r="BY858" s="3"/>
      <c r="BZ858" s="3"/>
      <c r="CA858" s="3"/>
      <c r="CB858" s="399">
        <f t="shared" si="535"/>
        <v>0</v>
      </c>
      <c r="CC858" s="397">
        <f t="shared" si="539"/>
        <v>0</v>
      </c>
      <c r="CD858" s="364"/>
      <c r="CE858" s="396">
        <f t="shared" si="537"/>
        <v>6</v>
      </c>
      <c r="CF858" s="14"/>
      <c r="CG858" s="14"/>
      <c r="CH858" s="14"/>
      <c r="CI858" s="14"/>
      <c r="CJ858" s="14"/>
    </row>
    <row r="859" spans="2:88" ht="26.4" customHeight="1">
      <c r="B859" s="4">
        <v>1085</v>
      </c>
      <c r="C859" s="216" t="str">
        <f t="shared" ca="1" si="538"/>
        <v/>
      </c>
      <c r="D859" s="216"/>
      <c r="E859" s="363"/>
      <c r="F859" s="14"/>
      <c r="G859" s="14"/>
      <c r="H859" s="17"/>
      <c r="I859" s="14"/>
      <c r="J859" s="14"/>
      <c r="K859" s="14"/>
      <c r="L859" s="17"/>
      <c r="M859" s="14"/>
      <c r="N859" s="14"/>
      <c r="O859" s="14"/>
      <c r="P859" s="14"/>
      <c r="Q859" s="17"/>
      <c r="R859" s="366"/>
      <c r="S859" s="366"/>
      <c r="T859" s="14"/>
      <c r="U859" s="14"/>
      <c r="V859" s="18" t="str">
        <f t="shared" si="533"/>
        <v/>
      </c>
      <c r="W859" s="18"/>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c r="AY859" s="14"/>
      <c r="AZ859" s="14"/>
      <c r="BA859" s="14"/>
      <c r="BB859" s="14"/>
      <c r="BC859" s="14"/>
      <c r="BD859" s="14"/>
      <c r="BE859" s="14"/>
      <c r="BF859" s="400">
        <f t="shared" si="534"/>
        <v>0</v>
      </c>
      <c r="BG859" s="10"/>
      <c r="BH859" s="7"/>
      <c r="BI859" s="7"/>
      <c r="BJ859" s="7"/>
      <c r="BK859" s="7"/>
      <c r="BL859" s="7"/>
      <c r="BM859" s="7"/>
      <c r="BN859" s="7"/>
      <c r="BO859" s="7"/>
      <c r="BP859" s="7"/>
      <c r="BQ859" s="3"/>
      <c r="BR859" s="3"/>
      <c r="BS859" s="3"/>
      <c r="BT859" s="3"/>
      <c r="BU859" s="3"/>
      <c r="BV859" s="3"/>
      <c r="BW859" s="3"/>
      <c r="BX859" s="3"/>
      <c r="BY859" s="3"/>
      <c r="BZ859" s="3"/>
      <c r="CA859" s="3"/>
      <c r="CB859" s="399">
        <f t="shared" si="535"/>
        <v>0</v>
      </c>
      <c r="CC859" s="397">
        <f t="shared" si="539"/>
        <v>0</v>
      </c>
      <c r="CD859" s="364"/>
      <c r="CE859" s="396">
        <f t="shared" si="537"/>
        <v>6</v>
      </c>
      <c r="CF859" s="14"/>
      <c r="CG859" s="14"/>
      <c r="CH859" s="14"/>
      <c r="CI859" s="14"/>
      <c r="CJ859" s="14"/>
    </row>
    <row r="860" spans="2:88" ht="26.4" customHeight="1">
      <c r="B860" s="4">
        <v>1086</v>
      </c>
      <c r="C860" s="216" t="str">
        <f t="shared" ca="1" si="538"/>
        <v/>
      </c>
      <c r="D860" s="216"/>
      <c r="E860" s="363"/>
      <c r="F860" s="14"/>
      <c r="G860" s="14"/>
      <c r="H860" s="17"/>
      <c r="I860" s="14"/>
      <c r="J860" s="14"/>
      <c r="K860" s="14"/>
      <c r="L860" s="17"/>
      <c r="M860" s="14"/>
      <c r="N860" s="14"/>
      <c r="O860" s="14"/>
      <c r="P860" s="14"/>
      <c r="Q860" s="17"/>
      <c r="R860" s="366"/>
      <c r="S860" s="366"/>
      <c r="T860" s="14"/>
      <c r="U860" s="14"/>
      <c r="V860" s="18" t="str">
        <f t="shared" si="533"/>
        <v/>
      </c>
      <c r="W860" s="18"/>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c r="AY860" s="14"/>
      <c r="AZ860" s="14"/>
      <c r="BA860" s="14"/>
      <c r="BB860" s="14"/>
      <c r="BC860" s="14"/>
      <c r="BD860" s="14"/>
      <c r="BE860" s="14"/>
      <c r="BF860" s="400">
        <f t="shared" si="534"/>
        <v>0</v>
      </c>
      <c r="BG860" s="10"/>
      <c r="BH860" s="7"/>
      <c r="BI860" s="7"/>
      <c r="BJ860" s="7"/>
      <c r="BK860" s="7"/>
      <c r="BL860" s="7"/>
      <c r="BM860" s="7"/>
      <c r="BN860" s="7"/>
      <c r="BO860" s="7"/>
      <c r="BP860" s="7"/>
      <c r="BQ860" s="3"/>
      <c r="BR860" s="3"/>
      <c r="BS860" s="3"/>
      <c r="BT860" s="3"/>
      <c r="BU860" s="3"/>
      <c r="BV860" s="3"/>
      <c r="BW860" s="3"/>
      <c r="BX860" s="3"/>
      <c r="BY860" s="3"/>
      <c r="BZ860" s="3"/>
      <c r="CA860" s="3"/>
      <c r="CB860" s="399">
        <f t="shared" si="535"/>
        <v>0</v>
      </c>
      <c r="CC860" s="397">
        <f t="shared" si="539"/>
        <v>0</v>
      </c>
      <c r="CD860" s="364"/>
      <c r="CE860" s="396">
        <f t="shared" si="537"/>
        <v>6</v>
      </c>
      <c r="CF860" s="14"/>
      <c r="CG860" s="14"/>
      <c r="CH860" s="14"/>
      <c r="CI860" s="14"/>
      <c r="CJ860" s="14"/>
    </row>
    <row r="861" spans="2:88" ht="26.4" customHeight="1">
      <c r="B861" s="4">
        <v>1087</v>
      </c>
      <c r="C861" s="216" t="str">
        <f t="shared" ca="1" si="538"/>
        <v/>
      </c>
      <c r="D861" s="216"/>
      <c r="E861" s="363"/>
      <c r="F861" s="14"/>
      <c r="G861" s="14"/>
      <c r="H861" s="17"/>
      <c r="I861" s="14"/>
      <c r="J861" s="14"/>
      <c r="K861" s="14"/>
      <c r="L861" s="17"/>
      <c r="M861" s="14"/>
      <c r="N861" s="14"/>
      <c r="O861" s="14"/>
      <c r="P861" s="14"/>
      <c r="Q861" s="17"/>
      <c r="R861" s="366"/>
      <c r="S861" s="366"/>
      <c r="T861" s="14"/>
      <c r="U861" s="14"/>
      <c r="V861" s="18" t="str">
        <f t="shared" si="533"/>
        <v/>
      </c>
      <c r="W861" s="18"/>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c r="AY861" s="14"/>
      <c r="AZ861" s="14"/>
      <c r="BA861" s="14"/>
      <c r="BB861" s="14"/>
      <c r="BC861" s="14"/>
      <c r="BD861" s="14"/>
      <c r="BE861" s="14"/>
      <c r="BF861" s="400">
        <f t="shared" si="534"/>
        <v>0</v>
      </c>
      <c r="BG861" s="10"/>
      <c r="BH861" s="7"/>
      <c r="BI861" s="7"/>
      <c r="BJ861" s="7"/>
      <c r="BK861" s="7"/>
      <c r="BL861" s="7"/>
      <c r="BM861" s="7"/>
      <c r="BN861" s="7"/>
      <c r="BO861" s="7"/>
      <c r="BP861" s="7"/>
      <c r="BQ861" s="3"/>
      <c r="BR861" s="3"/>
      <c r="BS861" s="3"/>
      <c r="BT861" s="3"/>
      <c r="BU861" s="3"/>
      <c r="BV861" s="3"/>
      <c r="BW861" s="3"/>
      <c r="BX861" s="3"/>
      <c r="BY861" s="3"/>
      <c r="BZ861" s="3"/>
      <c r="CA861" s="3"/>
      <c r="CB861" s="399">
        <f t="shared" si="535"/>
        <v>0</v>
      </c>
      <c r="CC861" s="397">
        <f t="shared" si="539"/>
        <v>0</v>
      </c>
      <c r="CD861" s="364"/>
      <c r="CE861" s="396">
        <f t="shared" si="537"/>
        <v>6</v>
      </c>
      <c r="CF861" s="14"/>
      <c r="CG861" s="14"/>
      <c r="CH861" s="14"/>
      <c r="CI861" s="14"/>
      <c r="CJ861" s="14"/>
    </row>
    <row r="862" spans="2:88" ht="26.4" customHeight="1">
      <c r="B862" s="4">
        <v>1088</v>
      </c>
      <c r="C862" s="216" t="str">
        <f t="shared" ca="1" si="538"/>
        <v/>
      </c>
      <c r="D862" s="216"/>
      <c r="E862" s="363"/>
      <c r="F862" s="14"/>
      <c r="G862" s="14"/>
      <c r="H862" s="17"/>
      <c r="I862" s="14"/>
      <c r="J862" s="14"/>
      <c r="K862" s="14"/>
      <c r="L862" s="17"/>
      <c r="M862" s="14"/>
      <c r="N862" s="14"/>
      <c r="O862" s="14"/>
      <c r="P862" s="14"/>
      <c r="Q862" s="17"/>
      <c r="R862" s="366"/>
      <c r="S862" s="366"/>
      <c r="T862" s="14"/>
      <c r="U862" s="14"/>
      <c r="V862" s="18" t="str">
        <f t="shared" si="533"/>
        <v/>
      </c>
      <c r="W862" s="18"/>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c r="AY862" s="14"/>
      <c r="AZ862" s="14"/>
      <c r="BA862" s="14"/>
      <c r="BB862" s="14"/>
      <c r="BC862" s="14"/>
      <c r="BD862" s="14"/>
      <c r="BE862" s="14"/>
      <c r="BF862" s="400">
        <f t="shared" si="534"/>
        <v>0</v>
      </c>
      <c r="BG862" s="10"/>
      <c r="BH862" s="7"/>
      <c r="BI862" s="7"/>
      <c r="BJ862" s="7"/>
      <c r="BK862" s="7"/>
      <c r="BL862" s="7"/>
      <c r="BM862" s="7"/>
      <c r="BN862" s="7"/>
      <c r="BO862" s="7"/>
      <c r="BP862" s="7"/>
      <c r="BQ862" s="3"/>
      <c r="BR862" s="3"/>
      <c r="BS862" s="3"/>
      <c r="BT862" s="3"/>
      <c r="BU862" s="3"/>
      <c r="BV862" s="3"/>
      <c r="BW862" s="3"/>
      <c r="BX862" s="3"/>
      <c r="BY862" s="3"/>
      <c r="BZ862" s="3"/>
      <c r="CA862" s="3"/>
      <c r="CB862" s="399">
        <f t="shared" si="535"/>
        <v>0</v>
      </c>
      <c r="CC862" s="397">
        <f t="shared" si="539"/>
        <v>0</v>
      </c>
      <c r="CD862" s="364"/>
      <c r="CE862" s="396">
        <f t="shared" si="537"/>
        <v>6</v>
      </c>
      <c r="CF862" s="14"/>
      <c r="CG862" s="14"/>
      <c r="CH862" s="14"/>
      <c r="CI862" s="14"/>
      <c r="CJ862" s="14"/>
    </row>
    <row r="863" spans="2:88" ht="26.4" customHeight="1">
      <c r="B863" s="4">
        <v>1089</v>
      </c>
      <c r="C863" s="216" t="str">
        <f t="shared" ca="1" si="538"/>
        <v/>
      </c>
      <c r="D863" s="216"/>
      <c r="E863" s="363"/>
      <c r="F863" s="14"/>
      <c r="G863" s="14"/>
      <c r="H863" s="17"/>
      <c r="I863" s="14"/>
      <c r="J863" s="14"/>
      <c r="K863" s="14"/>
      <c r="L863" s="17"/>
      <c r="M863" s="14"/>
      <c r="N863" s="14"/>
      <c r="O863" s="14"/>
      <c r="P863" s="14"/>
      <c r="Q863" s="17"/>
      <c r="R863" s="366"/>
      <c r="S863" s="366"/>
      <c r="T863" s="14"/>
      <c r="U863" s="14"/>
      <c r="V863" s="18" t="str">
        <f t="shared" si="533"/>
        <v/>
      </c>
      <c r="W863" s="18"/>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c r="AY863" s="14"/>
      <c r="AZ863" s="14"/>
      <c r="BA863" s="14"/>
      <c r="BB863" s="14"/>
      <c r="BC863" s="14"/>
      <c r="BD863" s="14"/>
      <c r="BE863" s="14"/>
      <c r="BF863" s="400">
        <f t="shared" si="534"/>
        <v>0</v>
      </c>
      <c r="BG863" s="10"/>
      <c r="BH863" s="7"/>
      <c r="BI863" s="7"/>
      <c r="BJ863" s="7"/>
      <c r="BK863" s="7"/>
      <c r="BL863" s="7"/>
      <c r="BM863" s="7"/>
      <c r="BN863" s="7"/>
      <c r="BO863" s="7"/>
      <c r="BP863" s="7"/>
      <c r="BQ863" s="3"/>
      <c r="BR863" s="3"/>
      <c r="BS863" s="3"/>
      <c r="BT863" s="3"/>
      <c r="BU863" s="3"/>
      <c r="BV863" s="3"/>
      <c r="BW863" s="3"/>
      <c r="BX863" s="3"/>
      <c r="BY863" s="3"/>
      <c r="BZ863" s="3"/>
      <c r="CA863" s="3"/>
      <c r="CB863" s="399">
        <f t="shared" si="535"/>
        <v>0</v>
      </c>
      <c r="CC863" s="397">
        <f t="shared" si="539"/>
        <v>0</v>
      </c>
      <c r="CD863" s="364"/>
      <c r="CE863" s="396">
        <f t="shared" si="537"/>
        <v>6</v>
      </c>
      <c r="CF863" s="14"/>
      <c r="CG863" s="14"/>
      <c r="CH863" s="14"/>
      <c r="CI863" s="14"/>
      <c r="CJ863" s="14"/>
    </row>
    <row r="864" spans="2:88" ht="26.4" customHeight="1">
      <c r="B864" s="4">
        <v>1090</v>
      </c>
      <c r="C864" s="216" t="str">
        <f t="shared" ca="1" si="538"/>
        <v/>
      </c>
      <c r="D864" s="216"/>
      <c r="E864" s="363"/>
      <c r="F864" s="14"/>
      <c r="G864" s="14"/>
      <c r="H864" s="17"/>
      <c r="I864" s="14"/>
      <c r="J864" s="14"/>
      <c r="K864" s="14"/>
      <c r="L864" s="17"/>
      <c r="M864" s="14"/>
      <c r="N864" s="14"/>
      <c r="O864" s="14"/>
      <c r="P864" s="14"/>
      <c r="Q864" s="17"/>
      <c r="R864" s="366"/>
      <c r="S864" s="366"/>
      <c r="T864" s="14"/>
      <c r="U864" s="14"/>
      <c r="V864" s="18" t="str">
        <f t="shared" si="533"/>
        <v/>
      </c>
      <c r="W864" s="18"/>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c r="AY864" s="14"/>
      <c r="AZ864" s="14"/>
      <c r="BA864" s="14"/>
      <c r="BB864" s="14"/>
      <c r="BC864" s="14"/>
      <c r="BD864" s="14"/>
      <c r="BE864" s="14"/>
      <c r="BF864" s="400">
        <f t="shared" si="534"/>
        <v>0</v>
      </c>
      <c r="BG864" s="10"/>
      <c r="BH864" s="7"/>
      <c r="BI864" s="7"/>
      <c r="BJ864" s="7"/>
      <c r="BK864" s="7"/>
      <c r="BL864" s="7"/>
      <c r="BM864" s="7"/>
      <c r="BN864" s="7"/>
      <c r="BO864" s="7"/>
      <c r="BP864" s="7"/>
      <c r="BQ864" s="3"/>
      <c r="BR864" s="3"/>
      <c r="BS864" s="3"/>
      <c r="BT864" s="3"/>
      <c r="BU864" s="3"/>
      <c r="BV864" s="3"/>
      <c r="BW864" s="3"/>
      <c r="BX864" s="3"/>
      <c r="BY864" s="3"/>
      <c r="BZ864" s="3"/>
      <c r="CA864" s="3"/>
      <c r="CB864" s="399">
        <f t="shared" si="535"/>
        <v>0</v>
      </c>
      <c r="CC864" s="397">
        <f t="shared" si="539"/>
        <v>0</v>
      </c>
      <c r="CD864" s="364"/>
      <c r="CE864" s="396">
        <f t="shared" si="537"/>
        <v>6</v>
      </c>
      <c r="CF864" s="14"/>
      <c r="CG864" s="14"/>
      <c r="CH864" s="14"/>
      <c r="CI864" s="14"/>
      <c r="CJ864" s="14"/>
    </row>
    <row r="865" spans="2:88" ht="26.4" customHeight="1">
      <c r="B865" s="4">
        <v>1091</v>
      </c>
      <c r="C865" s="216" t="str">
        <f t="shared" ca="1" si="538"/>
        <v/>
      </c>
      <c r="D865" s="216"/>
      <c r="E865" s="363"/>
      <c r="F865" s="14"/>
      <c r="G865" s="14"/>
      <c r="H865" s="17"/>
      <c r="I865" s="14"/>
      <c r="J865" s="14"/>
      <c r="K865" s="14"/>
      <c r="L865" s="17"/>
      <c r="M865" s="14"/>
      <c r="N865" s="14"/>
      <c r="O865" s="14"/>
      <c r="P865" s="14"/>
      <c r="Q865" s="17"/>
      <c r="R865" s="366"/>
      <c r="S865" s="366"/>
      <c r="T865" s="14"/>
      <c r="U865" s="14"/>
      <c r="V865" s="18" t="str">
        <f t="shared" si="533"/>
        <v/>
      </c>
      <c r="W865" s="18"/>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c r="AY865" s="14"/>
      <c r="AZ865" s="14"/>
      <c r="BA865" s="14"/>
      <c r="BB865" s="14"/>
      <c r="BC865" s="14"/>
      <c r="BD865" s="14"/>
      <c r="BE865" s="14"/>
      <c r="BF865" s="400">
        <f t="shared" si="534"/>
        <v>0</v>
      </c>
      <c r="BG865" s="10"/>
      <c r="BH865" s="7"/>
      <c r="BI865" s="7"/>
      <c r="BJ865" s="7"/>
      <c r="BK865" s="7"/>
      <c r="BL865" s="7"/>
      <c r="BM865" s="7"/>
      <c r="BN865" s="7"/>
      <c r="BO865" s="7"/>
      <c r="BP865" s="7"/>
      <c r="BQ865" s="3"/>
      <c r="BR865" s="3"/>
      <c r="BS865" s="3"/>
      <c r="BT865" s="3"/>
      <c r="BU865" s="3"/>
      <c r="BV865" s="3"/>
      <c r="BW865" s="3"/>
      <c r="BX865" s="3"/>
      <c r="BY865" s="3"/>
      <c r="BZ865" s="3"/>
      <c r="CA865" s="3"/>
      <c r="CB865" s="399">
        <f t="shared" si="535"/>
        <v>0</v>
      </c>
      <c r="CC865" s="397">
        <f t="shared" si="539"/>
        <v>0</v>
      </c>
      <c r="CD865" s="364"/>
      <c r="CE865" s="396">
        <f t="shared" si="537"/>
        <v>6</v>
      </c>
      <c r="CF865" s="14"/>
      <c r="CG865" s="14"/>
      <c r="CH865" s="14"/>
      <c r="CI865" s="14"/>
      <c r="CJ865" s="14"/>
    </row>
    <row r="866" spans="2:88" ht="26.4" customHeight="1">
      <c r="B866" s="4">
        <v>1092</v>
      </c>
      <c r="C866" s="216" t="str">
        <f t="shared" ca="1" si="538"/>
        <v/>
      </c>
      <c r="D866" s="216"/>
      <c r="E866" s="363"/>
      <c r="F866" s="14"/>
      <c r="G866" s="14"/>
      <c r="H866" s="17"/>
      <c r="I866" s="14"/>
      <c r="J866" s="14"/>
      <c r="K866" s="14"/>
      <c r="L866" s="17"/>
      <c r="M866" s="14"/>
      <c r="N866" s="14"/>
      <c r="O866" s="14"/>
      <c r="P866" s="14"/>
      <c r="Q866" s="17"/>
      <c r="R866" s="366"/>
      <c r="S866" s="366"/>
      <c r="T866" s="14"/>
      <c r="U866" s="14"/>
      <c r="V866" s="18" t="str">
        <f t="shared" si="533"/>
        <v/>
      </c>
      <c r="W866" s="18"/>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c r="AY866" s="14"/>
      <c r="AZ866" s="14"/>
      <c r="BA866" s="14"/>
      <c r="BB866" s="14"/>
      <c r="BC866" s="14"/>
      <c r="BD866" s="14"/>
      <c r="BE866" s="14"/>
      <c r="BF866" s="400">
        <f t="shared" si="534"/>
        <v>0</v>
      </c>
      <c r="BG866" s="10"/>
      <c r="BH866" s="7"/>
      <c r="BI866" s="7"/>
      <c r="BJ866" s="7"/>
      <c r="BK866" s="7"/>
      <c r="BL866" s="7"/>
      <c r="BM866" s="7"/>
      <c r="BN866" s="7"/>
      <c r="BO866" s="7"/>
      <c r="BP866" s="7"/>
      <c r="BQ866" s="3"/>
      <c r="BR866" s="3"/>
      <c r="BS866" s="3"/>
      <c r="BT866" s="3"/>
      <c r="BU866" s="3"/>
      <c r="BV866" s="3"/>
      <c r="BW866" s="3"/>
      <c r="BX866" s="3"/>
      <c r="BY866" s="3"/>
      <c r="BZ866" s="3"/>
      <c r="CA866" s="3"/>
      <c r="CB866" s="399">
        <f t="shared" si="535"/>
        <v>0</v>
      </c>
      <c r="CC866" s="397">
        <f t="shared" si="539"/>
        <v>0</v>
      </c>
      <c r="CD866" s="364"/>
      <c r="CE866" s="396">
        <f t="shared" si="537"/>
        <v>6</v>
      </c>
      <c r="CF866" s="14"/>
      <c r="CG866" s="14"/>
      <c r="CH866" s="14"/>
      <c r="CI866" s="14"/>
      <c r="CJ866" s="14"/>
    </row>
    <row r="867" spans="2:88" ht="26.4" customHeight="1">
      <c r="B867" s="4">
        <v>1093</v>
      </c>
      <c r="C867" s="216" t="str">
        <f t="shared" ca="1" si="538"/>
        <v/>
      </c>
      <c r="D867" s="216"/>
      <c r="E867" s="363"/>
      <c r="F867" s="14"/>
      <c r="G867" s="14"/>
      <c r="H867" s="17"/>
      <c r="I867" s="14"/>
      <c r="J867" s="14"/>
      <c r="K867" s="14"/>
      <c r="L867" s="17"/>
      <c r="M867" s="14"/>
      <c r="N867" s="14"/>
      <c r="O867" s="14"/>
      <c r="P867" s="14"/>
      <c r="Q867" s="17"/>
      <c r="R867" s="366"/>
      <c r="S867" s="366"/>
      <c r="T867" s="14"/>
      <c r="U867" s="14"/>
      <c r="V867" s="18" t="str">
        <f t="shared" si="533"/>
        <v/>
      </c>
      <c r="W867" s="18"/>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c r="AY867" s="14"/>
      <c r="AZ867" s="14"/>
      <c r="BA867" s="14"/>
      <c r="BB867" s="14"/>
      <c r="BC867" s="14"/>
      <c r="BD867" s="14"/>
      <c r="BE867" s="14"/>
      <c r="BF867" s="400">
        <f t="shared" si="534"/>
        <v>0</v>
      </c>
      <c r="BG867" s="10"/>
      <c r="BH867" s="7"/>
      <c r="BI867" s="7"/>
      <c r="BJ867" s="7"/>
      <c r="BK867" s="7"/>
      <c r="BL867" s="7"/>
      <c r="BM867" s="7"/>
      <c r="BN867" s="7"/>
      <c r="BO867" s="7"/>
      <c r="BP867" s="7"/>
      <c r="BQ867" s="3"/>
      <c r="BR867" s="3"/>
      <c r="BS867" s="3"/>
      <c r="BT867" s="3"/>
      <c r="BU867" s="3"/>
      <c r="BV867" s="3"/>
      <c r="BW867" s="3"/>
      <c r="BX867" s="3"/>
      <c r="BY867" s="3"/>
      <c r="BZ867" s="3"/>
      <c r="CA867" s="3"/>
      <c r="CB867" s="399">
        <f t="shared" si="535"/>
        <v>0</v>
      </c>
      <c r="CC867" s="397">
        <f t="shared" si="539"/>
        <v>0</v>
      </c>
      <c r="CD867" s="364"/>
      <c r="CE867" s="396">
        <f t="shared" si="537"/>
        <v>6</v>
      </c>
      <c r="CF867" s="14"/>
      <c r="CG867" s="14"/>
      <c r="CH867" s="14"/>
      <c r="CI867" s="14"/>
      <c r="CJ867" s="14"/>
    </row>
    <row r="868" spans="2:88" ht="26.4" customHeight="1">
      <c r="B868" s="4">
        <v>1094</v>
      </c>
      <c r="C868" s="216" t="str">
        <f t="shared" ca="1" si="538"/>
        <v/>
      </c>
      <c r="D868" s="216"/>
      <c r="E868" s="363"/>
      <c r="F868" s="14"/>
      <c r="G868" s="14"/>
      <c r="H868" s="17"/>
      <c r="I868" s="14"/>
      <c r="J868" s="14"/>
      <c r="K868" s="14"/>
      <c r="L868" s="17"/>
      <c r="M868" s="14"/>
      <c r="N868" s="14"/>
      <c r="O868" s="14"/>
      <c r="P868" s="14"/>
      <c r="Q868" s="17"/>
      <c r="R868" s="366"/>
      <c r="S868" s="366"/>
      <c r="T868" s="14"/>
      <c r="U868" s="14"/>
      <c r="V868" s="18" t="str">
        <f t="shared" si="533"/>
        <v/>
      </c>
      <c r="W868" s="18"/>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c r="AY868" s="14"/>
      <c r="AZ868" s="14"/>
      <c r="BA868" s="14"/>
      <c r="BB868" s="14"/>
      <c r="BC868" s="14"/>
      <c r="BD868" s="14"/>
      <c r="BE868" s="14"/>
      <c r="BF868" s="400">
        <f t="shared" si="534"/>
        <v>0</v>
      </c>
      <c r="BG868" s="10"/>
      <c r="BH868" s="7"/>
      <c r="BI868" s="7"/>
      <c r="BJ868" s="7"/>
      <c r="BK868" s="7"/>
      <c r="BL868" s="7"/>
      <c r="BM868" s="7"/>
      <c r="BN868" s="7"/>
      <c r="BO868" s="7"/>
      <c r="BP868" s="7"/>
      <c r="BQ868" s="3"/>
      <c r="BR868" s="3"/>
      <c r="BS868" s="3"/>
      <c r="BT868" s="3"/>
      <c r="BU868" s="3"/>
      <c r="BV868" s="3"/>
      <c r="BW868" s="3"/>
      <c r="BX868" s="3"/>
      <c r="BY868" s="3"/>
      <c r="BZ868" s="3"/>
      <c r="CA868" s="3"/>
      <c r="CB868" s="399">
        <f t="shared" si="535"/>
        <v>0</v>
      </c>
      <c r="CC868" s="397">
        <f t="shared" si="539"/>
        <v>0</v>
      </c>
      <c r="CD868" s="364"/>
      <c r="CE868" s="396">
        <f t="shared" si="537"/>
        <v>6</v>
      </c>
      <c r="CF868" s="14"/>
      <c r="CG868" s="14"/>
      <c r="CH868" s="14"/>
      <c r="CI868" s="14"/>
      <c r="CJ868" s="14"/>
    </row>
    <row r="869" spans="2:88" ht="26.4" customHeight="1">
      <c r="B869" s="4">
        <v>1095</v>
      </c>
      <c r="C869" s="216" t="str">
        <f t="shared" ca="1" si="538"/>
        <v/>
      </c>
      <c r="D869" s="216"/>
      <c r="E869" s="363"/>
      <c r="F869" s="14"/>
      <c r="G869" s="14"/>
      <c r="H869" s="17"/>
      <c r="I869" s="14"/>
      <c r="J869" s="14"/>
      <c r="K869" s="14"/>
      <c r="L869" s="17"/>
      <c r="M869" s="14"/>
      <c r="N869" s="14"/>
      <c r="O869" s="14"/>
      <c r="P869" s="14"/>
      <c r="Q869" s="17"/>
      <c r="R869" s="366"/>
      <c r="S869" s="366"/>
      <c r="T869" s="14"/>
      <c r="U869" s="14"/>
      <c r="V869" s="18" t="str">
        <f t="shared" si="533"/>
        <v/>
      </c>
      <c r="W869" s="18"/>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c r="AY869" s="14"/>
      <c r="AZ869" s="14"/>
      <c r="BA869" s="14"/>
      <c r="BB869" s="14"/>
      <c r="BC869" s="14"/>
      <c r="BD869" s="14"/>
      <c r="BE869" s="14"/>
      <c r="BF869" s="400">
        <f t="shared" si="534"/>
        <v>0</v>
      </c>
      <c r="BG869" s="10"/>
      <c r="BH869" s="7"/>
      <c r="BI869" s="7"/>
      <c r="BJ869" s="7"/>
      <c r="BK869" s="7"/>
      <c r="BL869" s="7"/>
      <c r="BM869" s="7"/>
      <c r="BN869" s="7"/>
      <c r="BO869" s="7"/>
      <c r="BP869" s="7"/>
      <c r="BQ869" s="3"/>
      <c r="BR869" s="3"/>
      <c r="BS869" s="3"/>
      <c r="BT869" s="3"/>
      <c r="BU869" s="3"/>
      <c r="BV869" s="3"/>
      <c r="BW869" s="3"/>
      <c r="BX869" s="3"/>
      <c r="BY869" s="3"/>
      <c r="BZ869" s="3"/>
      <c r="CA869" s="3"/>
      <c r="CB869" s="399">
        <f t="shared" si="535"/>
        <v>0</v>
      </c>
      <c r="CC869" s="397">
        <f t="shared" si="539"/>
        <v>0</v>
      </c>
      <c r="CD869" s="364"/>
      <c r="CE869" s="396">
        <f t="shared" si="537"/>
        <v>6</v>
      </c>
      <c r="CF869" s="14"/>
      <c r="CG869" s="14"/>
      <c r="CH869" s="14"/>
      <c r="CI869" s="14"/>
      <c r="CJ869" s="14"/>
    </row>
    <row r="870" spans="2:88" ht="26.4" customHeight="1">
      <c r="B870" s="4">
        <v>1096</v>
      </c>
      <c r="C870" s="216" t="str">
        <f t="shared" ca="1" si="538"/>
        <v/>
      </c>
      <c r="D870" s="216"/>
      <c r="E870" s="363"/>
      <c r="F870" s="14"/>
      <c r="G870" s="14"/>
      <c r="H870" s="17"/>
      <c r="I870" s="14"/>
      <c r="J870" s="14"/>
      <c r="K870" s="14"/>
      <c r="L870" s="17"/>
      <c r="M870" s="14"/>
      <c r="N870" s="14"/>
      <c r="O870" s="14"/>
      <c r="P870" s="14"/>
      <c r="Q870" s="17"/>
      <c r="R870" s="366"/>
      <c r="S870" s="366"/>
      <c r="T870" s="14"/>
      <c r="U870" s="14"/>
      <c r="V870" s="18" t="str">
        <f t="shared" si="533"/>
        <v/>
      </c>
      <c r="W870" s="18"/>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c r="AY870" s="14"/>
      <c r="AZ870" s="14"/>
      <c r="BA870" s="14"/>
      <c r="BB870" s="14"/>
      <c r="BC870" s="14"/>
      <c r="BD870" s="14"/>
      <c r="BE870" s="14"/>
      <c r="BF870" s="400">
        <f t="shared" si="534"/>
        <v>0</v>
      </c>
      <c r="BG870" s="10"/>
      <c r="BH870" s="7"/>
      <c r="BI870" s="7"/>
      <c r="BJ870" s="7"/>
      <c r="BK870" s="7"/>
      <c r="BL870" s="7"/>
      <c r="BM870" s="7"/>
      <c r="BN870" s="7"/>
      <c r="BO870" s="7"/>
      <c r="BP870" s="7"/>
      <c r="BQ870" s="3"/>
      <c r="BR870" s="3"/>
      <c r="BS870" s="3"/>
      <c r="BT870" s="3"/>
      <c r="BU870" s="3"/>
      <c r="BV870" s="3"/>
      <c r="BW870" s="3"/>
      <c r="BX870" s="3"/>
      <c r="BY870" s="3"/>
      <c r="BZ870" s="3"/>
      <c r="CA870" s="3"/>
      <c r="CB870" s="399">
        <f t="shared" si="535"/>
        <v>0</v>
      </c>
      <c r="CC870" s="397">
        <f t="shared" si="539"/>
        <v>0</v>
      </c>
      <c r="CD870" s="364"/>
      <c r="CE870" s="396">
        <f t="shared" si="537"/>
        <v>6</v>
      </c>
      <c r="CF870" s="14"/>
      <c r="CG870" s="14"/>
      <c r="CH870" s="14"/>
      <c r="CI870" s="14"/>
      <c r="CJ870" s="14"/>
    </row>
    <row r="871" spans="2:88" ht="26.4" customHeight="1">
      <c r="B871" s="4">
        <v>1097</v>
      </c>
      <c r="C871" s="216" t="str">
        <f t="shared" ca="1" si="538"/>
        <v/>
      </c>
      <c r="D871" s="216"/>
      <c r="E871" s="363"/>
      <c r="F871" s="14"/>
      <c r="G871" s="14"/>
      <c r="H871" s="17"/>
      <c r="I871" s="14"/>
      <c r="J871" s="14"/>
      <c r="K871" s="14"/>
      <c r="L871" s="17"/>
      <c r="M871" s="14"/>
      <c r="N871" s="14"/>
      <c r="O871" s="14"/>
      <c r="P871" s="14"/>
      <c r="Q871" s="17"/>
      <c r="R871" s="366"/>
      <c r="S871" s="366"/>
      <c r="T871" s="14"/>
      <c r="U871" s="14"/>
      <c r="V871" s="18" t="str">
        <f t="shared" si="533"/>
        <v/>
      </c>
      <c r="W871" s="18"/>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c r="AY871" s="14"/>
      <c r="AZ871" s="14"/>
      <c r="BA871" s="14"/>
      <c r="BB871" s="14"/>
      <c r="BC871" s="14"/>
      <c r="BD871" s="14"/>
      <c r="BE871" s="14"/>
      <c r="BF871" s="400">
        <f t="shared" si="534"/>
        <v>0</v>
      </c>
      <c r="BG871" s="10"/>
      <c r="BH871" s="7"/>
      <c r="BI871" s="7"/>
      <c r="BJ871" s="7"/>
      <c r="BK871" s="7"/>
      <c r="BL871" s="7"/>
      <c r="BM871" s="7"/>
      <c r="BN871" s="7"/>
      <c r="BO871" s="7"/>
      <c r="BP871" s="7"/>
      <c r="BQ871" s="3"/>
      <c r="BR871" s="3"/>
      <c r="BS871" s="3"/>
      <c r="BT871" s="3"/>
      <c r="BU871" s="3"/>
      <c r="BV871" s="3"/>
      <c r="BW871" s="3"/>
      <c r="BX871" s="3"/>
      <c r="BY871" s="3"/>
      <c r="BZ871" s="3"/>
      <c r="CA871" s="3"/>
      <c r="CB871" s="399">
        <f t="shared" si="535"/>
        <v>0</v>
      </c>
      <c r="CC871" s="397">
        <f t="shared" si="539"/>
        <v>0</v>
      </c>
      <c r="CD871" s="364"/>
      <c r="CE871" s="396">
        <f>CD871+6</f>
        <v>6</v>
      </c>
      <c r="CF871" s="14"/>
      <c r="CG871" s="14"/>
      <c r="CH871" s="14"/>
      <c r="CI871" s="14"/>
      <c r="CJ871" s="14"/>
    </row>
    <row r="872" spans="2:88" ht="26.4" customHeight="1">
      <c r="B872" s="4">
        <v>1098</v>
      </c>
      <c r="C872" s="216" t="str">
        <f t="shared" ca="1" si="538"/>
        <v/>
      </c>
      <c r="D872" s="216"/>
      <c r="E872" s="363"/>
      <c r="F872" s="14"/>
      <c r="G872" s="14"/>
      <c r="H872" s="17"/>
      <c r="I872" s="14"/>
      <c r="J872" s="14"/>
      <c r="K872" s="14"/>
      <c r="L872" s="17"/>
      <c r="M872" s="14"/>
      <c r="N872" s="14"/>
      <c r="O872" s="14"/>
      <c r="P872" s="14"/>
      <c r="Q872" s="17"/>
      <c r="R872" s="366"/>
      <c r="S872" s="366"/>
      <c r="T872" s="14"/>
      <c r="U872" s="14"/>
      <c r="V872" s="18" t="str">
        <f t="shared" si="533"/>
        <v/>
      </c>
      <c r="W872" s="18"/>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c r="AY872" s="14"/>
      <c r="AZ872" s="14"/>
      <c r="BA872" s="14"/>
      <c r="BB872" s="14"/>
      <c r="BC872" s="14"/>
      <c r="BD872" s="14"/>
      <c r="BE872" s="14"/>
      <c r="BF872" s="400">
        <f t="shared" si="534"/>
        <v>0</v>
      </c>
      <c r="BG872" s="10"/>
      <c r="BH872" s="7"/>
      <c r="BI872" s="7"/>
      <c r="BJ872" s="7"/>
      <c r="BK872" s="7"/>
      <c r="BL872" s="7"/>
      <c r="BM872" s="7"/>
      <c r="BN872" s="7"/>
      <c r="BO872" s="7"/>
      <c r="BP872" s="7"/>
      <c r="BQ872" s="3"/>
      <c r="BR872" s="3"/>
      <c r="BS872" s="3"/>
      <c r="BT872" s="3"/>
      <c r="BU872" s="3"/>
      <c r="BV872" s="3"/>
      <c r="BW872" s="3"/>
      <c r="BX872" s="3"/>
      <c r="BY872" s="3"/>
      <c r="BZ872" s="3"/>
      <c r="CA872" s="3"/>
      <c r="CB872" s="399">
        <f t="shared" si="535"/>
        <v>0</v>
      </c>
      <c r="CC872" s="397">
        <f t="shared" si="539"/>
        <v>0</v>
      </c>
      <c r="CD872" s="364"/>
      <c r="CE872" s="396">
        <f t="shared" si="537"/>
        <v>6</v>
      </c>
      <c r="CF872" s="14"/>
      <c r="CG872" s="14"/>
      <c r="CH872" s="14"/>
      <c r="CI872" s="14"/>
      <c r="CJ872" s="14"/>
    </row>
    <row r="873" spans="2:88" ht="26.4" customHeight="1">
      <c r="B873" s="4">
        <v>1099</v>
      </c>
      <c r="C873" s="216" t="str">
        <f t="shared" ca="1" si="538"/>
        <v/>
      </c>
      <c r="D873" s="216"/>
      <c r="E873" s="363"/>
      <c r="F873" s="14"/>
      <c r="G873" s="14"/>
      <c r="H873" s="17"/>
      <c r="I873" s="14"/>
      <c r="J873" s="14"/>
      <c r="K873" s="14"/>
      <c r="L873" s="17"/>
      <c r="M873" s="14"/>
      <c r="N873" s="14"/>
      <c r="O873" s="14"/>
      <c r="P873" s="14"/>
      <c r="Q873" s="17"/>
      <c r="R873" s="366"/>
      <c r="S873" s="366"/>
      <c r="T873" s="14"/>
      <c r="U873" s="14"/>
      <c r="V873" s="18" t="str">
        <f t="shared" ref="V873:V878" si="540">LEFT(U873,2)</f>
        <v/>
      </c>
      <c r="W873" s="18"/>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c r="AY873" s="14"/>
      <c r="AZ873" s="14"/>
      <c r="BA873" s="14"/>
      <c r="BB873" s="14"/>
      <c r="BC873" s="14"/>
      <c r="BD873" s="14"/>
      <c r="BE873" s="14"/>
      <c r="BF873" s="400">
        <f t="shared" ref="BF873:BF878" si="541">COUNTA(AF873:BE873)</f>
        <v>0</v>
      </c>
      <c r="BG873" s="10"/>
      <c r="BH873" s="7"/>
      <c r="BI873" s="7"/>
      <c r="BJ873" s="7"/>
      <c r="BK873" s="7"/>
      <c r="BL873" s="7"/>
      <c r="BM873" s="7"/>
      <c r="BN873" s="7"/>
      <c r="BO873" s="7"/>
      <c r="BP873" s="7"/>
      <c r="BQ873" s="3"/>
      <c r="BR873" s="3"/>
      <c r="BS873" s="3"/>
      <c r="BT873" s="3"/>
      <c r="BU873" s="3"/>
      <c r="BV873" s="3"/>
      <c r="BW873" s="3"/>
      <c r="BX873" s="3"/>
      <c r="BY873" s="3"/>
      <c r="BZ873" s="3"/>
      <c r="CA873" s="3"/>
      <c r="CB873" s="399">
        <f t="shared" ref="CB873:CB878" si="542">COUNTA(BG873:CA873)</f>
        <v>0</v>
      </c>
      <c r="CC873" s="397">
        <f t="shared" si="539"/>
        <v>0</v>
      </c>
      <c r="CD873" s="364"/>
      <c r="CE873" s="396">
        <f t="shared" si="537"/>
        <v>6</v>
      </c>
      <c r="CF873" s="14"/>
      <c r="CG873" s="14"/>
      <c r="CH873" s="14"/>
      <c r="CI873" s="14"/>
      <c r="CJ873" s="14"/>
    </row>
    <row r="874" spans="2:88" ht="26.4" customHeight="1">
      <c r="B874" s="4">
        <v>1100</v>
      </c>
      <c r="C874" s="216" t="str">
        <f t="shared" ca="1" si="538"/>
        <v/>
      </c>
      <c r="D874" s="216"/>
      <c r="E874" s="363"/>
      <c r="F874" s="14"/>
      <c r="G874" s="14"/>
      <c r="H874" s="17"/>
      <c r="I874" s="14"/>
      <c r="J874" s="14"/>
      <c r="K874" s="14"/>
      <c r="L874" s="17"/>
      <c r="M874" s="14"/>
      <c r="N874" s="14"/>
      <c r="O874" s="14"/>
      <c r="P874" s="14"/>
      <c r="Q874" s="17"/>
      <c r="R874" s="366"/>
      <c r="S874" s="366"/>
      <c r="T874" s="14"/>
      <c r="U874" s="14"/>
      <c r="V874" s="18" t="str">
        <f t="shared" si="540"/>
        <v/>
      </c>
      <c r="W874" s="18"/>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c r="AY874" s="14"/>
      <c r="AZ874" s="14"/>
      <c r="BA874" s="14"/>
      <c r="BB874" s="14"/>
      <c r="BC874" s="14"/>
      <c r="BD874" s="14"/>
      <c r="BE874" s="14"/>
      <c r="BF874" s="400">
        <f t="shared" si="541"/>
        <v>0</v>
      </c>
      <c r="BG874" s="10"/>
      <c r="BH874" s="7"/>
      <c r="BI874" s="7"/>
      <c r="BJ874" s="7"/>
      <c r="BK874" s="7"/>
      <c r="BL874" s="7"/>
      <c r="BM874" s="7"/>
      <c r="BN874" s="7"/>
      <c r="BO874" s="7"/>
      <c r="BP874" s="7"/>
      <c r="BQ874" s="3"/>
      <c r="BR874" s="3"/>
      <c r="BS874" s="3"/>
      <c r="BT874" s="3"/>
      <c r="BU874" s="3"/>
      <c r="BV874" s="3"/>
      <c r="BW874" s="3"/>
      <c r="BX874" s="3"/>
      <c r="BY874" s="3"/>
      <c r="BZ874" s="3"/>
      <c r="CA874" s="3"/>
      <c r="CB874" s="399">
        <f t="shared" si="542"/>
        <v>0</v>
      </c>
      <c r="CC874" s="397">
        <f t="shared" si="539"/>
        <v>0</v>
      </c>
      <c r="CD874" s="364"/>
      <c r="CE874" s="396">
        <f t="shared" si="537"/>
        <v>6</v>
      </c>
      <c r="CF874" s="14"/>
      <c r="CG874" s="14"/>
      <c r="CH874" s="14"/>
      <c r="CI874" s="14"/>
      <c r="CJ874" s="14"/>
    </row>
    <row r="875" spans="2:88" ht="26.4" customHeight="1">
      <c r="B875" s="4">
        <v>1101</v>
      </c>
      <c r="C875" s="216" t="str">
        <f t="shared" ref="C875:C878" ca="1" si="543">IF(CD875="","",(IF(CF875&lt;&gt;"","Closed",(IF(CD875=TODAY()+1,"Near Due",(IF(CD875=TODAY(),"Today is due date",(IF(CD875&gt;TODAY(),"On Due",(IF(E1875&lt;TODAY()-7,"Too Over Due",(IF(CD875&lt;TODAY(),"Over due")))))))))))))</f>
        <v/>
      </c>
      <c r="D875" s="216"/>
      <c r="E875" s="363"/>
      <c r="F875" s="14"/>
      <c r="G875" s="14"/>
      <c r="H875" s="17"/>
      <c r="I875" s="14"/>
      <c r="J875" s="14"/>
      <c r="K875" s="14"/>
      <c r="L875" s="17"/>
      <c r="M875" s="14"/>
      <c r="N875" s="14"/>
      <c r="O875" s="14"/>
      <c r="P875" s="14"/>
      <c r="Q875" s="17"/>
      <c r="R875" s="366"/>
      <c r="S875" s="366"/>
      <c r="T875" s="14"/>
      <c r="U875" s="14"/>
      <c r="V875" s="18" t="str">
        <f t="shared" si="540"/>
        <v/>
      </c>
      <c r="W875" s="18"/>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c r="AY875" s="14"/>
      <c r="AZ875" s="14"/>
      <c r="BA875" s="14"/>
      <c r="BB875" s="14"/>
      <c r="BC875" s="14"/>
      <c r="BD875" s="14"/>
      <c r="BE875" s="14"/>
      <c r="BF875" s="400">
        <f t="shared" si="541"/>
        <v>0</v>
      </c>
      <c r="BG875" s="10"/>
      <c r="BH875" s="7"/>
      <c r="BI875" s="7"/>
      <c r="BJ875" s="7"/>
      <c r="BK875" s="7"/>
      <c r="BL875" s="7"/>
      <c r="BM875" s="7"/>
      <c r="BN875" s="7"/>
      <c r="BO875" s="7"/>
      <c r="BP875" s="7"/>
      <c r="BQ875" s="3"/>
      <c r="BR875" s="3"/>
      <c r="BS875" s="3"/>
      <c r="BT875" s="3"/>
      <c r="BU875" s="3"/>
      <c r="BV875" s="3"/>
      <c r="BW875" s="3"/>
      <c r="BX875" s="3"/>
      <c r="BY875" s="3"/>
      <c r="BZ875" s="3"/>
      <c r="CA875" s="3"/>
      <c r="CB875" s="399">
        <f t="shared" si="542"/>
        <v>0</v>
      </c>
      <c r="CC875" s="397">
        <f t="shared" si="539"/>
        <v>0</v>
      </c>
      <c r="CD875" s="364"/>
      <c r="CE875" s="396">
        <f t="shared" si="537"/>
        <v>6</v>
      </c>
      <c r="CF875" s="14"/>
      <c r="CG875" s="14"/>
      <c r="CH875" s="14"/>
      <c r="CI875" s="14"/>
      <c r="CJ875" s="14"/>
    </row>
    <row r="876" spans="2:88" ht="26.4" customHeight="1">
      <c r="B876" s="4">
        <v>1102</v>
      </c>
      <c r="C876" s="216" t="str">
        <f t="shared" ca="1" si="543"/>
        <v/>
      </c>
      <c r="D876" s="216"/>
      <c r="E876" s="363"/>
      <c r="F876" s="14"/>
      <c r="G876" s="14"/>
      <c r="H876" s="17"/>
      <c r="I876" s="14"/>
      <c r="J876" s="14"/>
      <c r="K876" s="14"/>
      <c r="L876" s="17"/>
      <c r="M876" s="14"/>
      <c r="N876" s="14"/>
      <c r="O876" s="14"/>
      <c r="P876" s="14"/>
      <c r="Q876" s="17"/>
      <c r="R876" s="366"/>
      <c r="S876" s="366"/>
      <c r="T876" s="14"/>
      <c r="U876" s="14"/>
      <c r="V876" s="18" t="str">
        <f t="shared" si="540"/>
        <v/>
      </c>
      <c r="W876" s="18"/>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c r="AY876" s="14"/>
      <c r="AZ876" s="14"/>
      <c r="BA876" s="14"/>
      <c r="BB876" s="14"/>
      <c r="BC876" s="14"/>
      <c r="BD876" s="14"/>
      <c r="BE876" s="14"/>
      <c r="BF876" s="400">
        <f t="shared" si="541"/>
        <v>0</v>
      </c>
      <c r="BG876" s="10"/>
      <c r="BH876" s="7"/>
      <c r="BI876" s="7"/>
      <c r="BJ876" s="7"/>
      <c r="BK876" s="7"/>
      <c r="BL876" s="7"/>
      <c r="BM876" s="7"/>
      <c r="BN876" s="7"/>
      <c r="BO876" s="7"/>
      <c r="BP876" s="7"/>
      <c r="BQ876" s="3"/>
      <c r="BR876" s="3"/>
      <c r="BS876" s="3"/>
      <c r="BT876" s="3"/>
      <c r="BU876" s="3"/>
      <c r="BV876" s="3"/>
      <c r="BW876" s="3"/>
      <c r="BX876" s="3"/>
      <c r="BY876" s="3"/>
      <c r="BZ876" s="3"/>
      <c r="CA876" s="3"/>
      <c r="CB876" s="399">
        <f t="shared" si="542"/>
        <v>0</v>
      </c>
      <c r="CC876" s="397">
        <f t="shared" si="539"/>
        <v>0</v>
      </c>
      <c r="CD876" s="364"/>
      <c r="CE876" s="396">
        <f t="shared" si="537"/>
        <v>6</v>
      </c>
      <c r="CF876" s="14"/>
      <c r="CG876" s="14"/>
      <c r="CH876" s="14"/>
      <c r="CI876" s="14"/>
      <c r="CJ876" s="14"/>
    </row>
    <row r="877" spans="2:88" ht="26.4" customHeight="1">
      <c r="B877" s="4">
        <v>1103</v>
      </c>
      <c r="C877" s="216" t="str">
        <f t="shared" ca="1" si="543"/>
        <v/>
      </c>
      <c r="D877" s="216"/>
      <c r="E877" s="363"/>
      <c r="F877" s="14"/>
      <c r="G877" s="14"/>
      <c r="H877" s="17"/>
      <c r="I877" s="14"/>
      <c r="J877" s="14"/>
      <c r="K877" s="14"/>
      <c r="L877" s="17"/>
      <c r="M877" s="14"/>
      <c r="N877" s="14"/>
      <c r="O877" s="14"/>
      <c r="P877" s="14"/>
      <c r="Q877" s="17"/>
      <c r="R877" s="366"/>
      <c r="S877" s="366"/>
      <c r="T877" s="14"/>
      <c r="U877" s="14"/>
      <c r="V877" s="18" t="str">
        <f t="shared" si="540"/>
        <v/>
      </c>
      <c r="W877" s="18"/>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c r="AY877" s="14"/>
      <c r="AZ877" s="14"/>
      <c r="BA877" s="14"/>
      <c r="BB877" s="14"/>
      <c r="BC877" s="14"/>
      <c r="BD877" s="14"/>
      <c r="BE877" s="14"/>
      <c r="BF877" s="400">
        <f t="shared" si="541"/>
        <v>0</v>
      </c>
      <c r="BG877" s="10"/>
      <c r="BH877" s="7"/>
      <c r="BI877" s="7"/>
      <c r="BJ877" s="7"/>
      <c r="BK877" s="7"/>
      <c r="BL877" s="7"/>
      <c r="BM877" s="7"/>
      <c r="BN877" s="7"/>
      <c r="BO877" s="7"/>
      <c r="BP877" s="7"/>
      <c r="BQ877" s="3"/>
      <c r="BR877" s="3"/>
      <c r="BS877" s="3"/>
      <c r="BT877" s="3"/>
      <c r="BU877" s="3"/>
      <c r="BV877" s="3"/>
      <c r="BW877" s="3"/>
      <c r="BX877" s="3"/>
      <c r="BY877" s="3"/>
      <c r="BZ877" s="3"/>
      <c r="CA877" s="3"/>
      <c r="CB877" s="399">
        <f t="shared" si="542"/>
        <v>0</v>
      </c>
      <c r="CC877" s="397">
        <f t="shared" si="539"/>
        <v>0</v>
      </c>
      <c r="CD877" s="364"/>
      <c r="CE877" s="396">
        <f t="shared" si="537"/>
        <v>6</v>
      </c>
      <c r="CF877" s="14"/>
      <c r="CG877" s="14"/>
      <c r="CH877" s="14"/>
      <c r="CI877" s="14"/>
      <c r="CJ877" s="14"/>
    </row>
    <row r="878" spans="2:88" ht="26.4" customHeight="1">
      <c r="B878" s="4">
        <v>1104</v>
      </c>
      <c r="C878" s="216" t="str">
        <f t="shared" ca="1" si="543"/>
        <v/>
      </c>
      <c r="D878" s="216"/>
      <c r="E878" s="363"/>
      <c r="F878" s="14"/>
      <c r="G878" s="14"/>
      <c r="H878" s="17"/>
      <c r="I878" s="14"/>
      <c r="J878" s="14"/>
      <c r="K878" s="14"/>
      <c r="L878" s="17"/>
      <c r="M878" s="14"/>
      <c r="N878" s="14"/>
      <c r="O878" s="14"/>
      <c r="P878" s="14"/>
      <c r="Q878" s="17"/>
      <c r="R878" s="366"/>
      <c r="S878" s="366"/>
      <c r="T878" s="14"/>
      <c r="U878" s="14"/>
      <c r="V878" s="18" t="str">
        <f t="shared" si="540"/>
        <v/>
      </c>
      <c r="W878" s="18"/>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c r="AY878" s="14"/>
      <c r="AZ878" s="14"/>
      <c r="BA878" s="14"/>
      <c r="BB878" s="14"/>
      <c r="BC878" s="14"/>
      <c r="BD878" s="14"/>
      <c r="BE878" s="14"/>
      <c r="BF878" s="400">
        <f t="shared" si="541"/>
        <v>0</v>
      </c>
      <c r="BG878" s="10"/>
      <c r="BH878" s="7"/>
      <c r="BI878" s="7"/>
      <c r="BJ878" s="7"/>
      <c r="BK878" s="7"/>
      <c r="BL878" s="7"/>
      <c r="BM878" s="7"/>
      <c r="BN878" s="7"/>
      <c r="BO878" s="7"/>
      <c r="BP878" s="7"/>
      <c r="BQ878" s="3"/>
      <c r="BR878" s="3"/>
      <c r="BS878" s="3"/>
      <c r="BT878" s="3"/>
      <c r="BU878" s="3"/>
      <c r="BV878" s="3"/>
      <c r="BW878" s="3"/>
      <c r="BX878" s="3"/>
      <c r="BY878" s="3"/>
      <c r="BZ878" s="3"/>
      <c r="CA878" s="3"/>
      <c r="CB878" s="399">
        <f t="shared" si="542"/>
        <v>0</v>
      </c>
      <c r="CC878" s="397">
        <f t="shared" si="539"/>
        <v>0</v>
      </c>
      <c r="CD878" s="364"/>
      <c r="CE878" s="396">
        <f t="shared" si="537"/>
        <v>6</v>
      </c>
      <c r="CF878" s="14"/>
      <c r="CG878" s="14"/>
      <c r="CH878" s="14"/>
      <c r="CI878" s="14"/>
      <c r="CJ878" s="14"/>
    </row>
    <row r="880" spans="2:88">
      <c r="K880" s="217" t="s">
        <v>366</v>
      </c>
    </row>
    <row r="891" spans="5:54">
      <c r="E891" s="407"/>
      <c r="BA891" s="501"/>
      <c r="BB891" s="501"/>
    </row>
    <row r="892" spans="5:54">
      <c r="E892" s="407"/>
    </row>
    <row r="893" spans="5:54">
      <c r="Y893" s="488"/>
    </row>
    <row r="894" spans="5:54">
      <c r="Y894" s="488"/>
    </row>
    <row r="895" spans="5:54">
      <c r="Y895" s="488"/>
    </row>
    <row r="896" spans="5:54">
      <c r="Y896" s="488"/>
    </row>
    <row r="897" spans="25:25">
      <c r="Y897" s="488"/>
    </row>
  </sheetData>
  <sheetProtection selectLockedCells="1"/>
  <autoFilter ref="A4:CM878" xr:uid="{00000000-0009-0000-0000-000000000000}"/>
  <mergeCells count="4">
    <mergeCell ref="CF3:CH3"/>
    <mergeCell ref="CD3:CE3"/>
    <mergeCell ref="BG2:BZ2"/>
    <mergeCell ref="AF2:BF2"/>
  </mergeCells>
  <conditionalFormatting sqref="D17:E17 D41 D63 D64:E67 D42:E44 E181:E183 E78:E81 D185:E187 D184 D228:E231 D292:E293">
    <cfRule type="containsText" dxfId="6407" priority="18236" stopIfTrue="1" operator="containsText" text="Near Due">
      <formula>NOT(ISERROR(SEARCH("Near Due",D17)))</formula>
    </cfRule>
    <cfRule type="containsText" dxfId="6406" priority="18237" stopIfTrue="1" operator="containsText" text="Closed">
      <formula>NOT(ISERROR(SEARCH("Closed",D17)))</formula>
    </cfRule>
  </conditionalFormatting>
  <conditionalFormatting sqref="D17:E17 C41:D41 C63:D63 C64:E67 C42:E44 C181:C183 E78:E81 C185:E187 C184:D184 D228:E231 E181:E183 C292:E293">
    <cfRule type="containsText" dxfId="6405" priority="18233" stopIfTrue="1" operator="containsText" text="Too Over Due">
      <formula>NOT(ISERROR(SEARCH("Too Over Due",C17)))</formula>
    </cfRule>
    <cfRule type="containsText" dxfId="6404" priority="18234" stopIfTrue="1" operator="containsText" text="Over due">
      <formula>NOT(ISERROR(SEARCH("Over due",C17)))</formula>
    </cfRule>
    <cfRule type="containsText" dxfId="6403" priority="18235" stopIfTrue="1" operator="containsText" text="Today is due date">
      <formula>NOT(ISERROR(SEARCH("Today is due date",C17)))</formula>
    </cfRule>
  </conditionalFormatting>
  <conditionalFormatting sqref="D683:E878">
    <cfRule type="containsText" dxfId="6402" priority="17426" stopIfTrue="1" operator="containsText" text="Near Due">
      <formula>NOT(ISERROR(SEARCH("Near Due",D683)))</formula>
    </cfRule>
    <cfRule type="containsText" dxfId="6401" priority="17427" stopIfTrue="1" operator="containsText" text="Closed">
      <formula>NOT(ISERROR(SEARCH("Closed",D683)))</formula>
    </cfRule>
  </conditionalFormatting>
  <conditionalFormatting sqref="D683:E878">
    <cfRule type="containsText" dxfId="6400" priority="17423" stopIfTrue="1" operator="containsText" text="Too Over Due">
      <formula>NOT(ISERROR(SEARCH("Too Over Due",D683)))</formula>
    </cfRule>
    <cfRule type="containsText" dxfId="6399" priority="17424" stopIfTrue="1" operator="containsText" text="Over due">
      <formula>NOT(ISERROR(SEARCH("Over due",D683)))</formula>
    </cfRule>
    <cfRule type="containsText" dxfId="6398" priority="17425" stopIfTrue="1" operator="containsText" text="Today is due date">
      <formula>NOT(ISERROR(SEARCH("Today is due date",D683)))</formula>
    </cfRule>
  </conditionalFormatting>
  <conditionalFormatting sqref="CD224 CC333:CC400 CC401:CD878 CC5:CC146 CC148:CC223 CC331:CD332 CC225:CC330">
    <cfRule type="containsText" dxfId="6397" priority="13324" operator="containsText" text="Closed">
      <formula>NOT(ISERROR(SEARCH("Closed",CC5)))</formula>
    </cfRule>
  </conditionalFormatting>
  <conditionalFormatting sqref="X1:Y3 X683:Y1048576 Y17 X41:Y44 X63:Y67 X237:Y237 Y80:Y81 X184:Y187 X332:Y332 X292:Y293">
    <cfRule type="containsText" dxfId="6396" priority="13320" operator="containsText" text="Non Operate">
      <formula>NOT(ISERROR(SEARCH("Non Operate",X1)))</formula>
    </cfRule>
    <cfRule type="containsText" dxfId="6395" priority="13321" operator="containsText" text="Operate">
      <formula>NOT(ISERROR(SEARCH("Operate",X1)))</formula>
    </cfRule>
  </conditionalFormatting>
  <conditionalFormatting sqref="O683:O878 O41:O44 O63:O67 O332 O181:O187 O266 O292:O293">
    <cfRule type="containsText" dxfId="6394" priority="13318" operator="containsText" text="Regular Test">
      <formula>NOT(ISERROR(SEARCH("Regular Test",O41)))</formula>
    </cfRule>
    <cfRule type="containsText" dxfId="6393" priority="13319" operator="containsText" text="Special Request">
      <formula>NOT(ISERROR(SEARCH("Special Request",O41)))</formula>
    </cfRule>
  </conditionalFormatting>
  <conditionalFormatting sqref="CC683:CD878 CD224 CC237 CC332:CD332">
    <cfRule type="colorScale" priority="18283">
      <colorScale>
        <cfvo type="min"/>
        <cfvo type="percentile" val="50"/>
        <cfvo type="max"/>
        <color rgb="FF63BE7B"/>
        <color rgb="FFFCFCFF"/>
        <color rgb="FFF8696B"/>
      </colorScale>
    </cfRule>
  </conditionalFormatting>
  <conditionalFormatting sqref="AF683:BE878 AF17:AG17 CD41:CD42 CD63:CD65 AF332:BE332 AF78:AG78 CD78 AF80:AG81 CD80:CD81 AF63:BE63 AF64:AX67 AZ64:BE67 AF41:BE44 AF18:BE24 AF25:AM25 AO25:BE25 AN25:AN26 AF181:BE187 CD184:CD187 AH224:AU224 AW224:AX224 AZ224:BA224 BE224 AH229:AU230 AX229:AX230 AZ229:BA230 BE229:BE230 CF228:CF230 BB229:BD231 AV229:AV231 AF229:AF231 AH237:AN237 AF266:AG269 CD292:CD293 CF292:CF293 AV292:BE292 AF293:BE293 AP237:BE237">
    <cfRule type="timePeriod" dxfId="6392" priority="13304" timePeriod="nextMonth">
      <formula>AND(MONTH(AF17)=MONTH(EDATE(TODAY(),0+1)),YEAR(AF17)=YEAR(EDATE(TODAY(),0+1)))</formula>
    </cfRule>
    <cfRule type="timePeriod" dxfId="6391" priority="13305" timePeriod="nextWeek">
      <formula>AND(ROUNDDOWN(AF17,0)-TODAY()&gt;(7-WEEKDAY(TODAY())),ROUNDDOWN(AF17,0)-TODAY()&lt;(15-WEEKDAY(TODAY())))</formula>
    </cfRule>
    <cfRule type="timePeriod" dxfId="6390" priority="13306" timePeriod="thisWeek">
      <formula>AND(TODAY()-ROUNDDOWN(AF17,0)&lt;=WEEKDAY(TODAY())-1,ROUNDDOWN(AF17,0)-TODAY()&lt;=7-WEEKDAY(TODAY()))</formula>
    </cfRule>
  </conditionalFormatting>
  <conditionalFormatting sqref="CD683:CD878 CD224 CD332">
    <cfRule type="timePeriod" dxfId="6389" priority="13286" timePeriod="nextMonth">
      <formula>AND(MONTH(CD224)=MONTH(EDATE(TODAY(),0+1)),YEAR(CD224)=YEAR(EDATE(TODAY(),0+1)))</formula>
    </cfRule>
    <cfRule type="timePeriod" dxfId="6388" priority="13287" timePeriod="nextWeek">
      <formula>AND(ROUNDDOWN(CD224,0)-TODAY()&gt;(7-WEEKDAY(TODAY())),ROUNDDOWN(CD224,0)-TODAY()&lt;(15-WEEKDAY(TODAY())))</formula>
    </cfRule>
    <cfRule type="timePeriod" dxfId="6387" priority="13288" timePeriod="thisWeek">
      <formula>AND(TODAY()-ROUNDDOWN(CD224,0)&lt;=WEEKDAY(TODAY())-1,ROUNDDOWN(CD224,0)-TODAY()&lt;=7-WEEKDAY(TODAY()))</formula>
    </cfRule>
  </conditionalFormatting>
  <conditionalFormatting sqref="C683:C878 C41:C44 C63:C67 C224 C181:C187 C332 C292:C293">
    <cfRule type="containsText" dxfId="6386" priority="13266" operator="containsText" text="Closed">
      <formula>NOT(ISERROR(SEARCH("Closed",C41)))</formula>
    </cfRule>
    <cfRule type="containsText" dxfId="6385" priority="13278" stopIfTrue="1" operator="containsText" text="Near Due">
      <formula>NOT(ISERROR(SEARCH("Near Due",C41)))</formula>
    </cfRule>
    <cfRule type="containsText" dxfId="6384" priority="13279" stopIfTrue="1" operator="containsText" text="Closed">
      <formula>NOT(ISERROR(SEARCH("Closed",C41)))</formula>
    </cfRule>
  </conditionalFormatting>
  <conditionalFormatting sqref="C683:C878 C224 C332">
    <cfRule type="containsText" dxfId="6383" priority="13275" stopIfTrue="1" operator="containsText" text="Too Over Due">
      <formula>NOT(ISERROR(SEARCH("Too Over Due",C224)))</formula>
    </cfRule>
    <cfRule type="containsText" dxfId="6382" priority="13276" stopIfTrue="1" operator="containsText" text="Over due">
      <formula>NOT(ISERROR(SEARCH("Over due",C224)))</formula>
    </cfRule>
    <cfRule type="containsText" dxfId="6381" priority="13277" stopIfTrue="1" operator="containsText" text="Today is due date">
      <formula>NOT(ISERROR(SEARCH("Today is due date",C224)))</formula>
    </cfRule>
  </conditionalFormatting>
  <conditionalFormatting sqref="D683:D878 D17 D63:D67 D41:D44 D184:D187 D228:D231 D292:D293">
    <cfRule type="containsText" dxfId="6380" priority="13267" operator="containsText" text="Done">
      <formula>NOT(ISERROR(SEARCH("Done",D17)))</formula>
    </cfRule>
    <cfRule type="containsText" dxfId="6379" priority="13268" operator="containsText" text="Under Test">
      <formula>NOT(ISERROR(SEARCH("Under Test",D17)))</formula>
    </cfRule>
  </conditionalFormatting>
  <conditionalFormatting sqref="E335:E364 D333:E334 E367:E524">
    <cfRule type="containsText" dxfId="6378" priority="10109" stopIfTrue="1" operator="containsText" text="Near Due">
      <formula>NOT(ISERROR(SEARCH("Near Due",D333)))</formula>
    </cfRule>
    <cfRule type="containsText" dxfId="6377" priority="10110" stopIfTrue="1" operator="containsText" text="Closed">
      <formula>NOT(ISERROR(SEARCH("Closed",D333)))</formula>
    </cfRule>
  </conditionalFormatting>
  <conditionalFormatting sqref="C335:C524 E335:E364 C333:E334 E367:E524">
    <cfRule type="containsText" dxfId="6376" priority="10106" stopIfTrue="1" operator="containsText" text="Too Over Due">
      <formula>NOT(ISERROR(SEARCH("Too Over Due",C333)))</formula>
    </cfRule>
    <cfRule type="containsText" dxfId="6375" priority="10107" stopIfTrue="1" operator="containsText" text="Over due">
      <formula>NOT(ISERROR(SEARCH("Over due",C333)))</formula>
    </cfRule>
    <cfRule type="containsText" dxfId="6374" priority="10108" stopIfTrue="1" operator="containsText" text="Today is due date">
      <formula>NOT(ISERROR(SEARCH("Today is due date",C333)))</formula>
    </cfRule>
  </conditionalFormatting>
  <conditionalFormatting sqref="X334:Y335 X680:X682 X336:X524">
    <cfRule type="containsText" dxfId="6373" priority="10103" operator="containsText" text="Non Operate">
      <formula>NOT(ISERROR(SEARCH("Non Operate",X334)))</formula>
    </cfRule>
    <cfRule type="containsText" dxfId="6372" priority="10104" operator="containsText" text="Operate">
      <formula>NOT(ISERROR(SEARCH("Operate",X334)))</formula>
    </cfRule>
  </conditionalFormatting>
  <conditionalFormatting sqref="CC401:CD524 CC334:CC400 CC680:CD682">
    <cfRule type="colorScale" priority="10111">
      <colorScale>
        <cfvo type="min"/>
        <cfvo type="percentile" val="50"/>
        <cfvo type="max"/>
        <color rgb="FF63BE7B"/>
        <color rgb="FFFCFCFF"/>
        <color rgb="FFF8696B"/>
      </colorScale>
    </cfRule>
  </conditionalFormatting>
  <conditionalFormatting sqref="AH523:AU524 AW523:BE524 AH680:AX682 AZ680:BE682 AF334:BE522">
    <cfRule type="timePeriod" dxfId="6371" priority="10100" timePeriod="nextMonth">
      <formula>AND(MONTH(AF334)=MONTH(EDATE(TODAY(),0+1)),YEAR(AF334)=YEAR(EDATE(TODAY(),0+1)))</formula>
    </cfRule>
    <cfRule type="timePeriod" dxfId="6370" priority="10101" timePeriod="nextWeek">
      <formula>AND(ROUNDDOWN(AF334,0)-TODAY()&gt;(7-WEEKDAY(TODAY())),ROUNDDOWN(AF334,0)-TODAY()&lt;(15-WEEKDAY(TODAY())))</formula>
    </cfRule>
    <cfRule type="timePeriod" dxfId="6369" priority="10102" timePeriod="thisWeek">
      <formula>AND(TODAY()-ROUNDDOWN(AF334,0)&lt;=WEEKDAY(TODAY())-1,ROUNDDOWN(AF334,0)-TODAY()&lt;=7-WEEKDAY(TODAY()))</formula>
    </cfRule>
  </conditionalFormatting>
  <conditionalFormatting sqref="CD680:CD682 CD334:CD524">
    <cfRule type="timePeriod" dxfId="6368" priority="10097" timePeriod="nextMonth">
      <formula>AND(MONTH(CD334)=MONTH(EDATE(TODAY(),0+1)),YEAR(CD334)=YEAR(EDATE(TODAY(),0+1)))</formula>
    </cfRule>
    <cfRule type="timePeriod" dxfId="6367" priority="10098" timePeriod="nextWeek">
      <formula>AND(ROUNDDOWN(CD334,0)-TODAY()&gt;(7-WEEKDAY(TODAY())),ROUNDDOWN(CD334,0)-TODAY()&lt;(15-WEEKDAY(TODAY())))</formula>
    </cfRule>
    <cfRule type="timePeriod" dxfId="6366" priority="10099" timePeriod="thisWeek">
      <formula>AND(TODAY()-ROUNDDOWN(CD334,0)&lt;=WEEKDAY(TODAY())-1,ROUNDDOWN(CD334,0)-TODAY()&lt;=7-WEEKDAY(TODAY()))</formula>
    </cfRule>
  </conditionalFormatting>
  <conditionalFormatting sqref="C333:C524">
    <cfRule type="containsText" dxfId="6365" priority="10092" operator="containsText" text="Closed">
      <formula>NOT(ISERROR(SEARCH("Closed",C333)))</formula>
    </cfRule>
    <cfRule type="containsText" dxfId="6364" priority="10095" stopIfTrue="1" operator="containsText" text="Near Due">
      <formula>NOT(ISERROR(SEARCH("Near Due",C333)))</formula>
    </cfRule>
    <cfRule type="containsText" dxfId="6363" priority="10096" stopIfTrue="1" operator="containsText" text="Closed">
      <formula>NOT(ISERROR(SEARCH("Closed",C333)))</formula>
    </cfRule>
  </conditionalFormatting>
  <conditionalFormatting sqref="D333:D334">
    <cfRule type="containsText" dxfId="6362" priority="10093" operator="containsText" text="Done">
      <formula>NOT(ISERROR(SEARCH("Done",D333)))</formula>
    </cfRule>
    <cfRule type="containsText" dxfId="6361" priority="10094" operator="containsText" text="Under Test">
      <formula>NOT(ISERROR(SEARCH("Under Test",D333)))</formula>
    </cfRule>
  </conditionalFormatting>
  <conditionalFormatting sqref="X333:Y333">
    <cfRule type="containsText" dxfId="6360" priority="10089" operator="containsText" text="Non Operate">
      <formula>NOT(ISERROR(SEARCH("Non Operate",X333)))</formula>
    </cfRule>
    <cfRule type="containsText" dxfId="6359" priority="10090" operator="containsText" text="Operate">
      <formula>NOT(ISERROR(SEARCH("Operate",X333)))</formula>
    </cfRule>
  </conditionalFormatting>
  <conditionalFormatting sqref="O333">
    <cfRule type="containsText" dxfId="6358" priority="10087" operator="containsText" text="Regular Test">
      <formula>NOT(ISERROR(SEARCH("Regular Test",O333)))</formula>
    </cfRule>
    <cfRule type="containsText" dxfId="6357" priority="10088" operator="containsText" text="Special Request">
      <formula>NOT(ISERROR(SEARCH("Special Request",O333)))</formula>
    </cfRule>
  </conditionalFormatting>
  <conditionalFormatting sqref="AF333:BE333">
    <cfRule type="timePeriod" dxfId="6356" priority="10084" timePeriod="nextMonth">
      <formula>AND(MONTH(AF333)=MONTH(EDATE(TODAY(),0+1)),YEAR(AF333)=YEAR(EDATE(TODAY(),0+1)))</formula>
    </cfRule>
    <cfRule type="timePeriod" dxfId="6355" priority="10085" timePeriod="nextWeek">
      <formula>AND(ROUNDDOWN(AF333,0)-TODAY()&gt;(7-WEEKDAY(TODAY())),ROUNDDOWN(AF333,0)-TODAY()&lt;(15-WEEKDAY(TODAY())))</formula>
    </cfRule>
    <cfRule type="timePeriod" dxfId="6354" priority="10086" timePeriod="thisWeek">
      <formula>AND(TODAY()-ROUNDDOWN(AF333,0)&lt;=WEEKDAY(TODAY())-1,ROUNDDOWN(AF333,0)-TODAY()&lt;=7-WEEKDAY(TODAY()))</formula>
    </cfRule>
  </conditionalFormatting>
  <conditionalFormatting sqref="CD333">
    <cfRule type="timePeriod" dxfId="6353" priority="10081" timePeriod="nextMonth">
      <formula>AND(MONTH(CD333)=MONTH(EDATE(TODAY(),0+1)),YEAR(CD333)=YEAR(EDATE(TODAY(),0+1)))</formula>
    </cfRule>
    <cfRule type="timePeriod" dxfId="6352" priority="10082" timePeriod="nextWeek">
      <formula>AND(ROUNDDOWN(CD333,0)-TODAY()&gt;(7-WEEKDAY(TODAY())),ROUNDDOWN(CD333,0)-TODAY()&lt;(15-WEEKDAY(TODAY())))</formula>
    </cfRule>
    <cfRule type="timePeriod" dxfId="6351" priority="10083" timePeriod="thisWeek">
      <formula>AND(TODAY()-ROUNDDOWN(CD333,0)&lt;=WEEKDAY(TODAY())-1,ROUNDDOWN(CD333,0)-TODAY()&lt;=7-WEEKDAY(TODAY()))</formula>
    </cfRule>
  </conditionalFormatting>
  <conditionalFormatting sqref="CD333">
    <cfRule type="timePeriod" dxfId="6350" priority="10078" timePeriod="nextMonth">
      <formula>AND(MONTH(CD333)=MONTH(EDATE(TODAY(),0+1)),YEAR(CD333)=YEAR(EDATE(TODAY(),0+1)))</formula>
    </cfRule>
    <cfRule type="timePeriod" dxfId="6349" priority="10079" timePeriod="nextWeek">
      <formula>AND(ROUNDDOWN(CD333,0)-TODAY()&gt;(7-WEEKDAY(TODAY())),ROUNDDOWN(CD333,0)-TODAY()&lt;(15-WEEKDAY(TODAY())))</formula>
    </cfRule>
    <cfRule type="timePeriod" dxfId="6348" priority="10080" timePeriod="thisWeek">
      <formula>AND(TODAY()-ROUNDDOWN(CD333,0)&lt;=WEEKDAY(TODAY())-1,ROUNDDOWN(CD333,0)-TODAY()&lt;=7-WEEKDAY(TODAY()))</formula>
    </cfRule>
  </conditionalFormatting>
  <conditionalFormatting sqref="C680:C682">
    <cfRule type="containsText" dxfId="6347" priority="10066" operator="containsText" text="Closed">
      <formula>NOT(ISERROR(SEARCH("Closed",C680)))</formula>
    </cfRule>
    <cfRule type="containsText" dxfId="6346" priority="10076" stopIfTrue="1" operator="containsText" text="Near Due">
      <formula>NOT(ISERROR(SEARCH("Near Due",C680)))</formula>
    </cfRule>
    <cfRule type="containsText" dxfId="6345" priority="10077" stopIfTrue="1" operator="containsText" text="Closed">
      <formula>NOT(ISERROR(SEARCH("Closed",C680)))</formula>
    </cfRule>
  </conditionalFormatting>
  <conditionalFormatting sqref="C680:C682">
    <cfRule type="containsText" dxfId="6344" priority="10073" stopIfTrue="1" operator="containsText" text="Too Over Due">
      <formula>NOT(ISERROR(SEARCH("Too Over Due",C680)))</formula>
    </cfRule>
    <cfRule type="containsText" dxfId="6343" priority="10074" stopIfTrue="1" operator="containsText" text="Over due">
      <formula>NOT(ISERROR(SEARCH("Over due",C680)))</formula>
    </cfRule>
    <cfRule type="containsText" dxfId="6342" priority="10075" stopIfTrue="1" operator="containsText" text="Today is due date">
      <formula>NOT(ISERROR(SEARCH("Today is due date",C680)))</formula>
    </cfRule>
  </conditionalFormatting>
  <conditionalFormatting sqref="CF333">
    <cfRule type="timePeriod" dxfId="6341" priority="10070" timePeriod="nextMonth">
      <formula>AND(MONTH(CF333)=MONTH(EDATE(TODAY(),0+1)),YEAR(CF333)=YEAR(EDATE(TODAY(),0+1)))</formula>
    </cfRule>
    <cfRule type="timePeriod" dxfId="6340" priority="10071" timePeriod="nextWeek">
      <formula>AND(ROUNDDOWN(CF333,0)-TODAY()&gt;(7-WEEKDAY(TODAY())),ROUNDDOWN(CF333,0)-TODAY()&lt;(15-WEEKDAY(TODAY())))</formula>
    </cfRule>
    <cfRule type="timePeriod" dxfId="6339" priority="10072" timePeriod="thisWeek">
      <formula>AND(TODAY()-ROUNDDOWN(CF333,0)&lt;=WEEKDAY(TODAY())-1,ROUNDDOWN(CF333,0)-TODAY()&lt;=7-WEEKDAY(TODAY()))</formula>
    </cfRule>
  </conditionalFormatting>
  <conditionalFormatting sqref="CF333">
    <cfRule type="timePeriod" dxfId="6338" priority="10067" timePeriod="nextMonth">
      <formula>AND(MONTH(CF333)=MONTH(EDATE(TODAY(),0+1)),YEAR(CF333)=YEAR(EDATE(TODAY(),0+1)))</formula>
    </cfRule>
    <cfRule type="timePeriod" dxfId="6337" priority="10068" timePeriod="nextWeek">
      <formula>AND(ROUNDDOWN(CF333,0)-TODAY()&gt;(7-WEEKDAY(TODAY())),ROUNDDOWN(CF333,0)-TODAY()&lt;(15-WEEKDAY(TODAY())))</formula>
    </cfRule>
    <cfRule type="timePeriod" dxfId="6336" priority="10069" timePeriod="thisWeek">
      <formula>AND(TODAY()-ROUNDDOWN(CF333,0)&lt;=WEEKDAY(TODAY())-1,ROUNDDOWN(CF333,0)-TODAY()&lt;=7-WEEKDAY(TODAY()))</formula>
    </cfRule>
  </conditionalFormatting>
  <conditionalFormatting sqref="O334:O358">
    <cfRule type="containsText" dxfId="6335" priority="10064" operator="containsText" text="Regular Test">
      <formula>NOT(ISERROR(SEARCH("Regular Test",O334)))</formula>
    </cfRule>
    <cfRule type="containsText" dxfId="6334" priority="10065" operator="containsText" text="Special Request">
      <formula>NOT(ISERROR(SEARCH("Special Request",O334)))</formula>
    </cfRule>
  </conditionalFormatting>
  <conditionalFormatting sqref="O359:O389">
    <cfRule type="containsText" dxfId="6333" priority="10062" operator="containsText" text="Regular Test">
      <formula>NOT(ISERROR(SEARCH("Regular Test",O359)))</formula>
    </cfRule>
    <cfRule type="containsText" dxfId="6332" priority="10063" operator="containsText" text="Special Request">
      <formula>NOT(ISERROR(SEARCH("Special Request",O359)))</formula>
    </cfRule>
  </conditionalFormatting>
  <conditionalFormatting sqref="X600:X679 X525:X560">
    <cfRule type="containsText" dxfId="6331" priority="10058" operator="containsText" text="Non Operate">
      <formula>NOT(ISERROR(SEARCH("Non Operate",X525)))</formula>
    </cfRule>
    <cfRule type="containsText" dxfId="6330" priority="10059" operator="containsText" text="Operate">
      <formula>NOT(ISERROR(SEARCH("Operate",X525)))</formula>
    </cfRule>
  </conditionalFormatting>
  <conditionalFormatting sqref="CC600:CD679 CC525:CD560">
    <cfRule type="colorScale" priority="10061">
      <colorScale>
        <cfvo type="min"/>
        <cfvo type="percentile" val="50"/>
        <cfvo type="max"/>
        <color rgb="FF63BE7B"/>
        <color rgb="FFFCFCFF"/>
        <color rgb="FFF8696B"/>
      </colorScale>
    </cfRule>
  </conditionalFormatting>
  <conditionalFormatting sqref="AH525:AU526 AH527:AX539 AH554:AX560 AW525:BE526 AZ527:BE539 AH540:BA553 BC540:BE553 AZ554:BE560 AH600:AX628 AZ600:BE628 AH629:BA635 BC629:BE635 AZ636:BE664 AH636:AX664 AH672:AX679 AH665:BA671 BC665:BE671 AZ672:BE679">
    <cfRule type="timePeriod" dxfId="6329" priority="10055" timePeriod="nextMonth">
      <formula>AND(MONTH(AH525)=MONTH(EDATE(TODAY(),0+1)),YEAR(AH525)=YEAR(EDATE(TODAY(),0+1)))</formula>
    </cfRule>
    <cfRule type="timePeriod" dxfId="6328" priority="10056" timePeriod="nextWeek">
      <formula>AND(ROUNDDOWN(AH525,0)-TODAY()&gt;(7-WEEKDAY(TODAY())),ROUNDDOWN(AH525,0)-TODAY()&lt;(15-WEEKDAY(TODAY())))</formula>
    </cfRule>
    <cfRule type="timePeriod" dxfId="6327" priority="10057" timePeriod="thisWeek">
      <formula>AND(TODAY()-ROUNDDOWN(AH525,0)&lt;=WEEKDAY(TODAY())-1,ROUNDDOWN(AH525,0)-TODAY()&lt;=7-WEEKDAY(TODAY()))</formula>
    </cfRule>
  </conditionalFormatting>
  <conditionalFormatting sqref="CD600:CD679 CD525:CD560">
    <cfRule type="timePeriod" dxfId="6326" priority="10052" timePeriod="nextMonth">
      <formula>AND(MONTH(CD525)=MONTH(EDATE(TODAY(),0+1)),YEAR(CD525)=YEAR(EDATE(TODAY(),0+1)))</formula>
    </cfRule>
    <cfRule type="timePeriod" dxfId="6325" priority="10053" timePeriod="nextWeek">
      <formula>AND(ROUNDDOWN(CD525,0)-TODAY()&gt;(7-WEEKDAY(TODAY())),ROUNDDOWN(CD525,0)-TODAY()&lt;(15-WEEKDAY(TODAY())))</formula>
    </cfRule>
    <cfRule type="timePeriod" dxfId="6324" priority="10054" timePeriod="thisWeek">
      <formula>AND(TODAY()-ROUNDDOWN(CD525,0)&lt;=WEEKDAY(TODAY())-1,ROUNDDOWN(CD525,0)-TODAY()&lt;=7-WEEKDAY(TODAY()))</formula>
    </cfRule>
  </conditionalFormatting>
  <conditionalFormatting sqref="C600:C679">
    <cfRule type="containsText" dxfId="6323" priority="10046" operator="containsText" text="Closed">
      <formula>NOT(ISERROR(SEARCH("Closed",C600)))</formula>
    </cfRule>
    <cfRule type="containsText" dxfId="6322" priority="10050" stopIfTrue="1" operator="containsText" text="Near Due">
      <formula>NOT(ISERROR(SEARCH("Near Due",C600)))</formula>
    </cfRule>
    <cfRule type="containsText" dxfId="6321" priority="10051" stopIfTrue="1" operator="containsText" text="Closed">
      <formula>NOT(ISERROR(SEARCH("Closed",C600)))</formula>
    </cfRule>
  </conditionalFormatting>
  <conditionalFormatting sqref="C600:C679">
    <cfRule type="containsText" dxfId="6320" priority="10047" stopIfTrue="1" operator="containsText" text="Too Over Due">
      <formula>NOT(ISERROR(SEARCH("Too Over Due",C600)))</formula>
    </cfRule>
    <cfRule type="containsText" dxfId="6319" priority="10048" stopIfTrue="1" operator="containsText" text="Over due">
      <formula>NOT(ISERROR(SEARCH("Over due",C600)))</formula>
    </cfRule>
    <cfRule type="containsText" dxfId="6318" priority="10049" stopIfTrue="1" operator="containsText" text="Today is due date">
      <formula>NOT(ISERROR(SEARCH("Today is due date",C600)))</formula>
    </cfRule>
  </conditionalFormatting>
  <conditionalFormatting sqref="E525:E682">
    <cfRule type="containsText" dxfId="6317" priority="10044" stopIfTrue="1" operator="containsText" text="Near Due">
      <formula>NOT(ISERROR(SEARCH("Near Due",E525)))</formula>
    </cfRule>
    <cfRule type="containsText" dxfId="6316" priority="10045" stopIfTrue="1" operator="containsText" text="Closed">
      <formula>NOT(ISERROR(SEARCH("Closed",E525)))</formula>
    </cfRule>
  </conditionalFormatting>
  <conditionalFormatting sqref="E525:E682">
    <cfRule type="containsText" dxfId="6315" priority="10041" stopIfTrue="1" operator="containsText" text="Too Over Due">
      <formula>NOT(ISERROR(SEARCH("Too Over Due",E525)))</formula>
    </cfRule>
    <cfRule type="containsText" dxfId="6314" priority="10042" stopIfTrue="1" operator="containsText" text="Over due">
      <formula>NOT(ISERROR(SEARCH("Over due",E525)))</formula>
    </cfRule>
    <cfRule type="containsText" dxfId="6313" priority="10043" stopIfTrue="1" operator="containsText" text="Today is due date">
      <formula>NOT(ISERROR(SEARCH("Today is due date",E525)))</formula>
    </cfRule>
  </conditionalFormatting>
  <conditionalFormatting sqref="C525:C560">
    <cfRule type="containsText" dxfId="6312" priority="10035" operator="containsText" text="Closed">
      <formula>NOT(ISERROR(SEARCH("Closed",C525)))</formula>
    </cfRule>
    <cfRule type="containsText" dxfId="6311" priority="10039" stopIfTrue="1" operator="containsText" text="Near Due">
      <formula>NOT(ISERROR(SEARCH("Near Due",C525)))</formula>
    </cfRule>
    <cfRule type="containsText" dxfId="6310" priority="10040" stopIfTrue="1" operator="containsText" text="Closed">
      <formula>NOT(ISERROR(SEARCH("Closed",C525)))</formula>
    </cfRule>
  </conditionalFormatting>
  <conditionalFormatting sqref="C525:C560">
    <cfRule type="containsText" dxfId="6309" priority="10036" stopIfTrue="1" operator="containsText" text="Too Over Due">
      <formula>NOT(ISERROR(SEARCH("Too Over Due",C525)))</formula>
    </cfRule>
    <cfRule type="containsText" dxfId="6308" priority="10037" stopIfTrue="1" operator="containsText" text="Over due">
      <formula>NOT(ISERROR(SEARCH("Over due",C525)))</formula>
    </cfRule>
    <cfRule type="containsText" dxfId="6307" priority="10038" stopIfTrue="1" operator="containsText" text="Today is due date">
      <formula>NOT(ISERROR(SEARCH("Today is due date",C525)))</formula>
    </cfRule>
  </conditionalFormatting>
  <conditionalFormatting sqref="X561:X599">
    <cfRule type="containsText" dxfId="6306" priority="10031" operator="containsText" text="Non Operate">
      <formula>NOT(ISERROR(SEARCH("Non Operate",X561)))</formula>
    </cfRule>
    <cfRule type="containsText" dxfId="6305" priority="10032" operator="containsText" text="Operate">
      <formula>NOT(ISERROR(SEARCH("Operate",X561)))</formula>
    </cfRule>
  </conditionalFormatting>
  <conditionalFormatting sqref="CC561:CD599">
    <cfRule type="colorScale" priority="10034">
      <colorScale>
        <cfvo type="min"/>
        <cfvo type="percentile" val="50"/>
        <cfvo type="max"/>
        <color rgb="FF63BE7B"/>
        <color rgb="FFFCFCFF"/>
        <color rgb="FFF8696B"/>
      </colorScale>
    </cfRule>
  </conditionalFormatting>
  <conditionalFormatting sqref="AH561:BA567 BC561:BE567 AH568:AX599 AZ568:BE599">
    <cfRule type="timePeriod" dxfId="6304" priority="10028" timePeriod="nextMonth">
      <formula>AND(MONTH(AH561)=MONTH(EDATE(TODAY(),0+1)),YEAR(AH561)=YEAR(EDATE(TODAY(),0+1)))</formula>
    </cfRule>
    <cfRule type="timePeriod" dxfId="6303" priority="10029" timePeriod="nextWeek">
      <formula>AND(ROUNDDOWN(AH561,0)-TODAY()&gt;(7-WEEKDAY(TODAY())),ROUNDDOWN(AH561,0)-TODAY()&lt;(15-WEEKDAY(TODAY())))</formula>
    </cfRule>
    <cfRule type="timePeriod" dxfId="6302" priority="10030" timePeriod="thisWeek">
      <formula>AND(TODAY()-ROUNDDOWN(AH561,0)&lt;=WEEKDAY(TODAY())-1,ROUNDDOWN(AH561,0)-TODAY()&lt;=7-WEEKDAY(TODAY()))</formula>
    </cfRule>
  </conditionalFormatting>
  <conditionalFormatting sqref="CD561:CD599">
    <cfRule type="timePeriod" dxfId="6301" priority="10025" timePeriod="nextMonth">
      <formula>AND(MONTH(CD561)=MONTH(EDATE(TODAY(),0+1)),YEAR(CD561)=YEAR(EDATE(TODAY(),0+1)))</formula>
    </cfRule>
    <cfRule type="timePeriod" dxfId="6300" priority="10026" timePeriod="nextWeek">
      <formula>AND(ROUNDDOWN(CD561,0)-TODAY()&gt;(7-WEEKDAY(TODAY())),ROUNDDOWN(CD561,0)-TODAY()&lt;(15-WEEKDAY(TODAY())))</formula>
    </cfRule>
    <cfRule type="timePeriod" dxfId="6299" priority="10027" timePeriod="thisWeek">
      <formula>AND(TODAY()-ROUNDDOWN(CD561,0)&lt;=WEEKDAY(TODAY())-1,ROUNDDOWN(CD561,0)-TODAY()&lt;=7-WEEKDAY(TODAY()))</formula>
    </cfRule>
  </conditionalFormatting>
  <conditionalFormatting sqref="C561:C599">
    <cfRule type="containsText" dxfId="6298" priority="10019" operator="containsText" text="Closed">
      <formula>NOT(ISERROR(SEARCH("Closed",C561)))</formula>
    </cfRule>
    <cfRule type="containsText" dxfId="6297" priority="10023" stopIfTrue="1" operator="containsText" text="Near Due">
      <formula>NOT(ISERROR(SEARCH("Near Due",C561)))</formula>
    </cfRule>
    <cfRule type="containsText" dxfId="6296" priority="10024" stopIfTrue="1" operator="containsText" text="Closed">
      <formula>NOT(ISERROR(SEARCH("Closed",C561)))</formula>
    </cfRule>
  </conditionalFormatting>
  <conditionalFormatting sqref="C561:C599">
    <cfRule type="containsText" dxfId="6295" priority="10020" stopIfTrue="1" operator="containsText" text="Too Over Due">
      <formula>NOT(ISERROR(SEARCH("Too Over Due",C561)))</formula>
    </cfRule>
    <cfRule type="containsText" dxfId="6294" priority="10021" stopIfTrue="1" operator="containsText" text="Over due">
      <formula>NOT(ISERROR(SEARCH("Over due",C561)))</formula>
    </cfRule>
    <cfRule type="containsText" dxfId="6293" priority="10022" stopIfTrue="1" operator="containsText" text="Today is due date">
      <formula>NOT(ISERROR(SEARCH("Today is due date",C561)))</formula>
    </cfRule>
  </conditionalFormatting>
  <conditionalFormatting sqref="O390:O682">
    <cfRule type="containsText" dxfId="6292" priority="10017" operator="containsText" text="Regular Test">
      <formula>NOT(ISERROR(SEARCH("Regular Test",O390)))</formula>
    </cfRule>
    <cfRule type="containsText" dxfId="6291" priority="10018" operator="containsText" text="Special Request">
      <formula>NOT(ISERROR(SEARCH("Special Request",O390)))</formula>
    </cfRule>
  </conditionalFormatting>
  <conditionalFormatting sqref="CC333">
    <cfRule type="colorScale" priority="10112">
      <colorScale>
        <cfvo type="min"/>
        <cfvo type="percentile" val="50"/>
        <cfvo type="max"/>
        <color rgb="FF63BE7B"/>
        <color rgb="FFFCFCFF"/>
        <color rgb="FFF8696B"/>
      </colorScale>
    </cfRule>
  </conditionalFormatting>
  <conditionalFormatting sqref="Y336:Y682">
    <cfRule type="containsText" dxfId="6290" priority="10015" operator="containsText" text="Non Operate">
      <formula>NOT(ISERROR(SEARCH("Non Operate",Y336)))</formula>
    </cfRule>
    <cfRule type="containsText" dxfId="6289" priority="10016" operator="containsText" text="Operate">
      <formula>NOT(ISERROR(SEARCH("Operate",Y336)))</formula>
    </cfRule>
  </conditionalFormatting>
  <conditionalFormatting sqref="AF642:AG642">
    <cfRule type="timePeriod" dxfId="6288" priority="9955" timePeriod="nextMonth">
      <formula>AND(MONTH(AF642)=MONTH(EDATE(TODAY(),0+1)),YEAR(AF642)=YEAR(EDATE(TODAY(),0+1)))</formula>
    </cfRule>
    <cfRule type="timePeriod" dxfId="6287" priority="9956" timePeriod="nextWeek">
      <formula>AND(ROUNDDOWN(AF642,0)-TODAY()&gt;(7-WEEKDAY(TODAY())),ROUNDDOWN(AF642,0)-TODAY()&lt;(15-WEEKDAY(TODAY())))</formula>
    </cfRule>
    <cfRule type="timePeriod" dxfId="6286" priority="9957" timePeriod="thisWeek">
      <formula>AND(TODAY()-ROUNDDOWN(AF642,0)&lt;=WEEKDAY(TODAY())-1,ROUNDDOWN(AF642,0)-TODAY()&lt;=7-WEEKDAY(TODAY()))</formula>
    </cfRule>
  </conditionalFormatting>
  <conditionalFormatting sqref="AF673:AG682">
    <cfRule type="timePeriod" dxfId="6285" priority="9946" timePeriod="nextMonth">
      <formula>AND(MONTH(AF673)=MONTH(EDATE(TODAY(),0+1)),YEAR(AF673)=YEAR(EDATE(TODAY(),0+1)))</formula>
    </cfRule>
    <cfRule type="timePeriod" dxfId="6284" priority="9947" timePeriod="nextWeek">
      <formula>AND(ROUNDDOWN(AF673,0)-TODAY()&gt;(7-WEEKDAY(TODAY())),ROUNDDOWN(AF673,0)-TODAY()&lt;(15-WEEKDAY(TODAY())))</formula>
    </cfRule>
    <cfRule type="timePeriod" dxfId="6283" priority="9948" timePeriod="thisWeek">
      <formula>AND(TODAY()-ROUNDDOWN(AF673,0)&lt;=WEEKDAY(TODAY())-1,ROUNDDOWN(AF673,0)-TODAY()&lt;=7-WEEKDAY(TODAY()))</formula>
    </cfRule>
  </conditionalFormatting>
  <conditionalFormatting sqref="AY527:AY528">
    <cfRule type="timePeriod" dxfId="6282" priority="10012" timePeriod="nextMonth">
      <formula>AND(MONTH(AY527)=MONTH(EDATE(TODAY(),0+1)),YEAR(AY527)=YEAR(EDATE(TODAY(),0+1)))</formula>
    </cfRule>
    <cfRule type="timePeriod" dxfId="6281" priority="10013" timePeriod="nextWeek">
      <formula>AND(ROUNDDOWN(AY527,0)-TODAY()&gt;(7-WEEKDAY(TODAY())),ROUNDDOWN(AY527,0)-TODAY()&lt;(15-WEEKDAY(TODAY())))</formula>
    </cfRule>
    <cfRule type="timePeriod" dxfId="6280" priority="10014" timePeriod="thisWeek">
      <formula>AND(TODAY()-ROUNDDOWN(AY527,0)&lt;=WEEKDAY(TODAY())-1,ROUNDDOWN(AY527,0)-TODAY()&lt;=7-WEEKDAY(TODAY()))</formula>
    </cfRule>
  </conditionalFormatting>
  <conditionalFormatting sqref="BB540:BB541">
    <cfRule type="timePeriod" dxfId="6279" priority="10009" timePeriod="nextMonth">
      <formula>AND(MONTH(BB540)=MONTH(EDATE(TODAY(),0+1)),YEAR(BB540)=YEAR(EDATE(TODAY(),0+1)))</formula>
    </cfRule>
    <cfRule type="timePeriod" dxfId="6278" priority="10010" timePeriod="nextWeek">
      <formula>AND(ROUNDDOWN(BB540,0)-TODAY()&gt;(7-WEEKDAY(TODAY())),ROUNDDOWN(BB540,0)-TODAY()&lt;(15-WEEKDAY(TODAY())))</formula>
    </cfRule>
    <cfRule type="timePeriod" dxfId="6277" priority="10011" timePeriod="thisWeek">
      <formula>AND(TODAY()-ROUNDDOWN(BB540,0)&lt;=WEEKDAY(TODAY())-1,ROUNDDOWN(BB540,0)-TODAY()&lt;=7-WEEKDAY(TODAY()))</formula>
    </cfRule>
  </conditionalFormatting>
  <conditionalFormatting sqref="AF554:AG554">
    <cfRule type="timePeriod" dxfId="6276" priority="10006" timePeriod="nextMonth">
      <formula>AND(MONTH(AF554)=MONTH(EDATE(TODAY(),0+1)),YEAR(AF554)=YEAR(EDATE(TODAY(),0+1)))</formula>
    </cfRule>
    <cfRule type="timePeriod" dxfId="6275" priority="10007" timePeriod="nextWeek">
      <formula>AND(ROUNDDOWN(AF554,0)-TODAY()&gt;(7-WEEKDAY(TODAY())),ROUNDDOWN(AF554,0)-TODAY()&lt;(15-WEEKDAY(TODAY())))</formula>
    </cfRule>
    <cfRule type="timePeriod" dxfId="6274" priority="10008" timePeriod="thisWeek">
      <formula>AND(TODAY()-ROUNDDOWN(AF554,0)&lt;=WEEKDAY(TODAY())-1,ROUNDDOWN(AF554,0)-TODAY()&lt;=7-WEEKDAY(TODAY()))</formula>
    </cfRule>
  </conditionalFormatting>
  <conditionalFormatting sqref="AV523:AV526">
    <cfRule type="timePeriod" dxfId="6273" priority="10003" timePeriod="nextMonth">
      <formula>AND(MONTH(AV523)=MONTH(EDATE(TODAY(),0+1)),YEAR(AV523)=YEAR(EDATE(TODAY(),0+1)))</formula>
    </cfRule>
    <cfRule type="timePeriod" dxfId="6272" priority="10004" timePeriod="nextWeek">
      <formula>AND(ROUNDDOWN(AV523,0)-TODAY()&gt;(7-WEEKDAY(TODAY())),ROUNDDOWN(AV523,0)-TODAY()&lt;(15-WEEKDAY(TODAY())))</formula>
    </cfRule>
    <cfRule type="timePeriod" dxfId="6271" priority="10005" timePeriod="thisWeek">
      <formula>AND(TODAY()-ROUNDDOWN(AV523,0)&lt;=WEEKDAY(TODAY())-1,ROUNDDOWN(AV523,0)-TODAY()&lt;=7-WEEKDAY(TODAY()))</formula>
    </cfRule>
  </conditionalFormatting>
  <conditionalFormatting sqref="AY529:AY539">
    <cfRule type="timePeriod" dxfId="6270" priority="10000" timePeriod="nextMonth">
      <formula>AND(MONTH(AY529)=MONTH(EDATE(TODAY(),0+1)),YEAR(AY529)=YEAR(EDATE(TODAY(),0+1)))</formula>
    </cfRule>
    <cfRule type="timePeriod" dxfId="6269" priority="10001" timePeriod="nextWeek">
      <formula>AND(ROUNDDOWN(AY529,0)-TODAY()&gt;(7-WEEKDAY(TODAY())),ROUNDDOWN(AY529,0)-TODAY()&lt;(15-WEEKDAY(TODAY())))</formula>
    </cfRule>
    <cfRule type="timePeriod" dxfId="6268" priority="10002" timePeriod="thisWeek">
      <formula>AND(TODAY()-ROUNDDOWN(AY529,0)&lt;=WEEKDAY(TODAY())-1,ROUNDDOWN(AY529,0)-TODAY()&lt;=7-WEEKDAY(TODAY()))</formula>
    </cfRule>
  </conditionalFormatting>
  <conditionalFormatting sqref="AF523:AG550 AF552:AG553">
    <cfRule type="timePeriod" dxfId="6267" priority="9997" timePeriod="nextMonth">
      <formula>AND(MONTH(AF523)=MONTH(EDATE(TODAY(),0+1)),YEAR(AF523)=YEAR(EDATE(TODAY(),0+1)))</formula>
    </cfRule>
    <cfRule type="timePeriod" dxfId="6266" priority="9998" timePeriod="nextWeek">
      <formula>AND(ROUNDDOWN(AF523,0)-TODAY()&gt;(7-WEEKDAY(TODAY())),ROUNDDOWN(AF523,0)-TODAY()&lt;(15-WEEKDAY(TODAY())))</formula>
    </cfRule>
    <cfRule type="timePeriod" dxfId="6265" priority="9999" timePeriod="thisWeek">
      <formula>AND(TODAY()-ROUNDDOWN(AF523,0)&lt;=WEEKDAY(TODAY())-1,ROUNDDOWN(AF523,0)-TODAY()&lt;=7-WEEKDAY(TODAY()))</formula>
    </cfRule>
  </conditionalFormatting>
  <conditionalFormatting sqref="BB542:BB553">
    <cfRule type="timePeriod" dxfId="6264" priority="9994" timePeriod="nextMonth">
      <formula>AND(MONTH(BB542)=MONTH(EDATE(TODAY(),0+1)),YEAR(BB542)=YEAR(EDATE(TODAY(),0+1)))</formula>
    </cfRule>
    <cfRule type="timePeriod" dxfId="6263" priority="9995" timePeriod="nextWeek">
      <formula>AND(ROUNDDOWN(BB542,0)-TODAY()&gt;(7-WEEKDAY(TODAY())),ROUNDDOWN(BB542,0)-TODAY()&lt;(15-WEEKDAY(TODAY())))</formula>
    </cfRule>
    <cfRule type="timePeriod" dxfId="6262" priority="9996" timePeriod="thisWeek">
      <formula>AND(TODAY()-ROUNDDOWN(BB542,0)&lt;=WEEKDAY(TODAY())-1,ROUNDDOWN(BB542,0)-TODAY()&lt;=7-WEEKDAY(TODAY()))</formula>
    </cfRule>
  </conditionalFormatting>
  <conditionalFormatting sqref="AF555:AG580">
    <cfRule type="timePeriod" dxfId="6261" priority="9991" timePeriod="nextMonth">
      <formula>AND(MONTH(AF555)=MONTH(EDATE(TODAY(),0+1)),YEAR(AF555)=YEAR(EDATE(TODAY(),0+1)))</formula>
    </cfRule>
    <cfRule type="timePeriod" dxfId="6260" priority="9992" timePeriod="nextWeek">
      <formula>AND(ROUNDDOWN(AF555,0)-TODAY()&gt;(7-WEEKDAY(TODAY())),ROUNDDOWN(AF555,0)-TODAY()&lt;(15-WEEKDAY(TODAY())))</formula>
    </cfRule>
    <cfRule type="timePeriod" dxfId="6259" priority="9993" timePeriod="thisWeek">
      <formula>AND(TODAY()-ROUNDDOWN(AF555,0)&lt;=WEEKDAY(TODAY())-1,ROUNDDOWN(AF555,0)-TODAY()&lt;=7-WEEKDAY(TODAY()))</formula>
    </cfRule>
  </conditionalFormatting>
  <conditionalFormatting sqref="AY554:AY560">
    <cfRule type="timePeriod" dxfId="6258" priority="9988" timePeriod="nextMonth">
      <formula>AND(MONTH(AY554)=MONTH(EDATE(TODAY(),0+1)),YEAR(AY554)=YEAR(EDATE(TODAY(),0+1)))</formula>
    </cfRule>
    <cfRule type="timePeriod" dxfId="6257" priority="9989" timePeriod="nextWeek">
      <formula>AND(ROUNDDOWN(AY554,0)-TODAY()&gt;(7-WEEKDAY(TODAY())),ROUNDDOWN(AY554,0)-TODAY()&lt;(15-WEEKDAY(TODAY())))</formula>
    </cfRule>
    <cfRule type="timePeriod" dxfId="6256" priority="9990" timePeriod="thisWeek">
      <formula>AND(TODAY()-ROUNDDOWN(AY554,0)&lt;=WEEKDAY(TODAY())-1,ROUNDDOWN(AY554,0)-TODAY()&lt;=7-WEEKDAY(TODAY()))</formula>
    </cfRule>
  </conditionalFormatting>
  <conditionalFormatting sqref="BB561:BB567">
    <cfRule type="timePeriod" dxfId="6255" priority="9985" timePeriod="nextMonth">
      <formula>AND(MONTH(BB561)=MONTH(EDATE(TODAY(),0+1)),YEAR(BB561)=YEAR(EDATE(TODAY(),0+1)))</formula>
    </cfRule>
    <cfRule type="timePeriod" dxfId="6254" priority="9986" timePeriod="nextWeek">
      <formula>AND(ROUNDDOWN(BB561,0)-TODAY()&gt;(7-WEEKDAY(TODAY())),ROUNDDOWN(BB561,0)-TODAY()&lt;(15-WEEKDAY(TODAY())))</formula>
    </cfRule>
    <cfRule type="timePeriod" dxfId="6253" priority="9987" timePeriod="thisWeek">
      <formula>AND(TODAY()-ROUNDDOWN(BB561,0)&lt;=WEEKDAY(TODAY())-1,ROUNDDOWN(BB561,0)-TODAY()&lt;=7-WEEKDAY(TODAY()))</formula>
    </cfRule>
  </conditionalFormatting>
  <conditionalFormatting sqref="AY568:AY580">
    <cfRule type="timePeriod" dxfId="6252" priority="9982" timePeriod="nextMonth">
      <formula>AND(MONTH(AY568)=MONTH(EDATE(TODAY(),0+1)),YEAR(AY568)=YEAR(EDATE(TODAY(),0+1)))</formula>
    </cfRule>
    <cfRule type="timePeriod" dxfId="6251" priority="9983" timePeriod="nextWeek">
      <formula>AND(ROUNDDOWN(AY568,0)-TODAY()&gt;(7-WEEKDAY(TODAY())),ROUNDDOWN(AY568,0)-TODAY()&lt;(15-WEEKDAY(TODAY())))</formula>
    </cfRule>
    <cfRule type="timePeriod" dxfId="6250" priority="9984" timePeriod="thisWeek">
      <formula>AND(TODAY()-ROUNDDOWN(AY568,0)&lt;=WEEKDAY(TODAY())-1,ROUNDDOWN(AY568,0)-TODAY()&lt;=7-WEEKDAY(TODAY()))</formula>
    </cfRule>
  </conditionalFormatting>
  <conditionalFormatting sqref="AF581:AG581">
    <cfRule type="timePeriod" dxfId="6249" priority="9979" timePeriod="nextMonth">
      <formula>AND(MONTH(AF581)=MONTH(EDATE(TODAY(),0+1)),YEAR(AF581)=YEAR(EDATE(TODAY(),0+1)))</formula>
    </cfRule>
    <cfRule type="timePeriod" dxfId="6248" priority="9980" timePeriod="nextWeek">
      <formula>AND(ROUNDDOWN(AF581,0)-TODAY()&gt;(7-WEEKDAY(TODAY())),ROUNDDOWN(AF581,0)-TODAY()&lt;(15-WEEKDAY(TODAY())))</formula>
    </cfRule>
    <cfRule type="timePeriod" dxfId="6247" priority="9981" timePeriod="thisWeek">
      <formula>AND(TODAY()-ROUNDDOWN(AF581,0)&lt;=WEEKDAY(TODAY())-1,ROUNDDOWN(AF581,0)-TODAY()&lt;=7-WEEKDAY(TODAY()))</formula>
    </cfRule>
  </conditionalFormatting>
  <conditionalFormatting sqref="AF582:AG610">
    <cfRule type="timePeriod" dxfId="6246" priority="9976" timePeriod="nextMonth">
      <formula>AND(MONTH(AF582)=MONTH(EDATE(TODAY(),0+1)),YEAR(AF582)=YEAR(EDATE(TODAY(),0+1)))</formula>
    </cfRule>
    <cfRule type="timePeriod" dxfId="6245" priority="9977" timePeriod="nextWeek">
      <formula>AND(ROUNDDOWN(AF582,0)-TODAY()&gt;(7-WEEKDAY(TODAY())),ROUNDDOWN(AF582,0)-TODAY()&lt;(15-WEEKDAY(TODAY())))</formula>
    </cfRule>
    <cfRule type="timePeriod" dxfId="6244" priority="9978" timePeriod="thisWeek">
      <formula>AND(TODAY()-ROUNDDOWN(AF582,0)&lt;=WEEKDAY(TODAY())-1,ROUNDDOWN(AF582,0)-TODAY()&lt;=7-WEEKDAY(TODAY()))</formula>
    </cfRule>
  </conditionalFormatting>
  <conditionalFormatting sqref="AY581:AY610">
    <cfRule type="timePeriod" dxfId="6243" priority="9973" timePeriod="nextMonth">
      <formula>AND(MONTH(AY581)=MONTH(EDATE(TODAY(),0+1)),YEAR(AY581)=YEAR(EDATE(TODAY(),0+1)))</formula>
    </cfRule>
    <cfRule type="timePeriod" dxfId="6242" priority="9974" timePeriod="nextWeek">
      <formula>AND(ROUNDDOWN(AY581,0)-TODAY()&gt;(7-WEEKDAY(TODAY())),ROUNDDOWN(AY581,0)-TODAY()&lt;(15-WEEKDAY(TODAY())))</formula>
    </cfRule>
    <cfRule type="timePeriod" dxfId="6241" priority="9975" timePeriod="thisWeek">
      <formula>AND(TODAY()-ROUNDDOWN(AY581,0)&lt;=WEEKDAY(TODAY())-1,ROUNDDOWN(AY581,0)-TODAY()&lt;=7-WEEKDAY(TODAY()))</formula>
    </cfRule>
  </conditionalFormatting>
  <conditionalFormatting sqref="AF611:AG611">
    <cfRule type="timePeriod" dxfId="6240" priority="9970" timePeriod="nextMonth">
      <formula>AND(MONTH(AF611)=MONTH(EDATE(TODAY(),0+1)),YEAR(AF611)=YEAR(EDATE(TODAY(),0+1)))</formula>
    </cfRule>
    <cfRule type="timePeriod" dxfId="6239" priority="9971" timePeriod="nextWeek">
      <formula>AND(ROUNDDOWN(AF611,0)-TODAY()&gt;(7-WEEKDAY(TODAY())),ROUNDDOWN(AF611,0)-TODAY()&lt;(15-WEEKDAY(TODAY())))</formula>
    </cfRule>
    <cfRule type="timePeriod" dxfId="6238" priority="9972" timePeriod="thisWeek">
      <formula>AND(TODAY()-ROUNDDOWN(AF611,0)&lt;=WEEKDAY(TODAY())-1,ROUNDDOWN(AF611,0)-TODAY()&lt;=7-WEEKDAY(TODAY()))</formula>
    </cfRule>
  </conditionalFormatting>
  <conditionalFormatting sqref="AF612:AG641">
    <cfRule type="timePeriod" dxfId="6237" priority="9967" timePeriod="nextMonth">
      <formula>AND(MONTH(AF612)=MONTH(EDATE(TODAY(),0+1)),YEAR(AF612)=YEAR(EDATE(TODAY(),0+1)))</formula>
    </cfRule>
    <cfRule type="timePeriod" dxfId="6236" priority="9968" timePeriod="nextWeek">
      <formula>AND(ROUNDDOWN(AF612,0)-TODAY()&gt;(7-WEEKDAY(TODAY())),ROUNDDOWN(AF612,0)-TODAY()&lt;(15-WEEKDAY(TODAY())))</formula>
    </cfRule>
    <cfRule type="timePeriod" dxfId="6235" priority="9969" timePeriod="thisWeek">
      <formula>AND(TODAY()-ROUNDDOWN(AF612,0)&lt;=WEEKDAY(TODAY())-1,ROUNDDOWN(AF612,0)-TODAY()&lt;=7-WEEKDAY(TODAY()))</formula>
    </cfRule>
  </conditionalFormatting>
  <conditionalFormatting sqref="AY611:AY628">
    <cfRule type="timePeriod" dxfId="6234" priority="9964" timePeriod="nextMonth">
      <formula>AND(MONTH(AY611)=MONTH(EDATE(TODAY(),0+1)),YEAR(AY611)=YEAR(EDATE(TODAY(),0+1)))</formula>
    </cfRule>
    <cfRule type="timePeriod" dxfId="6233" priority="9965" timePeriod="nextWeek">
      <formula>AND(ROUNDDOWN(AY611,0)-TODAY()&gt;(7-WEEKDAY(TODAY())),ROUNDDOWN(AY611,0)-TODAY()&lt;(15-WEEKDAY(TODAY())))</formula>
    </cfRule>
    <cfRule type="timePeriod" dxfId="6232" priority="9966" timePeriod="thisWeek">
      <formula>AND(TODAY()-ROUNDDOWN(AY611,0)&lt;=WEEKDAY(TODAY())-1,ROUNDDOWN(AY611,0)-TODAY()&lt;=7-WEEKDAY(TODAY()))</formula>
    </cfRule>
  </conditionalFormatting>
  <conditionalFormatting sqref="BB629:BB635">
    <cfRule type="timePeriod" dxfId="6231" priority="9961" timePeriod="nextMonth">
      <formula>AND(MONTH(BB629)=MONTH(EDATE(TODAY(),0+1)),YEAR(BB629)=YEAR(EDATE(TODAY(),0+1)))</formula>
    </cfRule>
    <cfRule type="timePeriod" dxfId="6230" priority="9962" timePeriod="nextWeek">
      <formula>AND(ROUNDDOWN(BB629,0)-TODAY()&gt;(7-WEEKDAY(TODAY())),ROUNDDOWN(BB629,0)-TODAY()&lt;(15-WEEKDAY(TODAY())))</formula>
    </cfRule>
    <cfRule type="timePeriod" dxfId="6229" priority="9963" timePeriod="thisWeek">
      <formula>AND(TODAY()-ROUNDDOWN(BB629,0)&lt;=WEEKDAY(TODAY())-1,ROUNDDOWN(BB629,0)-TODAY()&lt;=7-WEEKDAY(TODAY()))</formula>
    </cfRule>
  </conditionalFormatting>
  <conditionalFormatting sqref="AY636:AY664">
    <cfRule type="timePeriod" dxfId="6228" priority="9958" timePeriod="nextMonth">
      <formula>AND(MONTH(AY636)=MONTH(EDATE(TODAY(),0+1)),YEAR(AY636)=YEAR(EDATE(TODAY(),0+1)))</formula>
    </cfRule>
    <cfRule type="timePeriod" dxfId="6227" priority="9959" timePeriod="nextWeek">
      <formula>AND(ROUNDDOWN(AY636,0)-TODAY()&gt;(7-WEEKDAY(TODAY())),ROUNDDOWN(AY636,0)-TODAY()&lt;(15-WEEKDAY(TODAY())))</formula>
    </cfRule>
    <cfRule type="timePeriod" dxfId="6226" priority="9960" timePeriod="thisWeek">
      <formula>AND(TODAY()-ROUNDDOWN(AY636,0)&lt;=WEEKDAY(TODAY())-1,ROUNDDOWN(AY636,0)-TODAY()&lt;=7-WEEKDAY(TODAY()))</formula>
    </cfRule>
  </conditionalFormatting>
  <conditionalFormatting sqref="AF643:AG671">
    <cfRule type="timePeriod" dxfId="6225" priority="9952" timePeriod="nextMonth">
      <formula>AND(MONTH(AF643)=MONTH(EDATE(TODAY(),0+1)),YEAR(AF643)=YEAR(EDATE(TODAY(),0+1)))</formula>
    </cfRule>
    <cfRule type="timePeriod" dxfId="6224" priority="9953" timePeriod="nextWeek">
      <formula>AND(ROUNDDOWN(AF643,0)-TODAY()&gt;(7-WEEKDAY(TODAY())),ROUNDDOWN(AF643,0)-TODAY()&lt;(15-WEEKDAY(TODAY())))</formula>
    </cfRule>
    <cfRule type="timePeriod" dxfId="6223" priority="9954" timePeriod="thisWeek">
      <formula>AND(TODAY()-ROUNDDOWN(AF643,0)&lt;=WEEKDAY(TODAY())-1,ROUNDDOWN(AF643,0)-TODAY()&lt;=7-WEEKDAY(TODAY()))</formula>
    </cfRule>
  </conditionalFormatting>
  <conditionalFormatting sqref="AF672:AG672">
    <cfRule type="timePeriod" dxfId="6222" priority="9949" timePeriod="nextMonth">
      <formula>AND(MONTH(AF672)=MONTH(EDATE(TODAY(),0+1)),YEAR(AF672)=YEAR(EDATE(TODAY(),0+1)))</formula>
    </cfRule>
    <cfRule type="timePeriod" dxfId="6221" priority="9950" timePeriod="nextWeek">
      <formula>AND(ROUNDDOWN(AF672,0)-TODAY()&gt;(7-WEEKDAY(TODAY())),ROUNDDOWN(AF672,0)-TODAY()&lt;(15-WEEKDAY(TODAY())))</formula>
    </cfRule>
    <cfRule type="timePeriod" dxfId="6220" priority="9951" timePeriod="thisWeek">
      <formula>AND(TODAY()-ROUNDDOWN(AF672,0)&lt;=WEEKDAY(TODAY())-1,ROUNDDOWN(AF672,0)-TODAY()&lt;=7-WEEKDAY(TODAY()))</formula>
    </cfRule>
  </conditionalFormatting>
  <conditionalFormatting sqref="BB665:BB671">
    <cfRule type="timePeriod" dxfId="6219" priority="9943" timePeriod="nextMonth">
      <formula>AND(MONTH(BB665)=MONTH(EDATE(TODAY(),0+1)),YEAR(BB665)=YEAR(EDATE(TODAY(),0+1)))</formula>
    </cfRule>
    <cfRule type="timePeriod" dxfId="6218" priority="9944" timePeriod="nextWeek">
      <formula>AND(ROUNDDOWN(BB665,0)-TODAY()&gt;(7-WEEKDAY(TODAY())),ROUNDDOWN(BB665,0)-TODAY()&lt;(15-WEEKDAY(TODAY())))</formula>
    </cfRule>
    <cfRule type="timePeriod" dxfId="6217" priority="9945" timePeriod="thisWeek">
      <formula>AND(TODAY()-ROUNDDOWN(BB665,0)&lt;=WEEKDAY(TODAY())-1,ROUNDDOWN(BB665,0)-TODAY()&lt;=7-WEEKDAY(TODAY()))</formula>
    </cfRule>
  </conditionalFormatting>
  <conditionalFormatting sqref="AY672:AY682">
    <cfRule type="timePeriod" dxfId="6216" priority="9940" timePeriod="nextMonth">
      <formula>AND(MONTH(AY672)=MONTH(EDATE(TODAY(),0+1)),YEAR(AY672)=YEAR(EDATE(TODAY(),0+1)))</formula>
    </cfRule>
    <cfRule type="timePeriod" dxfId="6215" priority="9941" timePeriod="nextWeek">
      <formula>AND(ROUNDDOWN(AY672,0)-TODAY()&gt;(7-WEEKDAY(TODAY())),ROUNDDOWN(AY672,0)-TODAY()&lt;(15-WEEKDAY(TODAY())))</formula>
    </cfRule>
    <cfRule type="timePeriod" dxfId="6214" priority="9942" timePeriod="thisWeek">
      <formula>AND(TODAY()-ROUNDDOWN(AY672,0)&lt;=WEEKDAY(TODAY())-1,ROUNDDOWN(AY672,0)-TODAY()&lt;=7-WEEKDAY(TODAY()))</formula>
    </cfRule>
  </conditionalFormatting>
  <conditionalFormatting sqref="AF551:AG551">
    <cfRule type="timePeriod" dxfId="6213" priority="9937" timePeriod="nextMonth">
      <formula>AND(MONTH(AF551)=MONTH(EDATE(TODAY(),0+1)),YEAR(AF551)=YEAR(EDATE(TODAY(),0+1)))</formula>
    </cfRule>
    <cfRule type="timePeriod" dxfId="6212" priority="9938" timePeriod="nextWeek">
      <formula>AND(ROUNDDOWN(AF551,0)-TODAY()&gt;(7-WEEKDAY(TODAY())),ROUNDDOWN(AF551,0)-TODAY()&lt;(15-WEEKDAY(TODAY())))</formula>
    </cfRule>
    <cfRule type="timePeriod" dxfId="6211" priority="9939" timePeriod="thisWeek">
      <formula>AND(TODAY()-ROUNDDOWN(AF551,0)&lt;=WEEKDAY(TODAY())-1,ROUNDDOWN(AF551,0)-TODAY()&lt;=7-WEEKDAY(TODAY()))</formula>
    </cfRule>
  </conditionalFormatting>
  <conditionalFormatting sqref="D335:D347 D354:D671 D677:D682">
    <cfRule type="containsText" dxfId="6210" priority="9935" stopIfTrue="1" operator="containsText" text="Near Due">
      <formula>NOT(ISERROR(SEARCH("Near Due",D335)))</formula>
    </cfRule>
    <cfRule type="containsText" dxfId="6209" priority="9936" stopIfTrue="1" operator="containsText" text="Closed">
      <formula>NOT(ISERROR(SEARCH("Closed",D335)))</formula>
    </cfRule>
  </conditionalFormatting>
  <conditionalFormatting sqref="D335:D347 D354:D671 D677:D682">
    <cfRule type="containsText" dxfId="6208" priority="9932" stopIfTrue="1" operator="containsText" text="Too Over Due">
      <formula>NOT(ISERROR(SEARCH("Too Over Due",D335)))</formula>
    </cfRule>
    <cfRule type="containsText" dxfId="6207" priority="9933" stopIfTrue="1" operator="containsText" text="Over due">
      <formula>NOT(ISERROR(SEARCH("Over due",D335)))</formula>
    </cfRule>
    <cfRule type="containsText" dxfId="6206" priority="9934" stopIfTrue="1" operator="containsText" text="Today is due date">
      <formula>NOT(ISERROR(SEARCH("Today is due date",D335)))</formula>
    </cfRule>
  </conditionalFormatting>
  <conditionalFormatting sqref="D335:D347 D354:D671 D677:D682">
    <cfRule type="containsText" dxfId="6205" priority="9930" operator="containsText" text="Done">
      <formula>NOT(ISERROR(SEARCH("Done",D335)))</formula>
    </cfRule>
    <cfRule type="containsText" dxfId="6204" priority="9931" operator="containsText" text="Under Test">
      <formula>NOT(ISERROR(SEARCH("Under Test",D335)))</formula>
    </cfRule>
  </conditionalFormatting>
  <conditionalFormatting sqref="D333:D347 D354:D671 D677:D682">
    <cfRule type="containsText" dxfId="6203" priority="9928" operator="containsText" text="Wait test">
      <formula>NOT(ISERROR(SEARCH("Wait test",D333)))</formula>
    </cfRule>
    <cfRule type="containsText" dxfId="6202" priority="9929" operator="containsText" text="Cancel Test">
      <formula>NOT(ISERROR(SEARCH("Cancel Test",D333)))</formula>
    </cfRule>
  </conditionalFormatting>
  <conditionalFormatting sqref="D17 D63:D67 D333:D347 D354:D671 D41:D44 D1:D4 D184:D187 D677:D1048576 D228:D231 D292:D293">
    <cfRule type="containsText" dxfId="6201" priority="9764" operator="containsText" text="Cancel Test">
      <formula>NOT(ISERROR(SEARCH("Cancel Test",D1)))</formula>
    </cfRule>
  </conditionalFormatting>
  <conditionalFormatting sqref="E365:E366">
    <cfRule type="containsText" dxfId="6200" priority="8650" stopIfTrue="1" operator="containsText" text="Near Due">
      <formula>NOT(ISERROR(SEARCH("Near Due",E365)))</formula>
    </cfRule>
    <cfRule type="containsText" dxfId="6199" priority="8651" stopIfTrue="1" operator="containsText" text="Closed">
      <formula>NOT(ISERROR(SEARCH("Closed",E365)))</formula>
    </cfRule>
  </conditionalFormatting>
  <conditionalFormatting sqref="E365:E366">
    <cfRule type="containsText" dxfId="6198" priority="8647" stopIfTrue="1" operator="containsText" text="Too Over Due">
      <formula>NOT(ISERROR(SEARCH("Too Over Due",E365)))</formula>
    </cfRule>
    <cfRule type="containsText" dxfId="6197" priority="8648" stopIfTrue="1" operator="containsText" text="Over due">
      <formula>NOT(ISERROR(SEARCH("Over due",E365)))</formula>
    </cfRule>
    <cfRule type="containsText" dxfId="6196" priority="8649" stopIfTrue="1" operator="containsText" text="Today is due date">
      <formula>NOT(ISERROR(SEARCH("Today is due date",E365)))</formula>
    </cfRule>
  </conditionalFormatting>
  <conditionalFormatting sqref="D5:D9">
    <cfRule type="containsText" dxfId="6195" priority="8644" stopIfTrue="1" operator="containsText" text="Near Due">
      <formula>NOT(ISERROR(SEARCH("Near Due",D5)))</formula>
    </cfRule>
    <cfRule type="containsText" dxfId="6194" priority="8645" stopIfTrue="1" operator="containsText" text="Closed">
      <formula>NOT(ISERROR(SEARCH("Closed",D5)))</formula>
    </cfRule>
  </conditionalFormatting>
  <conditionalFormatting sqref="D5:D9">
    <cfRule type="containsText" dxfId="6193" priority="8641" stopIfTrue="1" operator="containsText" text="Too Over Due">
      <formula>NOT(ISERROR(SEARCH("Too Over Due",D5)))</formula>
    </cfRule>
    <cfRule type="containsText" dxfId="6192" priority="8642" stopIfTrue="1" operator="containsText" text="Over due">
      <formula>NOT(ISERROR(SEARCH("Over due",D5)))</formula>
    </cfRule>
    <cfRule type="containsText" dxfId="6191" priority="8643" stopIfTrue="1" operator="containsText" text="Today is due date">
      <formula>NOT(ISERROR(SEARCH("Today is due date",D5)))</formula>
    </cfRule>
  </conditionalFormatting>
  <conditionalFormatting sqref="E5">
    <cfRule type="containsText" dxfId="6190" priority="8639" stopIfTrue="1" operator="containsText" text="Near Due">
      <formula>NOT(ISERROR(SEARCH("Near Due",E5)))</formula>
    </cfRule>
    <cfRule type="containsText" dxfId="6189" priority="8640" stopIfTrue="1" operator="containsText" text="Closed">
      <formula>NOT(ISERROR(SEARCH("Closed",E5)))</formula>
    </cfRule>
  </conditionalFormatting>
  <conditionalFormatting sqref="E5">
    <cfRule type="containsText" dxfId="6188" priority="8636" stopIfTrue="1" operator="containsText" text="Too Over Due">
      <formula>NOT(ISERROR(SEARCH("Too Over Due",E5)))</formula>
    </cfRule>
    <cfRule type="containsText" dxfId="6187" priority="8637" stopIfTrue="1" operator="containsText" text="Over due">
      <formula>NOT(ISERROR(SEARCH("Over due",E5)))</formula>
    </cfRule>
    <cfRule type="containsText" dxfId="6186" priority="8638" stopIfTrue="1" operator="containsText" text="Today is due date">
      <formula>NOT(ISERROR(SEARCH("Today is due date",E5)))</formula>
    </cfRule>
  </conditionalFormatting>
  <conditionalFormatting sqref="X5:Y5">
    <cfRule type="containsText" dxfId="6185" priority="8633" operator="containsText" text="Non Operate">
      <formula>NOT(ISERROR(SEARCH("Non Operate",X5)))</formula>
    </cfRule>
    <cfRule type="containsText" dxfId="6184" priority="8634" operator="containsText" text="Operate">
      <formula>NOT(ISERROR(SEARCH("Operate",X5)))</formula>
    </cfRule>
  </conditionalFormatting>
  <conditionalFormatting sqref="CC5">
    <cfRule type="colorScale" priority="8646">
      <colorScale>
        <cfvo type="min"/>
        <cfvo type="percentile" val="50"/>
        <cfvo type="max"/>
        <color rgb="FF63BE7B"/>
        <color rgb="FFFCFCFF"/>
        <color rgb="FFF8696B"/>
      </colorScale>
    </cfRule>
  </conditionalFormatting>
  <conditionalFormatting sqref="AF5:BE5">
    <cfRule type="timePeriod" dxfId="6183" priority="8628" timePeriod="nextMonth">
      <formula>AND(MONTH(AF5)=MONTH(EDATE(TODAY(),0+1)),YEAR(AF5)=YEAR(EDATE(TODAY(),0+1)))</formula>
    </cfRule>
    <cfRule type="timePeriod" dxfId="6182" priority="8629" timePeriod="nextWeek">
      <formula>AND(ROUNDDOWN(AF5,0)-TODAY()&gt;(7-WEEKDAY(TODAY())),ROUNDDOWN(AF5,0)-TODAY()&lt;(15-WEEKDAY(TODAY())))</formula>
    </cfRule>
    <cfRule type="timePeriod" dxfId="6181" priority="8630" timePeriod="thisWeek">
      <formula>AND(TODAY()-ROUNDDOWN(AF5,0)&lt;=WEEKDAY(TODAY())-1,ROUNDDOWN(AF5,0)-TODAY()&lt;=7-WEEKDAY(TODAY()))</formula>
    </cfRule>
  </conditionalFormatting>
  <conditionalFormatting sqref="CD5">
    <cfRule type="timePeriod" dxfId="6180" priority="8625" timePeriod="nextMonth">
      <formula>AND(MONTH(CD5)=MONTH(EDATE(TODAY(),0+1)),YEAR(CD5)=YEAR(EDATE(TODAY(),0+1)))</formula>
    </cfRule>
    <cfRule type="timePeriod" dxfId="6179" priority="8626" timePeriod="nextWeek">
      <formula>AND(ROUNDDOWN(CD5,0)-TODAY()&gt;(7-WEEKDAY(TODAY())),ROUNDDOWN(CD5,0)-TODAY()&lt;(15-WEEKDAY(TODAY())))</formula>
    </cfRule>
    <cfRule type="timePeriod" dxfId="6178" priority="8627" timePeriod="thisWeek">
      <formula>AND(TODAY()-ROUNDDOWN(CD5,0)&lt;=WEEKDAY(TODAY())-1,ROUNDDOWN(CD5,0)-TODAY()&lt;=7-WEEKDAY(TODAY()))</formula>
    </cfRule>
  </conditionalFormatting>
  <conditionalFormatting sqref="CD5">
    <cfRule type="timePeriod" dxfId="6177" priority="8622" timePeriod="nextMonth">
      <formula>AND(MONTH(CD5)=MONTH(EDATE(TODAY(),0+1)),YEAR(CD5)=YEAR(EDATE(TODAY(),0+1)))</formula>
    </cfRule>
    <cfRule type="timePeriod" dxfId="6176" priority="8623" timePeriod="nextWeek">
      <formula>AND(ROUNDDOWN(CD5,0)-TODAY()&gt;(7-WEEKDAY(TODAY())),ROUNDDOWN(CD5,0)-TODAY()&lt;(15-WEEKDAY(TODAY())))</formula>
    </cfRule>
    <cfRule type="timePeriod" dxfId="6175" priority="8624" timePeriod="thisWeek">
      <formula>AND(TODAY()-ROUNDDOWN(CD5,0)&lt;=WEEKDAY(TODAY())-1,ROUNDDOWN(CD5,0)-TODAY()&lt;=7-WEEKDAY(TODAY()))</formula>
    </cfRule>
  </conditionalFormatting>
  <conditionalFormatting sqref="C5">
    <cfRule type="containsText" dxfId="6174" priority="8608" operator="containsText" text="Closed">
      <formula>NOT(ISERROR(SEARCH("Closed",C5)))</formula>
    </cfRule>
    <cfRule type="containsText" dxfId="6173" priority="8620" stopIfTrue="1" operator="containsText" text="Near Due">
      <formula>NOT(ISERROR(SEARCH("Near Due",C5)))</formula>
    </cfRule>
    <cfRule type="containsText" dxfId="6172" priority="8621" stopIfTrue="1" operator="containsText" text="Closed">
      <formula>NOT(ISERROR(SEARCH("Closed",C5)))</formula>
    </cfRule>
  </conditionalFormatting>
  <conditionalFormatting sqref="C5">
    <cfRule type="containsText" dxfId="6171" priority="8617" stopIfTrue="1" operator="containsText" text="Too Over Due">
      <formula>NOT(ISERROR(SEARCH("Too Over Due",C5)))</formula>
    </cfRule>
    <cfRule type="containsText" dxfId="6170" priority="8618" stopIfTrue="1" operator="containsText" text="Over due">
      <formula>NOT(ISERROR(SEARCH("Over due",C5)))</formula>
    </cfRule>
    <cfRule type="containsText" dxfId="6169" priority="8619" stopIfTrue="1" operator="containsText" text="Today is due date">
      <formula>NOT(ISERROR(SEARCH("Today is due date",C5)))</formula>
    </cfRule>
  </conditionalFormatting>
  <conditionalFormatting sqref="CF5">
    <cfRule type="timePeriod" dxfId="6168" priority="8614" timePeriod="nextMonth">
      <formula>AND(MONTH(CF5)=MONTH(EDATE(TODAY(),0+1)),YEAR(CF5)=YEAR(EDATE(TODAY(),0+1)))</formula>
    </cfRule>
    <cfRule type="timePeriod" dxfId="6167" priority="8615" timePeriod="nextWeek">
      <formula>AND(ROUNDDOWN(CF5,0)-TODAY()&gt;(7-WEEKDAY(TODAY())),ROUNDDOWN(CF5,0)-TODAY()&lt;(15-WEEKDAY(TODAY())))</formula>
    </cfRule>
    <cfRule type="timePeriod" dxfId="6166" priority="8616" timePeriod="thisWeek">
      <formula>AND(TODAY()-ROUNDDOWN(CF5,0)&lt;=WEEKDAY(TODAY())-1,ROUNDDOWN(CF5,0)-TODAY()&lt;=7-WEEKDAY(TODAY()))</formula>
    </cfRule>
  </conditionalFormatting>
  <conditionalFormatting sqref="CF5">
    <cfRule type="timePeriod" dxfId="6165" priority="8611" timePeriod="nextMonth">
      <formula>AND(MONTH(CF5)=MONTH(EDATE(TODAY(),0+1)),YEAR(CF5)=YEAR(EDATE(TODAY(),0+1)))</formula>
    </cfRule>
    <cfRule type="timePeriod" dxfId="6164" priority="8612" timePeriod="nextWeek">
      <formula>AND(ROUNDDOWN(CF5,0)-TODAY()&gt;(7-WEEKDAY(TODAY())),ROUNDDOWN(CF5,0)-TODAY()&lt;(15-WEEKDAY(TODAY())))</formula>
    </cfRule>
    <cfRule type="timePeriod" dxfId="6163" priority="8613" timePeriod="thisWeek">
      <formula>AND(TODAY()-ROUNDDOWN(CF5,0)&lt;=WEEKDAY(TODAY())-1,ROUNDDOWN(CF5,0)-TODAY()&lt;=7-WEEKDAY(TODAY()))</formula>
    </cfRule>
  </conditionalFormatting>
  <conditionalFormatting sqref="D5:D9">
    <cfRule type="containsText" dxfId="6162" priority="8609" operator="containsText" text="Done">
      <formula>NOT(ISERROR(SEARCH("Done",D5)))</formula>
    </cfRule>
    <cfRule type="containsText" dxfId="6161" priority="8610" operator="containsText" text="Under Test">
      <formula>NOT(ISERROR(SEARCH("Under Test",D5)))</formula>
    </cfRule>
  </conditionalFormatting>
  <conditionalFormatting sqref="D5:D9">
    <cfRule type="containsText" dxfId="6160" priority="8607" operator="containsText" text="Cancel Test">
      <formula>NOT(ISERROR(SEARCH("Cancel Test",D5)))</formula>
    </cfRule>
  </conditionalFormatting>
  <conditionalFormatting sqref="E6">
    <cfRule type="containsText" dxfId="6159" priority="8604" stopIfTrue="1" operator="containsText" text="Near Due">
      <formula>NOT(ISERROR(SEARCH("Near Due",E6)))</formula>
    </cfRule>
    <cfRule type="containsText" dxfId="6158" priority="8605" stopIfTrue="1" operator="containsText" text="Closed">
      <formula>NOT(ISERROR(SEARCH("Closed",E6)))</formula>
    </cfRule>
  </conditionalFormatting>
  <conditionalFormatting sqref="E6">
    <cfRule type="containsText" dxfId="6157" priority="8601" stopIfTrue="1" operator="containsText" text="Too Over Due">
      <formula>NOT(ISERROR(SEARCH("Too Over Due",E6)))</formula>
    </cfRule>
    <cfRule type="containsText" dxfId="6156" priority="8602" stopIfTrue="1" operator="containsText" text="Over due">
      <formula>NOT(ISERROR(SEARCH("Over due",E6)))</formula>
    </cfRule>
    <cfRule type="containsText" dxfId="6155" priority="8603" stopIfTrue="1" operator="containsText" text="Today is due date">
      <formula>NOT(ISERROR(SEARCH("Today is due date",E6)))</formula>
    </cfRule>
  </conditionalFormatting>
  <conditionalFormatting sqref="X6:Y9">
    <cfRule type="containsText" dxfId="6154" priority="8593" operator="containsText" text="Non Operate">
      <formula>NOT(ISERROR(SEARCH("Non Operate",X6)))</formula>
    </cfRule>
    <cfRule type="containsText" dxfId="6153" priority="8594" operator="containsText" text="Operate">
      <formula>NOT(ISERROR(SEARCH("Operate",X6)))</formula>
    </cfRule>
  </conditionalFormatting>
  <conditionalFormatting sqref="O6:O9">
    <cfRule type="containsText" dxfId="6152" priority="8591" operator="containsText" text="Regular Test">
      <formula>NOT(ISERROR(SEARCH("Regular Test",O6)))</formula>
    </cfRule>
    <cfRule type="containsText" dxfId="6151" priority="8592" operator="containsText" text="Special Request">
      <formula>NOT(ISERROR(SEARCH("Special Request",O6)))</formula>
    </cfRule>
  </conditionalFormatting>
  <conditionalFormatting sqref="CC6:CC9">
    <cfRule type="colorScale" priority="8606">
      <colorScale>
        <cfvo type="min"/>
        <cfvo type="percentile" val="50"/>
        <cfvo type="max"/>
        <color rgb="FF63BE7B"/>
        <color rgb="FFFCFCFF"/>
        <color rgb="FFF8696B"/>
      </colorScale>
    </cfRule>
  </conditionalFormatting>
  <conditionalFormatting sqref="AF6:AP9 AV6:BE9">
    <cfRule type="timePeriod" dxfId="6150" priority="8588" timePeriod="nextMonth">
      <formula>AND(MONTH(AF6)=MONTH(EDATE(TODAY(),0+1)),YEAR(AF6)=YEAR(EDATE(TODAY(),0+1)))</formula>
    </cfRule>
    <cfRule type="timePeriod" dxfId="6149" priority="8589" timePeriod="nextWeek">
      <formula>AND(ROUNDDOWN(AF6,0)-TODAY()&gt;(7-WEEKDAY(TODAY())),ROUNDDOWN(AF6,0)-TODAY()&lt;(15-WEEKDAY(TODAY())))</formula>
    </cfRule>
    <cfRule type="timePeriod" dxfId="6148" priority="8590" timePeriod="thisWeek">
      <formula>AND(TODAY()-ROUNDDOWN(AF6,0)&lt;=WEEKDAY(TODAY())-1,ROUNDDOWN(AF6,0)-TODAY()&lt;=7-WEEKDAY(TODAY()))</formula>
    </cfRule>
  </conditionalFormatting>
  <conditionalFormatting sqref="CD6:CD9">
    <cfRule type="timePeriod" dxfId="6147" priority="8585" timePeriod="nextMonth">
      <formula>AND(MONTH(CD6)=MONTH(EDATE(TODAY(),0+1)),YEAR(CD6)=YEAR(EDATE(TODAY(),0+1)))</formula>
    </cfRule>
    <cfRule type="timePeriod" dxfId="6146" priority="8586" timePeriod="nextWeek">
      <formula>AND(ROUNDDOWN(CD6,0)-TODAY()&gt;(7-WEEKDAY(TODAY())),ROUNDDOWN(CD6,0)-TODAY()&lt;(15-WEEKDAY(TODAY())))</formula>
    </cfRule>
    <cfRule type="timePeriod" dxfId="6145" priority="8587" timePeriod="thisWeek">
      <formula>AND(TODAY()-ROUNDDOWN(CD6,0)&lt;=WEEKDAY(TODAY())-1,ROUNDDOWN(CD6,0)-TODAY()&lt;=7-WEEKDAY(TODAY()))</formula>
    </cfRule>
  </conditionalFormatting>
  <conditionalFormatting sqref="C6:C9">
    <cfRule type="containsText" dxfId="6144" priority="8577" operator="containsText" text="Closed">
      <formula>NOT(ISERROR(SEARCH("Closed",C6)))</formula>
    </cfRule>
    <cfRule type="containsText" dxfId="6143" priority="8583" stopIfTrue="1" operator="containsText" text="Near Due">
      <formula>NOT(ISERROR(SEARCH("Near Due",C6)))</formula>
    </cfRule>
    <cfRule type="containsText" dxfId="6142" priority="8584" stopIfTrue="1" operator="containsText" text="Closed">
      <formula>NOT(ISERROR(SEARCH("Closed",C6)))</formula>
    </cfRule>
  </conditionalFormatting>
  <conditionalFormatting sqref="C6:C9">
    <cfRule type="containsText" dxfId="6141" priority="8580" stopIfTrue="1" operator="containsText" text="Too Over Due">
      <formula>NOT(ISERROR(SEARCH("Too Over Due",C6)))</formula>
    </cfRule>
    <cfRule type="containsText" dxfId="6140" priority="8581" stopIfTrue="1" operator="containsText" text="Over due">
      <formula>NOT(ISERROR(SEARCH("Over due",C6)))</formula>
    </cfRule>
    <cfRule type="containsText" dxfId="6139" priority="8582" stopIfTrue="1" operator="containsText" text="Today is due date">
      <formula>NOT(ISERROR(SEARCH("Today is due date",C6)))</formula>
    </cfRule>
  </conditionalFormatting>
  <conditionalFormatting sqref="E7:E9">
    <cfRule type="containsText" dxfId="6138" priority="8575" stopIfTrue="1" operator="containsText" text="Near Due">
      <formula>NOT(ISERROR(SEARCH("Near Due",E7)))</formula>
    </cfRule>
    <cfRule type="containsText" dxfId="6137" priority="8576" stopIfTrue="1" operator="containsText" text="Closed">
      <formula>NOT(ISERROR(SEARCH("Closed",E7)))</formula>
    </cfRule>
  </conditionalFormatting>
  <conditionalFormatting sqref="E7:E9">
    <cfRule type="containsText" dxfId="6136" priority="8572" stopIfTrue="1" operator="containsText" text="Too Over Due">
      <formula>NOT(ISERROR(SEARCH("Too Over Due",E7)))</formula>
    </cfRule>
    <cfRule type="containsText" dxfId="6135" priority="8573" stopIfTrue="1" operator="containsText" text="Over due">
      <formula>NOT(ISERROR(SEARCH("Over due",E7)))</formula>
    </cfRule>
    <cfRule type="containsText" dxfId="6134" priority="8574" stopIfTrue="1" operator="containsText" text="Today is due date">
      <formula>NOT(ISERROR(SEARCH("Today is due date",E7)))</formula>
    </cfRule>
  </conditionalFormatting>
  <conditionalFormatting sqref="AQ6:AU9">
    <cfRule type="timePeriod" dxfId="6133" priority="8569" timePeriod="nextMonth">
      <formula>AND(MONTH(AQ6)=MONTH(EDATE(TODAY(),0+1)),YEAR(AQ6)=YEAR(EDATE(TODAY(),0+1)))</formula>
    </cfRule>
    <cfRule type="timePeriod" dxfId="6132" priority="8570" timePeriod="nextWeek">
      <formula>AND(ROUNDDOWN(AQ6,0)-TODAY()&gt;(7-WEEKDAY(TODAY())),ROUNDDOWN(AQ6,0)-TODAY()&lt;(15-WEEKDAY(TODAY())))</formula>
    </cfRule>
    <cfRule type="timePeriod" dxfId="6131" priority="8571" timePeriod="thisWeek">
      <formula>AND(TODAY()-ROUNDDOWN(AQ6,0)&lt;=WEEKDAY(TODAY())-1,ROUNDDOWN(AQ6,0)-TODAY()&lt;=7-WEEKDAY(TODAY()))</formula>
    </cfRule>
  </conditionalFormatting>
  <conditionalFormatting sqref="D12">
    <cfRule type="containsText" dxfId="6130" priority="8535" stopIfTrue="1" operator="containsText" text="Near Due">
      <formula>NOT(ISERROR(SEARCH("Near Due",D12)))</formula>
    </cfRule>
    <cfRule type="containsText" dxfId="6129" priority="8536" stopIfTrue="1" operator="containsText" text="Closed">
      <formula>NOT(ISERROR(SEARCH("Closed",D12)))</formula>
    </cfRule>
  </conditionalFormatting>
  <conditionalFormatting sqref="D12">
    <cfRule type="containsText" dxfId="6128" priority="8532" stopIfTrue="1" operator="containsText" text="Too Over Due">
      <formula>NOT(ISERROR(SEARCH("Too Over Due",D12)))</formula>
    </cfRule>
    <cfRule type="containsText" dxfId="6127" priority="8533" stopIfTrue="1" operator="containsText" text="Over due">
      <formula>NOT(ISERROR(SEARCH("Over due",D12)))</formula>
    </cfRule>
    <cfRule type="containsText" dxfId="6126" priority="8534" stopIfTrue="1" operator="containsText" text="Today is due date">
      <formula>NOT(ISERROR(SEARCH("Today is due date",D12)))</formula>
    </cfRule>
  </conditionalFormatting>
  <conditionalFormatting sqref="D12">
    <cfRule type="containsText" dxfId="6125" priority="8530" operator="containsText" text="Done">
      <formula>NOT(ISERROR(SEARCH("Done",D12)))</formula>
    </cfRule>
    <cfRule type="containsText" dxfId="6124" priority="8531" operator="containsText" text="Under Test">
      <formula>NOT(ISERROR(SEARCH("Under Test",D12)))</formula>
    </cfRule>
  </conditionalFormatting>
  <conditionalFormatting sqref="D12">
    <cfRule type="containsText" dxfId="6123" priority="8529" operator="containsText" text="Cancel Test">
      <formula>NOT(ISERROR(SEARCH("Cancel Test",D12)))</formula>
    </cfRule>
  </conditionalFormatting>
  <conditionalFormatting sqref="E12">
    <cfRule type="containsText" dxfId="6122" priority="8527" stopIfTrue="1" operator="containsText" text="Near Due">
      <formula>NOT(ISERROR(SEARCH("Near Due",E12)))</formula>
    </cfRule>
    <cfRule type="containsText" dxfId="6121" priority="8528" stopIfTrue="1" operator="containsText" text="Closed">
      <formula>NOT(ISERROR(SEARCH("Closed",E12)))</formula>
    </cfRule>
  </conditionalFormatting>
  <conditionalFormatting sqref="E12">
    <cfRule type="containsText" dxfId="6120" priority="8524" stopIfTrue="1" operator="containsText" text="Too Over Due">
      <formula>NOT(ISERROR(SEARCH("Too Over Due",E12)))</formula>
    </cfRule>
    <cfRule type="containsText" dxfId="6119" priority="8525" stopIfTrue="1" operator="containsText" text="Over due">
      <formula>NOT(ISERROR(SEARCH("Over due",E12)))</formula>
    </cfRule>
    <cfRule type="containsText" dxfId="6118" priority="8526" stopIfTrue="1" operator="containsText" text="Today is due date">
      <formula>NOT(ISERROR(SEARCH("Today is due date",E12)))</formula>
    </cfRule>
  </conditionalFormatting>
  <conditionalFormatting sqref="X12:Y12">
    <cfRule type="containsText" dxfId="6117" priority="8520" operator="containsText" text="Non Operate">
      <formula>NOT(ISERROR(SEARCH("Non Operate",X12)))</formula>
    </cfRule>
    <cfRule type="containsText" dxfId="6116" priority="8521" operator="containsText" text="Operate">
      <formula>NOT(ISERROR(SEARCH("Operate",X12)))</formula>
    </cfRule>
  </conditionalFormatting>
  <conditionalFormatting sqref="O12">
    <cfRule type="containsText" dxfId="6115" priority="8518" operator="containsText" text="Regular Test">
      <formula>NOT(ISERROR(SEARCH("Regular Test",O12)))</formula>
    </cfRule>
    <cfRule type="containsText" dxfId="6114" priority="8519" operator="containsText" text="Special Request">
      <formula>NOT(ISERROR(SEARCH("Special Request",O12)))</formula>
    </cfRule>
  </conditionalFormatting>
  <conditionalFormatting sqref="CC12">
    <cfRule type="colorScale" priority="8523">
      <colorScale>
        <cfvo type="min"/>
        <cfvo type="percentile" val="50"/>
        <cfvo type="max"/>
        <color rgb="FF63BE7B"/>
        <color rgb="FFFCFCFF"/>
        <color rgb="FFF8696B"/>
      </colorScale>
    </cfRule>
  </conditionalFormatting>
  <conditionalFormatting sqref="AH12:BE12">
    <cfRule type="timePeriod" dxfId="6113" priority="8515" timePeriod="nextMonth">
      <formula>AND(MONTH(AH12)=MONTH(EDATE(TODAY(),0+1)),YEAR(AH12)=YEAR(EDATE(TODAY(),0+1)))</formula>
    </cfRule>
    <cfRule type="timePeriod" dxfId="6112" priority="8516" timePeriod="nextWeek">
      <formula>AND(ROUNDDOWN(AH12,0)-TODAY()&gt;(7-WEEKDAY(TODAY())),ROUNDDOWN(AH12,0)-TODAY()&lt;(15-WEEKDAY(TODAY())))</formula>
    </cfRule>
    <cfRule type="timePeriod" dxfId="6111" priority="8517" timePeriod="thisWeek">
      <formula>AND(TODAY()-ROUNDDOWN(AH12,0)&lt;=WEEKDAY(TODAY())-1,ROUNDDOWN(AH12,0)-TODAY()&lt;=7-WEEKDAY(TODAY()))</formula>
    </cfRule>
  </conditionalFormatting>
  <conditionalFormatting sqref="CD12">
    <cfRule type="timePeriod" dxfId="6110" priority="8512" timePeriod="nextMonth">
      <formula>AND(MONTH(CD12)=MONTH(EDATE(TODAY(),0+1)),YEAR(CD12)=YEAR(EDATE(TODAY(),0+1)))</formula>
    </cfRule>
    <cfRule type="timePeriod" dxfId="6109" priority="8513" timePeriod="nextWeek">
      <formula>AND(ROUNDDOWN(CD12,0)-TODAY()&gt;(7-WEEKDAY(TODAY())),ROUNDDOWN(CD12,0)-TODAY()&lt;(15-WEEKDAY(TODAY())))</formula>
    </cfRule>
    <cfRule type="timePeriod" dxfId="6108" priority="8514" timePeriod="thisWeek">
      <formula>AND(TODAY()-ROUNDDOWN(CD12,0)&lt;=WEEKDAY(TODAY())-1,ROUNDDOWN(CD12,0)-TODAY()&lt;=7-WEEKDAY(TODAY()))</formula>
    </cfRule>
  </conditionalFormatting>
  <conditionalFormatting sqref="C12">
    <cfRule type="containsText" dxfId="6107" priority="8506" operator="containsText" text="Closed">
      <formula>NOT(ISERROR(SEARCH("Closed",C12)))</formula>
    </cfRule>
    <cfRule type="containsText" dxfId="6106" priority="8510" stopIfTrue="1" operator="containsText" text="Near Due">
      <formula>NOT(ISERROR(SEARCH("Near Due",C12)))</formula>
    </cfRule>
    <cfRule type="containsText" dxfId="6105" priority="8511" stopIfTrue="1" operator="containsText" text="Closed">
      <formula>NOT(ISERROR(SEARCH("Closed",C12)))</formula>
    </cfRule>
  </conditionalFormatting>
  <conditionalFormatting sqref="C12">
    <cfRule type="containsText" dxfId="6104" priority="8507" stopIfTrue="1" operator="containsText" text="Too Over Due">
      <formula>NOT(ISERROR(SEARCH("Too Over Due",C12)))</formula>
    </cfRule>
    <cfRule type="containsText" dxfId="6103" priority="8508" stopIfTrue="1" operator="containsText" text="Over due">
      <formula>NOT(ISERROR(SEARCH("Over due",C12)))</formula>
    </cfRule>
    <cfRule type="containsText" dxfId="6102" priority="8509" stopIfTrue="1" operator="containsText" text="Today is due date">
      <formula>NOT(ISERROR(SEARCH("Today is due date",C12)))</formula>
    </cfRule>
  </conditionalFormatting>
  <conditionalFormatting sqref="D11">
    <cfRule type="containsText" dxfId="6101" priority="8504" stopIfTrue="1" operator="containsText" text="Near Due">
      <formula>NOT(ISERROR(SEARCH("Near Due",D11)))</formula>
    </cfRule>
    <cfRule type="containsText" dxfId="6100" priority="8505" stopIfTrue="1" operator="containsText" text="Closed">
      <formula>NOT(ISERROR(SEARCH("Closed",D11)))</formula>
    </cfRule>
  </conditionalFormatting>
  <conditionalFormatting sqref="D11">
    <cfRule type="containsText" dxfId="6099" priority="8501" stopIfTrue="1" operator="containsText" text="Too Over Due">
      <formula>NOT(ISERROR(SEARCH("Too Over Due",D11)))</formula>
    </cfRule>
    <cfRule type="containsText" dxfId="6098" priority="8502" stopIfTrue="1" operator="containsText" text="Over due">
      <formula>NOT(ISERROR(SEARCH("Over due",D11)))</formula>
    </cfRule>
    <cfRule type="containsText" dxfId="6097" priority="8503" stopIfTrue="1" operator="containsText" text="Today is due date">
      <formula>NOT(ISERROR(SEARCH("Today is due date",D11)))</formula>
    </cfRule>
  </conditionalFormatting>
  <conditionalFormatting sqref="D11">
    <cfRule type="containsText" dxfId="6096" priority="8499" operator="containsText" text="Done">
      <formula>NOT(ISERROR(SEARCH("Done",D11)))</formula>
    </cfRule>
    <cfRule type="containsText" dxfId="6095" priority="8500" operator="containsText" text="Under Test">
      <formula>NOT(ISERROR(SEARCH("Under Test",D11)))</formula>
    </cfRule>
  </conditionalFormatting>
  <conditionalFormatting sqref="D11">
    <cfRule type="containsText" dxfId="6094" priority="8498" operator="containsText" text="Cancel Test">
      <formula>NOT(ISERROR(SEARCH("Cancel Test",D11)))</formula>
    </cfRule>
  </conditionalFormatting>
  <conditionalFormatting sqref="E11">
    <cfRule type="containsText" dxfId="6093" priority="8495" stopIfTrue="1" operator="containsText" text="Near Due">
      <formula>NOT(ISERROR(SEARCH("Near Due",E11)))</formula>
    </cfRule>
    <cfRule type="containsText" dxfId="6092" priority="8496" stopIfTrue="1" operator="containsText" text="Closed">
      <formula>NOT(ISERROR(SEARCH("Closed",E11)))</formula>
    </cfRule>
  </conditionalFormatting>
  <conditionalFormatting sqref="E11">
    <cfRule type="containsText" dxfId="6091" priority="8492" stopIfTrue="1" operator="containsText" text="Too Over Due">
      <formula>NOT(ISERROR(SEARCH("Too Over Due",E11)))</formula>
    </cfRule>
    <cfRule type="containsText" dxfId="6090" priority="8493" stopIfTrue="1" operator="containsText" text="Over due">
      <formula>NOT(ISERROR(SEARCH("Over due",E11)))</formula>
    </cfRule>
    <cfRule type="containsText" dxfId="6089" priority="8494" stopIfTrue="1" operator="containsText" text="Today is due date">
      <formula>NOT(ISERROR(SEARCH("Today is due date",E11)))</formula>
    </cfRule>
  </conditionalFormatting>
  <conditionalFormatting sqref="X11:Y11">
    <cfRule type="containsText" dxfId="6088" priority="8489" operator="containsText" text="Non Operate">
      <formula>NOT(ISERROR(SEARCH("Non Operate",X11)))</formula>
    </cfRule>
    <cfRule type="containsText" dxfId="6087" priority="8490" operator="containsText" text="Operate">
      <formula>NOT(ISERROR(SEARCH("Operate",X11)))</formula>
    </cfRule>
  </conditionalFormatting>
  <conditionalFormatting sqref="O11">
    <cfRule type="containsText" dxfId="6086" priority="8487" operator="containsText" text="Regular Test">
      <formula>NOT(ISERROR(SEARCH("Regular Test",O11)))</formula>
    </cfRule>
    <cfRule type="containsText" dxfId="6085" priority="8488" operator="containsText" text="Special Request">
      <formula>NOT(ISERROR(SEARCH("Special Request",O11)))</formula>
    </cfRule>
  </conditionalFormatting>
  <conditionalFormatting sqref="AH11:AO11 AQ11:BE11">
    <cfRule type="timePeriod" dxfId="6084" priority="8484" timePeriod="nextMonth">
      <formula>AND(MONTH(AH11)=MONTH(EDATE(TODAY(),0+1)),YEAR(AH11)=YEAR(EDATE(TODAY(),0+1)))</formula>
    </cfRule>
    <cfRule type="timePeriod" dxfId="6083" priority="8485" timePeriod="nextWeek">
      <formula>AND(ROUNDDOWN(AH11,0)-TODAY()&gt;(7-WEEKDAY(TODAY())),ROUNDDOWN(AH11,0)-TODAY()&lt;(15-WEEKDAY(TODAY())))</formula>
    </cfRule>
    <cfRule type="timePeriod" dxfId="6082" priority="8486" timePeriod="thisWeek">
      <formula>AND(TODAY()-ROUNDDOWN(AH11,0)&lt;=WEEKDAY(TODAY())-1,ROUNDDOWN(AH11,0)-TODAY()&lt;=7-WEEKDAY(TODAY()))</formula>
    </cfRule>
  </conditionalFormatting>
  <conditionalFormatting sqref="CD11">
    <cfRule type="timePeriod" dxfId="6081" priority="8481" timePeriod="nextMonth">
      <formula>AND(MONTH(CD11)=MONTH(EDATE(TODAY(),0+1)),YEAR(CD11)=YEAR(EDATE(TODAY(),0+1)))</formula>
    </cfRule>
    <cfRule type="timePeriod" dxfId="6080" priority="8482" timePeriod="nextWeek">
      <formula>AND(ROUNDDOWN(CD11,0)-TODAY()&gt;(7-WEEKDAY(TODAY())),ROUNDDOWN(CD11,0)-TODAY()&lt;(15-WEEKDAY(TODAY())))</formula>
    </cfRule>
    <cfRule type="timePeriod" dxfId="6079" priority="8483" timePeriod="thisWeek">
      <formula>AND(TODAY()-ROUNDDOWN(CD11,0)&lt;=WEEKDAY(TODAY())-1,ROUNDDOWN(CD11,0)-TODAY()&lt;=7-WEEKDAY(TODAY()))</formula>
    </cfRule>
  </conditionalFormatting>
  <conditionalFormatting sqref="C11">
    <cfRule type="containsText" dxfId="6078" priority="8475" operator="containsText" text="Closed">
      <formula>NOT(ISERROR(SEARCH("Closed",C11)))</formula>
    </cfRule>
    <cfRule type="containsText" dxfId="6077" priority="8479" stopIfTrue="1" operator="containsText" text="Near Due">
      <formula>NOT(ISERROR(SEARCH("Near Due",C11)))</formula>
    </cfRule>
    <cfRule type="containsText" dxfId="6076" priority="8480" stopIfTrue="1" operator="containsText" text="Closed">
      <formula>NOT(ISERROR(SEARCH("Closed",C11)))</formula>
    </cfRule>
  </conditionalFormatting>
  <conditionalFormatting sqref="C11">
    <cfRule type="containsText" dxfId="6075" priority="8476" stopIfTrue="1" operator="containsText" text="Too Over Due">
      <formula>NOT(ISERROR(SEARCH("Too Over Due",C11)))</formula>
    </cfRule>
    <cfRule type="containsText" dxfId="6074" priority="8477" stopIfTrue="1" operator="containsText" text="Over due">
      <formula>NOT(ISERROR(SEARCH("Over due",C11)))</formula>
    </cfRule>
    <cfRule type="containsText" dxfId="6073" priority="8478" stopIfTrue="1" operator="containsText" text="Today is due date">
      <formula>NOT(ISERROR(SEARCH("Today is due date",C11)))</formula>
    </cfRule>
  </conditionalFormatting>
  <conditionalFormatting sqref="CC11">
    <cfRule type="colorScale" priority="8497">
      <colorScale>
        <cfvo type="min"/>
        <cfvo type="percentile" val="50"/>
        <cfvo type="max"/>
        <color rgb="FF63BE7B"/>
        <color rgb="FFFCFCFF"/>
        <color rgb="FFF8696B"/>
      </colorScale>
    </cfRule>
  </conditionalFormatting>
  <conditionalFormatting sqref="AF11:AG12">
    <cfRule type="timePeriod" dxfId="6072" priority="8472" timePeriod="nextMonth">
      <formula>AND(MONTH(AF11)=MONTH(EDATE(TODAY(),0+1)),YEAR(AF11)=YEAR(EDATE(TODAY(),0+1)))</formula>
    </cfRule>
    <cfRule type="timePeriod" dxfId="6071" priority="8473" timePeriod="nextWeek">
      <formula>AND(ROUNDDOWN(AF11,0)-TODAY()&gt;(7-WEEKDAY(TODAY())),ROUNDDOWN(AF11,0)-TODAY()&lt;(15-WEEKDAY(TODAY())))</formula>
    </cfRule>
    <cfRule type="timePeriod" dxfId="6070" priority="8474" timePeriod="thisWeek">
      <formula>AND(TODAY()-ROUNDDOWN(AF11,0)&lt;=WEEKDAY(TODAY())-1,ROUNDDOWN(AF11,0)-TODAY()&lt;=7-WEEKDAY(TODAY()))</formula>
    </cfRule>
  </conditionalFormatting>
  <conditionalFormatting sqref="AP11">
    <cfRule type="timePeriod" dxfId="6069" priority="8469" timePeriod="nextMonth">
      <formula>AND(MONTH(AP11)=MONTH(EDATE(TODAY(),0+1)),YEAR(AP11)=YEAR(EDATE(TODAY(),0+1)))</formula>
    </cfRule>
    <cfRule type="timePeriod" dxfId="6068" priority="8470" timePeriod="nextWeek">
      <formula>AND(ROUNDDOWN(AP11,0)-TODAY()&gt;(7-WEEKDAY(TODAY())),ROUNDDOWN(AP11,0)-TODAY()&lt;(15-WEEKDAY(TODAY())))</formula>
    </cfRule>
    <cfRule type="timePeriod" dxfId="6067" priority="8471" timePeriod="thisWeek">
      <formula>AND(TODAY()-ROUNDDOWN(AP11,0)&lt;=WEEKDAY(TODAY())-1,ROUNDDOWN(AP11,0)-TODAY()&lt;=7-WEEKDAY(TODAY()))</formula>
    </cfRule>
  </conditionalFormatting>
  <conditionalFormatting sqref="D13:D14">
    <cfRule type="containsText" dxfId="6066" priority="8467" stopIfTrue="1" operator="containsText" text="Near Due">
      <formula>NOT(ISERROR(SEARCH("Near Due",D13)))</formula>
    </cfRule>
    <cfRule type="containsText" dxfId="6065" priority="8468" stopIfTrue="1" operator="containsText" text="Closed">
      <formula>NOT(ISERROR(SEARCH("Closed",D13)))</formula>
    </cfRule>
  </conditionalFormatting>
  <conditionalFormatting sqref="D13:D14">
    <cfRule type="containsText" dxfId="6064" priority="8464" stopIfTrue="1" operator="containsText" text="Too Over Due">
      <formula>NOT(ISERROR(SEARCH("Too Over Due",D13)))</formula>
    </cfRule>
    <cfRule type="containsText" dxfId="6063" priority="8465" stopIfTrue="1" operator="containsText" text="Over due">
      <formula>NOT(ISERROR(SEARCH("Over due",D13)))</formula>
    </cfRule>
    <cfRule type="containsText" dxfId="6062" priority="8466" stopIfTrue="1" operator="containsText" text="Today is due date">
      <formula>NOT(ISERROR(SEARCH("Today is due date",D13)))</formula>
    </cfRule>
  </conditionalFormatting>
  <conditionalFormatting sqref="D13:D14">
    <cfRule type="containsText" dxfId="6061" priority="8462" operator="containsText" text="Done">
      <formula>NOT(ISERROR(SEARCH("Done",D13)))</formula>
    </cfRule>
    <cfRule type="containsText" dxfId="6060" priority="8463" operator="containsText" text="Under Test">
      <formula>NOT(ISERROR(SEARCH("Under Test",D13)))</formula>
    </cfRule>
  </conditionalFormatting>
  <conditionalFormatting sqref="D13:D14">
    <cfRule type="containsText" dxfId="6059" priority="8461" operator="containsText" text="Cancel Test">
      <formula>NOT(ISERROR(SEARCH("Cancel Test",D13)))</formula>
    </cfRule>
  </conditionalFormatting>
  <conditionalFormatting sqref="E13:E14">
    <cfRule type="containsText" dxfId="6058" priority="8459" stopIfTrue="1" operator="containsText" text="Near Due">
      <formula>NOT(ISERROR(SEARCH("Near Due",E13)))</formula>
    </cfRule>
    <cfRule type="containsText" dxfId="6057" priority="8460" stopIfTrue="1" operator="containsText" text="Closed">
      <formula>NOT(ISERROR(SEARCH("Closed",E13)))</formula>
    </cfRule>
  </conditionalFormatting>
  <conditionalFormatting sqref="E13:E14">
    <cfRule type="containsText" dxfId="6056" priority="8456" stopIfTrue="1" operator="containsText" text="Too Over Due">
      <formula>NOT(ISERROR(SEARCH("Too Over Due",E13)))</formula>
    </cfRule>
    <cfRule type="containsText" dxfId="6055" priority="8457" stopIfTrue="1" operator="containsText" text="Over due">
      <formula>NOT(ISERROR(SEARCH("Over due",E13)))</formula>
    </cfRule>
    <cfRule type="containsText" dxfId="6054" priority="8458" stopIfTrue="1" operator="containsText" text="Today is due date">
      <formula>NOT(ISERROR(SEARCH("Today is due date",E13)))</formula>
    </cfRule>
  </conditionalFormatting>
  <conditionalFormatting sqref="C14">
    <cfRule type="containsText" dxfId="6053" priority="8452" stopIfTrue="1" operator="containsText" text="Too Over Due">
      <formula>NOT(ISERROR(SEARCH("Too Over Due",C14)))</formula>
    </cfRule>
    <cfRule type="containsText" dxfId="6052" priority="8453" stopIfTrue="1" operator="containsText" text="Over due">
      <formula>NOT(ISERROR(SEARCH("Over due",C14)))</formula>
    </cfRule>
    <cfRule type="containsText" dxfId="6051" priority="8454" stopIfTrue="1" operator="containsText" text="Today is due date">
      <formula>NOT(ISERROR(SEARCH("Today is due date",C14)))</formula>
    </cfRule>
  </conditionalFormatting>
  <conditionalFormatting sqref="X14">
    <cfRule type="containsText" dxfId="6050" priority="8449" operator="containsText" text="Non Operate">
      <formula>NOT(ISERROR(SEARCH("Non Operate",X14)))</formula>
    </cfRule>
    <cfRule type="containsText" dxfId="6049" priority="8450" operator="containsText" text="Operate">
      <formula>NOT(ISERROR(SEARCH("Operate",X14)))</formula>
    </cfRule>
  </conditionalFormatting>
  <conditionalFormatting sqref="O14:O15">
    <cfRule type="containsText" dxfId="6048" priority="8447" operator="containsText" text="Regular Test">
      <formula>NOT(ISERROR(SEARCH("Regular Test",O14)))</formula>
    </cfRule>
    <cfRule type="containsText" dxfId="6047" priority="8448" operator="containsText" text="Special Request">
      <formula>NOT(ISERROR(SEARCH("Special Request",O14)))</formula>
    </cfRule>
  </conditionalFormatting>
  <conditionalFormatting sqref="AH14:AO14 CD14 AQ14:BE14">
    <cfRule type="timePeriod" dxfId="6046" priority="8444" timePeriod="nextMonth">
      <formula>AND(MONTH(AH14)=MONTH(EDATE(TODAY(),0+1)),YEAR(AH14)=YEAR(EDATE(TODAY(),0+1)))</formula>
    </cfRule>
    <cfRule type="timePeriod" dxfId="6045" priority="8445" timePeriod="nextWeek">
      <formula>AND(ROUNDDOWN(AH14,0)-TODAY()&gt;(7-WEEKDAY(TODAY())),ROUNDDOWN(AH14,0)-TODAY()&lt;(15-WEEKDAY(TODAY())))</formula>
    </cfRule>
    <cfRule type="timePeriod" dxfId="6044" priority="8446" timePeriod="thisWeek">
      <formula>AND(TODAY()-ROUNDDOWN(AH14,0)&lt;=WEEKDAY(TODAY())-1,ROUNDDOWN(AH14,0)-TODAY()&lt;=7-WEEKDAY(TODAY()))</formula>
    </cfRule>
  </conditionalFormatting>
  <conditionalFormatting sqref="C14">
    <cfRule type="containsText" dxfId="6043" priority="8441" operator="containsText" text="Closed">
      <formula>NOT(ISERROR(SEARCH("Closed",C14)))</formula>
    </cfRule>
    <cfRule type="containsText" dxfId="6042" priority="8442" stopIfTrue="1" operator="containsText" text="Near Due">
      <formula>NOT(ISERROR(SEARCH("Near Due",C14)))</formula>
    </cfRule>
    <cfRule type="containsText" dxfId="6041" priority="8443" stopIfTrue="1" operator="containsText" text="Closed">
      <formula>NOT(ISERROR(SEARCH("Closed",C14)))</formula>
    </cfRule>
  </conditionalFormatting>
  <conditionalFormatting sqref="X13">
    <cfRule type="containsText" dxfId="6040" priority="8437" operator="containsText" text="Non Operate">
      <formula>NOT(ISERROR(SEARCH("Non Operate",X13)))</formula>
    </cfRule>
    <cfRule type="containsText" dxfId="6039" priority="8438" operator="containsText" text="Operate">
      <formula>NOT(ISERROR(SEARCH("Operate",X13)))</formula>
    </cfRule>
  </conditionalFormatting>
  <conditionalFormatting sqref="O13">
    <cfRule type="containsText" dxfId="6038" priority="8435" operator="containsText" text="Regular Test">
      <formula>NOT(ISERROR(SEARCH("Regular Test",O13)))</formula>
    </cfRule>
    <cfRule type="containsText" dxfId="6037" priority="8436" operator="containsText" text="Special Request">
      <formula>NOT(ISERROR(SEARCH("Special Request",O13)))</formula>
    </cfRule>
  </conditionalFormatting>
  <conditionalFormatting sqref="CC13">
    <cfRule type="colorScale" priority="8440">
      <colorScale>
        <cfvo type="min"/>
        <cfvo type="percentile" val="50"/>
        <cfvo type="max"/>
        <color rgb="FF63BE7B"/>
        <color rgb="FFFCFCFF"/>
        <color rgb="FFF8696B"/>
      </colorScale>
    </cfRule>
  </conditionalFormatting>
  <conditionalFormatting sqref="AH13:BE13">
    <cfRule type="timePeriod" dxfId="6036" priority="8432" timePeriod="nextMonth">
      <formula>AND(MONTH(AH13)=MONTH(EDATE(TODAY(),0+1)),YEAR(AH13)=YEAR(EDATE(TODAY(),0+1)))</formula>
    </cfRule>
    <cfRule type="timePeriod" dxfId="6035" priority="8433" timePeriod="nextWeek">
      <formula>AND(ROUNDDOWN(AH13,0)-TODAY()&gt;(7-WEEKDAY(TODAY())),ROUNDDOWN(AH13,0)-TODAY()&lt;(15-WEEKDAY(TODAY())))</formula>
    </cfRule>
    <cfRule type="timePeriod" dxfId="6034" priority="8434" timePeriod="thisWeek">
      <formula>AND(TODAY()-ROUNDDOWN(AH13,0)&lt;=WEEKDAY(TODAY())-1,ROUNDDOWN(AH13,0)-TODAY()&lt;=7-WEEKDAY(TODAY()))</formula>
    </cfRule>
  </conditionalFormatting>
  <conditionalFormatting sqref="CD13">
    <cfRule type="timePeriod" dxfId="6033" priority="8429" timePeriod="nextMonth">
      <formula>AND(MONTH(CD13)=MONTH(EDATE(TODAY(),0+1)),YEAR(CD13)=YEAR(EDATE(TODAY(),0+1)))</formula>
    </cfRule>
    <cfRule type="timePeriod" dxfId="6032" priority="8430" timePeriod="nextWeek">
      <formula>AND(ROUNDDOWN(CD13,0)-TODAY()&gt;(7-WEEKDAY(TODAY())),ROUNDDOWN(CD13,0)-TODAY()&lt;(15-WEEKDAY(TODAY())))</formula>
    </cfRule>
    <cfRule type="timePeriod" dxfId="6031" priority="8431" timePeriod="thisWeek">
      <formula>AND(TODAY()-ROUNDDOWN(CD13,0)&lt;=WEEKDAY(TODAY())-1,ROUNDDOWN(CD13,0)-TODAY()&lt;=7-WEEKDAY(TODAY()))</formula>
    </cfRule>
  </conditionalFormatting>
  <conditionalFormatting sqref="C13">
    <cfRule type="containsText" dxfId="6030" priority="8423" operator="containsText" text="Closed">
      <formula>NOT(ISERROR(SEARCH("Closed",C13)))</formula>
    </cfRule>
    <cfRule type="containsText" dxfId="6029" priority="8427" stopIfTrue="1" operator="containsText" text="Near Due">
      <formula>NOT(ISERROR(SEARCH("Near Due",C13)))</formula>
    </cfRule>
    <cfRule type="containsText" dxfId="6028" priority="8428" stopIfTrue="1" operator="containsText" text="Closed">
      <formula>NOT(ISERROR(SEARCH("Closed",C13)))</formula>
    </cfRule>
  </conditionalFormatting>
  <conditionalFormatting sqref="C13">
    <cfRule type="containsText" dxfId="6027" priority="8424" stopIfTrue="1" operator="containsText" text="Too Over Due">
      <formula>NOT(ISERROR(SEARCH("Too Over Due",C13)))</formula>
    </cfRule>
    <cfRule type="containsText" dxfId="6026" priority="8425" stopIfTrue="1" operator="containsText" text="Over due">
      <formula>NOT(ISERROR(SEARCH("Over due",C13)))</formula>
    </cfRule>
    <cfRule type="containsText" dxfId="6025" priority="8426" stopIfTrue="1" operator="containsText" text="Today is due date">
      <formula>NOT(ISERROR(SEARCH("Today is due date",C13)))</formula>
    </cfRule>
  </conditionalFormatting>
  <conditionalFormatting sqref="CC14">
    <cfRule type="colorScale" priority="8455">
      <colorScale>
        <cfvo type="min"/>
        <cfvo type="percentile" val="50"/>
        <cfvo type="max"/>
        <color rgb="FF63BE7B"/>
        <color rgb="FFFCFCFF"/>
        <color rgb="FFF8696B"/>
      </colorScale>
    </cfRule>
  </conditionalFormatting>
  <conditionalFormatting sqref="Y13:Y14">
    <cfRule type="containsText" dxfId="6024" priority="8421" operator="containsText" text="Non Operate">
      <formula>NOT(ISERROR(SEARCH("Non Operate",Y13)))</formula>
    </cfRule>
    <cfRule type="containsText" dxfId="6023" priority="8422" operator="containsText" text="Operate">
      <formula>NOT(ISERROR(SEARCH("Operate",Y13)))</formula>
    </cfRule>
  </conditionalFormatting>
  <conditionalFormatting sqref="AF13:AG14">
    <cfRule type="timePeriod" dxfId="6022" priority="8418" timePeriod="nextMonth">
      <formula>AND(MONTH(AF13)=MONTH(EDATE(TODAY(),0+1)),YEAR(AF13)=YEAR(EDATE(TODAY(),0+1)))</formula>
    </cfRule>
    <cfRule type="timePeriod" dxfId="6021" priority="8419" timePeriod="nextWeek">
      <formula>AND(ROUNDDOWN(AF13,0)-TODAY()&gt;(7-WEEKDAY(TODAY())),ROUNDDOWN(AF13,0)-TODAY()&lt;(15-WEEKDAY(TODAY())))</formula>
    </cfRule>
    <cfRule type="timePeriod" dxfId="6020" priority="8420" timePeriod="thisWeek">
      <formula>AND(TODAY()-ROUNDDOWN(AF13,0)&lt;=WEEKDAY(TODAY())-1,ROUNDDOWN(AF13,0)-TODAY()&lt;=7-WEEKDAY(TODAY()))</formula>
    </cfRule>
  </conditionalFormatting>
  <conditionalFormatting sqref="AP14">
    <cfRule type="timePeriod" dxfId="6019" priority="8415" timePeriod="nextMonth">
      <formula>AND(MONTH(AP14)=MONTH(EDATE(TODAY(),0+1)),YEAR(AP14)=YEAR(EDATE(TODAY(),0+1)))</formula>
    </cfRule>
    <cfRule type="timePeriod" dxfId="6018" priority="8416" timePeriod="nextWeek">
      <formula>AND(ROUNDDOWN(AP14,0)-TODAY()&gt;(7-WEEKDAY(TODAY())),ROUNDDOWN(AP14,0)-TODAY()&lt;(15-WEEKDAY(TODAY())))</formula>
    </cfRule>
    <cfRule type="timePeriod" dxfId="6017" priority="8417" timePeriod="thisWeek">
      <formula>AND(TODAY()-ROUNDDOWN(AP14,0)&lt;=WEEKDAY(TODAY())-1,ROUNDDOWN(AP14,0)-TODAY()&lt;=7-WEEKDAY(TODAY()))</formula>
    </cfRule>
  </conditionalFormatting>
  <conditionalFormatting sqref="E10">
    <cfRule type="containsText" dxfId="6016" priority="8412" stopIfTrue="1" operator="containsText" text="Near Due">
      <formula>NOT(ISERROR(SEARCH("Near Due",E10)))</formula>
    </cfRule>
    <cfRule type="containsText" dxfId="6015" priority="8413" stopIfTrue="1" operator="containsText" text="Closed">
      <formula>NOT(ISERROR(SEARCH("Closed",E10)))</formula>
    </cfRule>
  </conditionalFormatting>
  <conditionalFormatting sqref="E10">
    <cfRule type="containsText" dxfId="6014" priority="8409" stopIfTrue="1" operator="containsText" text="Too Over Due">
      <formula>NOT(ISERROR(SEARCH("Too Over Due",E10)))</formula>
    </cfRule>
    <cfRule type="containsText" dxfId="6013" priority="8410" stopIfTrue="1" operator="containsText" text="Over due">
      <formula>NOT(ISERROR(SEARCH("Over due",E10)))</formula>
    </cfRule>
    <cfRule type="containsText" dxfId="6012" priority="8411" stopIfTrue="1" operator="containsText" text="Today is due date">
      <formula>NOT(ISERROR(SEARCH("Today is due date",E10)))</formula>
    </cfRule>
  </conditionalFormatting>
  <conditionalFormatting sqref="X10:Y10">
    <cfRule type="containsText" dxfId="6011" priority="8406" operator="containsText" text="Non Operate">
      <formula>NOT(ISERROR(SEARCH("Non Operate",X10)))</formula>
    </cfRule>
    <cfRule type="containsText" dxfId="6010" priority="8407" operator="containsText" text="Operate">
      <formula>NOT(ISERROR(SEARCH("Operate",X10)))</formula>
    </cfRule>
  </conditionalFormatting>
  <conditionalFormatting sqref="CC10">
    <cfRule type="colorScale" priority="8414">
      <colorScale>
        <cfvo type="min"/>
        <cfvo type="percentile" val="50"/>
        <cfvo type="max"/>
        <color rgb="FF63BE7B"/>
        <color rgb="FFFCFCFF"/>
        <color rgb="FFF8696B"/>
      </colorScale>
    </cfRule>
  </conditionalFormatting>
  <conditionalFormatting sqref="AF10:BE10">
    <cfRule type="timePeriod" dxfId="6009" priority="8403" timePeriod="nextMonth">
      <formula>AND(MONTH(AF10)=MONTH(EDATE(TODAY(),0+1)),YEAR(AF10)=YEAR(EDATE(TODAY(),0+1)))</formula>
    </cfRule>
    <cfRule type="timePeriod" dxfId="6008" priority="8404" timePeriod="nextWeek">
      <formula>AND(ROUNDDOWN(AF10,0)-TODAY()&gt;(7-WEEKDAY(TODAY())),ROUNDDOWN(AF10,0)-TODAY()&lt;(15-WEEKDAY(TODAY())))</formula>
    </cfRule>
    <cfRule type="timePeriod" dxfId="6007" priority="8405" timePeriod="thisWeek">
      <formula>AND(TODAY()-ROUNDDOWN(AF10,0)&lt;=WEEKDAY(TODAY())-1,ROUNDDOWN(AF10,0)-TODAY()&lt;=7-WEEKDAY(TODAY()))</formula>
    </cfRule>
  </conditionalFormatting>
  <conditionalFormatting sqref="CD10">
    <cfRule type="timePeriod" dxfId="6006" priority="8400" timePeriod="nextMonth">
      <formula>AND(MONTH(CD10)=MONTH(EDATE(TODAY(),0+1)),YEAR(CD10)=YEAR(EDATE(TODAY(),0+1)))</formula>
    </cfRule>
    <cfRule type="timePeriod" dxfId="6005" priority="8401" timePeriod="nextWeek">
      <formula>AND(ROUNDDOWN(CD10,0)-TODAY()&gt;(7-WEEKDAY(TODAY())),ROUNDDOWN(CD10,0)-TODAY()&lt;(15-WEEKDAY(TODAY())))</formula>
    </cfRule>
    <cfRule type="timePeriod" dxfId="6004" priority="8402" timePeriod="thisWeek">
      <formula>AND(TODAY()-ROUNDDOWN(CD10,0)&lt;=WEEKDAY(TODAY())-1,ROUNDDOWN(CD10,0)-TODAY()&lt;=7-WEEKDAY(TODAY()))</formula>
    </cfRule>
  </conditionalFormatting>
  <conditionalFormatting sqref="CD10">
    <cfRule type="timePeriod" dxfId="6003" priority="8397" timePeriod="nextMonth">
      <formula>AND(MONTH(CD10)=MONTH(EDATE(TODAY(),0+1)),YEAR(CD10)=YEAR(EDATE(TODAY(),0+1)))</formula>
    </cfRule>
    <cfRule type="timePeriod" dxfId="6002" priority="8398" timePeriod="nextWeek">
      <formula>AND(ROUNDDOWN(CD10,0)-TODAY()&gt;(7-WEEKDAY(TODAY())),ROUNDDOWN(CD10,0)-TODAY()&lt;(15-WEEKDAY(TODAY())))</formula>
    </cfRule>
    <cfRule type="timePeriod" dxfId="6001" priority="8399" timePeriod="thisWeek">
      <formula>AND(TODAY()-ROUNDDOWN(CD10,0)&lt;=WEEKDAY(TODAY())-1,ROUNDDOWN(CD10,0)-TODAY()&lt;=7-WEEKDAY(TODAY()))</formula>
    </cfRule>
  </conditionalFormatting>
  <conditionalFormatting sqref="C10">
    <cfRule type="containsText" dxfId="6000" priority="8391" operator="containsText" text="Closed">
      <formula>NOT(ISERROR(SEARCH("Closed",C10)))</formula>
    </cfRule>
    <cfRule type="containsText" dxfId="5999" priority="8395" stopIfTrue="1" operator="containsText" text="Near Due">
      <formula>NOT(ISERROR(SEARCH("Near Due",C10)))</formula>
    </cfRule>
    <cfRule type="containsText" dxfId="5998" priority="8396" stopIfTrue="1" operator="containsText" text="Closed">
      <formula>NOT(ISERROR(SEARCH("Closed",C10)))</formula>
    </cfRule>
  </conditionalFormatting>
  <conditionalFormatting sqref="C10">
    <cfRule type="containsText" dxfId="5997" priority="8392" stopIfTrue="1" operator="containsText" text="Too Over Due">
      <formula>NOT(ISERROR(SEARCH("Too Over Due",C10)))</formula>
    </cfRule>
    <cfRule type="containsText" dxfId="5996" priority="8393" stopIfTrue="1" operator="containsText" text="Over due">
      <formula>NOT(ISERROR(SEARCH("Over due",C10)))</formula>
    </cfRule>
    <cfRule type="containsText" dxfId="5995" priority="8394" stopIfTrue="1" operator="containsText" text="Today is due date">
      <formula>NOT(ISERROR(SEARCH("Today is due date",C10)))</formula>
    </cfRule>
  </conditionalFormatting>
  <conditionalFormatting sqref="O10">
    <cfRule type="containsText" dxfId="5994" priority="8389" operator="containsText" text="Regular Test">
      <formula>NOT(ISERROR(SEARCH("Regular Test",O10)))</formula>
    </cfRule>
    <cfRule type="containsText" dxfId="5993" priority="8390" operator="containsText" text="Special Request">
      <formula>NOT(ISERROR(SEARCH("Special Request",O10)))</formula>
    </cfRule>
  </conditionalFormatting>
  <conditionalFormatting sqref="D10">
    <cfRule type="containsText" dxfId="5992" priority="8387" stopIfTrue="1" operator="containsText" text="Near Due">
      <formula>NOT(ISERROR(SEARCH("Near Due",D10)))</formula>
    </cfRule>
    <cfRule type="containsText" dxfId="5991" priority="8388" stopIfTrue="1" operator="containsText" text="Closed">
      <formula>NOT(ISERROR(SEARCH("Closed",D10)))</formula>
    </cfRule>
  </conditionalFormatting>
  <conditionalFormatting sqref="D10">
    <cfRule type="containsText" dxfId="5990" priority="8384" stopIfTrue="1" operator="containsText" text="Too Over Due">
      <formula>NOT(ISERROR(SEARCH("Too Over Due",D10)))</formula>
    </cfRule>
    <cfRule type="containsText" dxfId="5989" priority="8385" stopIfTrue="1" operator="containsText" text="Over due">
      <formula>NOT(ISERROR(SEARCH("Over due",D10)))</formula>
    </cfRule>
    <cfRule type="containsText" dxfId="5988" priority="8386" stopIfTrue="1" operator="containsText" text="Today is due date">
      <formula>NOT(ISERROR(SEARCH("Today is due date",D10)))</formula>
    </cfRule>
  </conditionalFormatting>
  <conditionalFormatting sqref="D10">
    <cfRule type="containsText" dxfId="5987" priority="8382" operator="containsText" text="Done">
      <formula>NOT(ISERROR(SEARCH("Done",D10)))</formula>
    </cfRule>
    <cfRule type="containsText" dxfId="5986" priority="8383" operator="containsText" text="Under Test">
      <formula>NOT(ISERROR(SEARCH("Under Test",D10)))</formula>
    </cfRule>
  </conditionalFormatting>
  <conditionalFormatting sqref="CF10">
    <cfRule type="timePeriod" dxfId="5985" priority="8379" timePeriod="nextMonth">
      <formula>AND(MONTH(CF10)=MONTH(EDATE(TODAY(),0+1)),YEAR(CF10)=YEAR(EDATE(TODAY(),0+1)))</formula>
    </cfRule>
    <cfRule type="timePeriod" dxfId="5984" priority="8380" timePeriod="nextWeek">
      <formula>AND(ROUNDDOWN(CF10,0)-TODAY()&gt;(7-WEEKDAY(TODAY())),ROUNDDOWN(CF10,0)-TODAY()&lt;(15-WEEKDAY(TODAY())))</formula>
    </cfRule>
    <cfRule type="timePeriod" dxfId="5983" priority="8381" timePeriod="thisWeek">
      <formula>AND(TODAY()-ROUNDDOWN(CF10,0)&lt;=WEEKDAY(TODAY())-1,ROUNDDOWN(CF10,0)-TODAY()&lt;=7-WEEKDAY(TODAY()))</formula>
    </cfRule>
  </conditionalFormatting>
  <conditionalFormatting sqref="D10">
    <cfRule type="containsText" dxfId="5982" priority="8378" operator="containsText" text="Cancel Test">
      <formula>NOT(ISERROR(SEARCH("Cancel Test",D10)))</formula>
    </cfRule>
  </conditionalFormatting>
  <conditionalFormatting sqref="D15">
    <cfRule type="containsText" dxfId="5981" priority="8374" stopIfTrue="1" operator="containsText" text="Near Due">
      <formula>NOT(ISERROR(SEARCH("Near Due",D15)))</formula>
    </cfRule>
    <cfRule type="containsText" dxfId="5980" priority="8375" stopIfTrue="1" operator="containsText" text="Closed">
      <formula>NOT(ISERROR(SEARCH("Closed",D15)))</formula>
    </cfRule>
  </conditionalFormatting>
  <conditionalFormatting sqref="D15">
    <cfRule type="containsText" dxfId="5979" priority="8371" stopIfTrue="1" operator="containsText" text="Too Over Due">
      <formula>NOT(ISERROR(SEARCH("Too Over Due",D15)))</formula>
    </cfRule>
    <cfRule type="containsText" dxfId="5978" priority="8372" stopIfTrue="1" operator="containsText" text="Over due">
      <formula>NOT(ISERROR(SEARCH("Over due",D15)))</formula>
    </cfRule>
    <cfRule type="containsText" dxfId="5977" priority="8373" stopIfTrue="1" operator="containsText" text="Today is due date">
      <formula>NOT(ISERROR(SEARCH("Today is due date",D15)))</formula>
    </cfRule>
  </conditionalFormatting>
  <conditionalFormatting sqref="E15">
    <cfRule type="containsText" dxfId="5976" priority="8369" stopIfTrue="1" operator="containsText" text="Near Due">
      <formula>NOT(ISERROR(SEARCH("Near Due",E15)))</formula>
    </cfRule>
    <cfRule type="containsText" dxfId="5975" priority="8370" stopIfTrue="1" operator="containsText" text="Closed">
      <formula>NOT(ISERROR(SEARCH("Closed",E15)))</formula>
    </cfRule>
  </conditionalFormatting>
  <conditionalFormatting sqref="E15">
    <cfRule type="containsText" dxfId="5974" priority="8366" stopIfTrue="1" operator="containsText" text="Too Over Due">
      <formula>NOT(ISERROR(SEARCH("Too Over Due",E15)))</formula>
    </cfRule>
    <cfRule type="containsText" dxfId="5973" priority="8367" stopIfTrue="1" operator="containsText" text="Over due">
      <formula>NOT(ISERROR(SEARCH("Over due",E15)))</formula>
    </cfRule>
    <cfRule type="containsText" dxfId="5972" priority="8368" stopIfTrue="1" operator="containsText" text="Today is due date">
      <formula>NOT(ISERROR(SEARCH("Today is due date",E15)))</formula>
    </cfRule>
  </conditionalFormatting>
  <conditionalFormatting sqref="X15:Y15">
    <cfRule type="containsText" dxfId="5971" priority="8363" operator="containsText" text="Non Operate">
      <formula>NOT(ISERROR(SEARCH("Non Operate",X15)))</formula>
    </cfRule>
    <cfRule type="containsText" dxfId="5970" priority="8364" operator="containsText" text="Operate">
      <formula>NOT(ISERROR(SEARCH("Operate",X15)))</formula>
    </cfRule>
  </conditionalFormatting>
  <conditionalFormatting sqref="CC15">
    <cfRule type="colorScale" priority="8376">
      <colorScale>
        <cfvo type="min"/>
        <cfvo type="percentile" val="50"/>
        <cfvo type="max"/>
        <color rgb="FF63BE7B"/>
        <color rgb="FFFCFCFF"/>
        <color rgb="FFF8696B"/>
      </colorScale>
    </cfRule>
  </conditionalFormatting>
  <conditionalFormatting sqref="AF15:BE15">
    <cfRule type="timePeriod" dxfId="5969" priority="8358" timePeriod="nextMonth">
      <formula>AND(MONTH(AF15)=MONTH(EDATE(TODAY(),0+1)),YEAR(AF15)=YEAR(EDATE(TODAY(),0+1)))</formula>
    </cfRule>
    <cfRule type="timePeriod" dxfId="5968" priority="8359" timePeriod="nextWeek">
      <formula>AND(ROUNDDOWN(AF15,0)-TODAY()&gt;(7-WEEKDAY(TODAY())),ROUNDDOWN(AF15,0)-TODAY()&lt;(15-WEEKDAY(TODAY())))</formula>
    </cfRule>
    <cfRule type="timePeriod" dxfId="5967" priority="8360" timePeriod="thisWeek">
      <formula>AND(TODAY()-ROUNDDOWN(AF15,0)&lt;=WEEKDAY(TODAY())-1,ROUNDDOWN(AF15,0)-TODAY()&lt;=7-WEEKDAY(TODAY()))</formula>
    </cfRule>
  </conditionalFormatting>
  <conditionalFormatting sqref="CD15">
    <cfRule type="timePeriod" dxfId="5966" priority="8355" timePeriod="nextMonth">
      <formula>AND(MONTH(CD15)=MONTH(EDATE(TODAY(),0+1)),YEAR(CD15)=YEAR(EDATE(TODAY(),0+1)))</formula>
    </cfRule>
    <cfRule type="timePeriod" dxfId="5965" priority="8356" timePeriod="nextWeek">
      <formula>AND(ROUNDDOWN(CD15,0)-TODAY()&gt;(7-WEEKDAY(TODAY())),ROUNDDOWN(CD15,0)-TODAY()&lt;(15-WEEKDAY(TODAY())))</formula>
    </cfRule>
    <cfRule type="timePeriod" dxfId="5964" priority="8357" timePeriod="thisWeek">
      <formula>AND(TODAY()-ROUNDDOWN(CD15,0)&lt;=WEEKDAY(TODAY())-1,ROUNDDOWN(CD15,0)-TODAY()&lt;=7-WEEKDAY(TODAY()))</formula>
    </cfRule>
  </conditionalFormatting>
  <conditionalFormatting sqref="CD15">
    <cfRule type="timePeriod" dxfId="5963" priority="8352" timePeriod="nextMonth">
      <formula>AND(MONTH(CD15)=MONTH(EDATE(TODAY(),0+1)),YEAR(CD15)=YEAR(EDATE(TODAY(),0+1)))</formula>
    </cfRule>
    <cfRule type="timePeriod" dxfId="5962" priority="8353" timePeriod="nextWeek">
      <formula>AND(ROUNDDOWN(CD15,0)-TODAY()&gt;(7-WEEKDAY(TODAY())),ROUNDDOWN(CD15,0)-TODAY()&lt;(15-WEEKDAY(TODAY())))</formula>
    </cfRule>
    <cfRule type="timePeriod" dxfId="5961" priority="8354" timePeriod="thisWeek">
      <formula>AND(TODAY()-ROUNDDOWN(CD15,0)&lt;=WEEKDAY(TODAY())-1,ROUNDDOWN(CD15,0)-TODAY()&lt;=7-WEEKDAY(TODAY()))</formula>
    </cfRule>
  </conditionalFormatting>
  <conditionalFormatting sqref="C15">
    <cfRule type="containsText" dxfId="5960" priority="8338" operator="containsText" text="Closed">
      <formula>NOT(ISERROR(SEARCH("Closed",C15)))</formula>
    </cfRule>
    <cfRule type="containsText" dxfId="5959" priority="8350" stopIfTrue="1" operator="containsText" text="Near Due">
      <formula>NOT(ISERROR(SEARCH("Near Due",C15)))</formula>
    </cfRule>
    <cfRule type="containsText" dxfId="5958" priority="8351" stopIfTrue="1" operator="containsText" text="Closed">
      <formula>NOT(ISERROR(SEARCH("Closed",C15)))</formula>
    </cfRule>
  </conditionalFormatting>
  <conditionalFormatting sqref="C15">
    <cfRule type="containsText" dxfId="5957" priority="8347" stopIfTrue="1" operator="containsText" text="Too Over Due">
      <formula>NOT(ISERROR(SEARCH("Too Over Due",C15)))</formula>
    </cfRule>
    <cfRule type="containsText" dxfId="5956" priority="8348" stopIfTrue="1" operator="containsText" text="Over due">
      <formula>NOT(ISERROR(SEARCH("Over due",C15)))</formula>
    </cfRule>
    <cfRule type="containsText" dxfId="5955" priority="8349" stopIfTrue="1" operator="containsText" text="Today is due date">
      <formula>NOT(ISERROR(SEARCH("Today is due date",C15)))</formula>
    </cfRule>
  </conditionalFormatting>
  <conditionalFormatting sqref="CF15">
    <cfRule type="timePeriod" dxfId="5954" priority="8344" timePeriod="nextMonth">
      <formula>AND(MONTH(CF15)=MONTH(EDATE(TODAY(),0+1)),YEAR(CF15)=YEAR(EDATE(TODAY(),0+1)))</formula>
    </cfRule>
    <cfRule type="timePeriod" dxfId="5953" priority="8345" timePeriod="nextWeek">
      <formula>AND(ROUNDDOWN(CF15,0)-TODAY()&gt;(7-WEEKDAY(TODAY())),ROUNDDOWN(CF15,0)-TODAY()&lt;(15-WEEKDAY(TODAY())))</formula>
    </cfRule>
    <cfRule type="timePeriod" dxfId="5952" priority="8346" timePeriod="thisWeek">
      <formula>AND(TODAY()-ROUNDDOWN(CF15,0)&lt;=WEEKDAY(TODAY())-1,ROUNDDOWN(CF15,0)-TODAY()&lt;=7-WEEKDAY(TODAY()))</formula>
    </cfRule>
  </conditionalFormatting>
  <conditionalFormatting sqref="CF15">
    <cfRule type="timePeriod" dxfId="5951" priority="8341" timePeriod="nextMonth">
      <formula>AND(MONTH(CF15)=MONTH(EDATE(TODAY(),0+1)),YEAR(CF15)=YEAR(EDATE(TODAY(),0+1)))</formula>
    </cfRule>
    <cfRule type="timePeriod" dxfId="5950" priority="8342" timePeriod="nextWeek">
      <formula>AND(ROUNDDOWN(CF15,0)-TODAY()&gt;(7-WEEKDAY(TODAY())),ROUNDDOWN(CF15,0)-TODAY()&lt;(15-WEEKDAY(TODAY())))</formula>
    </cfRule>
    <cfRule type="timePeriod" dxfId="5949" priority="8343" timePeriod="thisWeek">
      <formula>AND(TODAY()-ROUNDDOWN(CF15,0)&lt;=WEEKDAY(TODAY())-1,ROUNDDOWN(CF15,0)-TODAY()&lt;=7-WEEKDAY(TODAY()))</formula>
    </cfRule>
  </conditionalFormatting>
  <conditionalFormatting sqref="D15">
    <cfRule type="containsText" dxfId="5948" priority="8339" operator="containsText" text="Done">
      <formula>NOT(ISERROR(SEARCH("Done",D15)))</formula>
    </cfRule>
    <cfRule type="containsText" dxfId="5947" priority="8340" operator="containsText" text="Under Test">
      <formula>NOT(ISERROR(SEARCH("Under Test",D15)))</formula>
    </cfRule>
  </conditionalFormatting>
  <conditionalFormatting sqref="D15">
    <cfRule type="containsText" dxfId="5946" priority="8337" operator="containsText" text="Cancel Test">
      <formula>NOT(ISERROR(SEARCH("Cancel Test",D15)))</formula>
    </cfRule>
  </conditionalFormatting>
  <conditionalFormatting sqref="D16">
    <cfRule type="containsText" dxfId="5945" priority="8301" stopIfTrue="1" operator="containsText" text="Near Due">
      <formula>NOT(ISERROR(SEARCH("Near Due",D16)))</formula>
    </cfRule>
    <cfRule type="containsText" dxfId="5944" priority="8302" stopIfTrue="1" operator="containsText" text="Closed">
      <formula>NOT(ISERROR(SEARCH("Closed",D16)))</formula>
    </cfRule>
  </conditionalFormatting>
  <conditionalFormatting sqref="D16">
    <cfRule type="containsText" dxfId="5943" priority="8298" stopIfTrue="1" operator="containsText" text="Too Over Due">
      <formula>NOT(ISERROR(SEARCH("Too Over Due",D16)))</formula>
    </cfRule>
    <cfRule type="containsText" dxfId="5942" priority="8299" stopIfTrue="1" operator="containsText" text="Over due">
      <formula>NOT(ISERROR(SEARCH("Over due",D16)))</formula>
    </cfRule>
    <cfRule type="containsText" dxfId="5941" priority="8300" stopIfTrue="1" operator="containsText" text="Today is due date">
      <formula>NOT(ISERROR(SEARCH("Today is due date",D16)))</formula>
    </cfRule>
  </conditionalFormatting>
  <conditionalFormatting sqref="D16">
    <cfRule type="containsText" dxfId="5940" priority="8296" operator="containsText" text="Done">
      <formula>NOT(ISERROR(SEARCH("Done",D16)))</formula>
    </cfRule>
    <cfRule type="containsText" dxfId="5939" priority="8297" operator="containsText" text="Under Test">
      <formula>NOT(ISERROR(SEARCH("Under Test",D16)))</formula>
    </cfRule>
  </conditionalFormatting>
  <conditionalFormatting sqref="D16">
    <cfRule type="containsText" dxfId="5938" priority="8295" operator="containsText" text="Cancel Test">
      <formula>NOT(ISERROR(SEARCH("Cancel Test",D16)))</formula>
    </cfRule>
  </conditionalFormatting>
  <conditionalFormatting sqref="E16">
    <cfRule type="containsText" dxfId="5937" priority="8292" stopIfTrue="1" operator="containsText" text="Near Due">
      <formula>NOT(ISERROR(SEARCH("Near Due",E16)))</formula>
    </cfRule>
    <cfRule type="containsText" dxfId="5936" priority="8293" stopIfTrue="1" operator="containsText" text="Closed">
      <formula>NOT(ISERROR(SEARCH("Closed",E16)))</formula>
    </cfRule>
  </conditionalFormatting>
  <conditionalFormatting sqref="E16">
    <cfRule type="containsText" dxfId="5935" priority="8289" stopIfTrue="1" operator="containsText" text="Too Over Due">
      <formula>NOT(ISERROR(SEARCH("Too Over Due",E16)))</formula>
    </cfRule>
    <cfRule type="containsText" dxfId="5934" priority="8290" stopIfTrue="1" operator="containsText" text="Over due">
      <formula>NOT(ISERROR(SEARCH("Over due",E16)))</formula>
    </cfRule>
    <cfRule type="containsText" dxfId="5933" priority="8291" stopIfTrue="1" operator="containsText" text="Today is due date">
      <formula>NOT(ISERROR(SEARCH("Today is due date",E16)))</formula>
    </cfRule>
  </conditionalFormatting>
  <conditionalFormatting sqref="X16:Y16">
    <cfRule type="containsText" dxfId="5932" priority="8286" operator="containsText" text="Non Operate">
      <formula>NOT(ISERROR(SEARCH("Non Operate",X16)))</formula>
    </cfRule>
    <cfRule type="containsText" dxfId="5931" priority="8287" operator="containsText" text="Operate">
      <formula>NOT(ISERROR(SEARCH("Operate",X16)))</formula>
    </cfRule>
  </conditionalFormatting>
  <conditionalFormatting sqref="O16">
    <cfRule type="containsText" dxfId="5930" priority="8284" operator="containsText" text="Regular Test">
      <formula>NOT(ISERROR(SEARCH("Regular Test",O16)))</formula>
    </cfRule>
    <cfRule type="containsText" dxfId="5929" priority="8285" operator="containsText" text="Special Request">
      <formula>NOT(ISERROR(SEARCH("Special Request",O16)))</formula>
    </cfRule>
  </conditionalFormatting>
  <conditionalFormatting sqref="AH16:AO16 AQ16:BE16">
    <cfRule type="timePeriod" dxfId="5928" priority="8281" timePeriod="nextMonth">
      <formula>AND(MONTH(AH16)=MONTH(EDATE(TODAY(),0+1)),YEAR(AH16)=YEAR(EDATE(TODAY(),0+1)))</formula>
    </cfRule>
    <cfRule type="timePeriod" dxfId="5927" priority="8282" timePeriod="nextWeek">
      <formula>AND(ROUNDDOWN(AH16,0)-TODAY()&gt;(7-WEEKDAY(TODAY())),ROUNDDOWN(AH16,0)-TODAY()&lt;(15-WEEKDAY(TODAY())))</formula>
    </cfRule>
    <cfRule type="timePeriod" dxfId="5926" priority="8283" timePeriod="thisWeek">
      <formula>AND(TODAY()-ROUNDDOWN(AH16,0)&lt;=WEEKDAY(TODAY())-1,ROUNDDOWN(AH16,0)-TODAY()&lt;=7-WEEKDAY(TODAY()))</formula>
    </cfRule>
  </conditionalFormatting>
  <conditionalFormatting sqref="CD16">
    <cfRule type="timePeriod" dxfId="5925" priority="8278" timePeriod="nextMonth">
      <formula>AND(MONTH(CD16)=MONTH(EDATE(TODAY(),0+1)),YEAR(CD16)=YEAR(EDATE(TODAY(),0+1)))</formula>
    </cfRule>
    <cfRule type="timePeriod" dxfId="5924" priority="8279" timePeriod="nextWeek">
      <formula>AND(ROUNDDOWN(CD16,0)-TODAY()&gt;(7-WEEKDAY(TODAY())),ROUNDDOWN(CD16,0)-TODAY()&lt;(15-WEEKDAY(TODAY())))</formula>
    </cfRule>
    <cfRule type="timePeriod" dxfId="5923" priority="8280" timePeriod="thisWeek">
      <formula>AND(TODAY()-ROUNDDOWN(CD16,0)&lt;=WEEKDAY(TODAY())-1,ROUNDDOWN(CD16,0)-TODAY()&lt;=7-WEEKDAY(TODAY()))</formula>
    </cfRule>
  </conditionalFormatting>
  <conditionalFormatting sqref="C16">
    <cfRule type="containsText" dxfId="5922" priority="8272" operator="containsText" text="Closed">
      <formula>NOT(ISERROR(SEARCH("Closed",C16)))</formula>
    </cfRule>
    <cfRule type="containsText" dxfId="5921" priority="8276" stopIfTrue="1" operator="containsText" text="Near Due">
      <formula>NOT(ISERROR(SEARCH("Near Due",C16)))</formula>
    </cfRule>
    <cfRule type="containsText" dxfId="5920" priority="8277" stopIfTrue="1" operator="containsText" text="Closed">
      <formula>NOT(ISERROR(SEARCH("Closed",C16)))</formula>
    </cfRule>
  </conditionalFormatting>
  <conditionalFormatting sqref="C16">
    <cfRule type="containsText" dxfId="5919" priority="8273" stopIfTrue="1" operator="containsText" text="Too Over Due">
      <formula>NOT(ISERROR(SEARCH("Too Over Due",C16)))</formula>
    </cfRule>
    <cfRule type="containsText" dxfId="5918" priority="8274" stopIfTrue="1" operator="containsText" text="Over due">
      <formula>NOT(ISERROR(SEARCH("Over due",C16)))</formula>
    </cfRule>
    <cfRule type="containsText" dxfId="5917" priority="8275" stopIfTrue="1" operator="containsText" text="Today is due date">
      <formula>NOT(ISERROR(SEARCH("Today is due date",C16)))</formula>
    </cfRule>
  </conditionalFormatting>
  <conditionalFormatting sqref="CC16">
    <cfRule type="colorScale" priority="8294">
      <colorScale>
        <cfvo type="min"/>
        <cfvo type="percentile" val="50"/>
        <cfvo type="max"/>
        <color rgb="FF63BE7B"/>
        <color rgb="FFFCFCFF"/>
        <color rgb="FFF8696B"/>
      </colorScale>
    </cfRule>
  </conditionalFormatting>
  <conditionalFormatting sqref="AF16:AG16">
    <cfRule type="timePeriod" dxfId="5916" priority="8269" timePeriod="nextMonth">
      <formula>AND(MONTH(AF16)=MONTH(EDATE(TODAY(),0+1)),YEAR(AF16)=YEAR(EDATE(TODAY(),0+1)))</formula>
    </cfRule>
    <cfRule type="timePeriod" dxfId="5915" priority="8270" timePeriod="nextWeek">
      <formula>AND(ROUNDDOWN(AF16,0)-TODAY()&gt;(7-WEEKDAY(TODAY())),ROUNDDOWN(AF16,0)-TODAY()&lt;(15-WEEKDAY(TODAY())))</formula>
    </cfRule>
    <cfRule type="timePeriod" dxfId="5914" priority="8271" timePeriod="thisWeek">
      <formula>AND(TODAY()-ROUNDDOWN(AF16,0)&lt;=WEEKDAY(TODAY())-1,ROUNDDOWN(AF16,0)-TODAY()&lt;=7-WEEKDAY(TODAY()))</formula>
    </cfRule>
  </conditionalFormatting>
  <conditionalFormatting sqref="AP16">
    <cfRule type="timePeriod" dxfId="5913" priority="8266" timePeriod="nextMonth">
      <formula>AND(MONTH(AP16)=MONTH(EDATE(TODAY(),0+1)),YEAR(AP16)=YEAR(EDATE(TODAY(),0+1)))</formula>
    </cfRule>
    <cfRule type="timePeriod" dxfId="5912" priority="8267" timePeriod="nextWeek">
      <formula>AND(ROUNDDOWN(AP16,0)-TODAY()&gt;(7-WEEKDAY(TODAY())),ROUNDDOWN(AP16,0)-TODAY()&lt;(15-WEEKDAY(TODAY())))</formula>
    </cfRule>
    <cfRule type="timePeriod" dxfId="5911" priority="8268" timePeriod="thisWeek">
      <formula>AND(TODAY()-ROUNDDOWN(AP16,0)&lt;=WEEKDAY(TODAY())-1,ROUNDDOWN(AP16,0)-TODAY()&lt;=7-WEEKDAY(TODAY()))</formula>
    </cfRule>
  </conditionalFormatting>
  <conditionalFormatting sqref="C17">
    <cfRule type="containsText" dxfId="5910" priority="8249" stopIfTrue="1" operator="containsText" text="Too Over Due">
      <formula>NOT(ISERROR(SEARCH("Too Over Due",C17)))</formula>
    </cfRule>
    <cfRule type="containsText" dxfId="5909" priority="8250" stopIfTrue="1" operator="containsText" text="Over due">
      <formula>NOT(ISERROR(SEARCH("Over due",C17)))</formula>
    </cfRule>
    <cfRule type="containsText" dxfId="5908" priority="8251" stopIfTrue="1" operator="containsText" text="Today is due date">
      <formula>NOT(ISERROR(SEARCH("Today is due date",C17)))</formula>
    </cfRule>
  </conditionalFormatting>
  <conditionalFormatting sqref="X17">
    <cfRule type="containsText" dxfId="5907" priority="8246" operator="containsText" text="Non Operate">
      <formula>NOT(ISERROR(SEARCH("Non Operate",X17)))</formula>
    </cfRule>
    <cfRule type="containsText" dxfId="5906" priority="8247" operator="containsText" text="Operate">
      <formula>NOT(ISERROR(SEARCH("Operate",X17)))</formula>
    </cfRule>
  </conditionalFormatting>
  <conditionalFormatting sqref="O17">
    <cfRule type="containsText" dxfId="5905" priority="8244" operator="containsText" text="Regular Test">
      <formula>NOT(ISERROR(SEARCH("Regular Test",O17)))</formula>
    </cfRule>
    <cfRule type="containsText" dxfId="5904" priority="8245" operator="containsText" text="Special Request">
      <formula>NOT(ISERROR(SEARCH("Special Request",O17)))</formula>
    </cfRule>
  </conditionalFormatting>
  <conditionalFormatting sqref="AH17:AO17 CD17 AQ17:BE17">
    <cfRule type="timePeriod" dxfId="5903" priority="8241" timePeriod="nextMonth">
      <formula>AND(MONTH(AH17)=MONTH(EDATE(TODAY(),0+1)),YEAR(AH17)=YEAR(EDATE(TODAY(),0+1)))</formula>
    </cfRule>
    <cfRule type="timePeriod" dxfId="5902" priority="8242" timePeriod="nextWeek">
      <formula>AND(ROUNDDOWN(AH17,0)-TODAY()&gt;(7-WEEKDAY(TODAY())),ROUNDDOWN(AH17,0)-TODAY()&lt;(15-WEEKDAY(TODAY())))</formula>
    </cfRule>
    <cfRule type="timePeriod" dxfId="5901" priority="8243" timePeriod="thisWeek">
      <formula>AND(TODAY()-ROUNDDOWN(AH17,0)&lt;=WEEKDAY(TODAY())-1,ROUNDDOWN(AH17,0)-TODAY()&lt;=7-WEEKDAY(TODAY()))</formula>
    </cfRule>
  </conditionalFormatting>
  <conditionalFormatting sqref="C17">
    <cfRule type="containsText" dxfId="5900" priority="8238" operator="containsText" text="Closed">
      <formula>NOT(ISERROR(SEARCH("Closed",C17)))</formula>
    </cfRule>
    <cfRule type="containsText" dxfId="5899" priority="8239" stopIfTrue="1" operator="containsText" text="Near Due">
      <formula>NOT(ISERROR(SEARCH("Near Due",C17)))</formula>
    </cfRule>
    <cfRule type="containsText" dxfId="5898" priority="8240" stopIfTrue="1" operator="containsText" text="Closed">
      <formula>NOT(ISERROR(SEARCH("Closed",C17)))</formula>
    </cfRule>
  </conditionalFormatting>
  <conditionalFormatting sqref="CC17">
    <cfRule type="colorScale" priority="8252">
      <colorScale>
        <cfvo type="min"/>
        <cfvo type="percentile" val="50"/>
        <cfvo type="max"/>
        <color rgb="FF63BE7B"/>
        <color rgb="FFFCFCFF"/>
        <color rgb="FFF8696B"/>
      </colorScale>
    </cfRule>
  </conditionalFormatting>
  <conditionalFormatting sqref="AP17">
    <cfRule type="timePeriod" dxfId="5897" priority="8212" timePeriod="nextMonth">
      <formula>AND(MONTH(AP17)=MONTH(EDATE(TODAY(),0+1)),YEAR(AP17)=YEAR(EDATE(TODAY(),0+1)))</formula>
    </cfRule>
    <cfRule type="timePeriod" dxfId="5896" priority="8213" timePeriod="nextWeek">
      <formula>AND(ROUNDDOWN(AP17,0)-TODAY()&gt;(7-WEEKDAY(TODAY())),ROUNDDOWN(AP17,0)-TODAY()&lt;(15-WEEKDAY(TODAY())))</formula>
    </cfRule>
    <cfRule type="timePeriod" dxfId="5895" priority="8214" timePeriod="thisWeek">
      <formula>AND(TODAY()-ROUNDDOWN(AP17,0)&lt;=WEEKDAY(TODAY())-1,ROUNDDOWN(AP17,0)-TODAY()&lt;=7-WEEKDAY(TODAY()))</formula>
    </cfRule>
  </conditionalFormatting>
  <conditionalFormatting sqref="E18">
    <cfRule type="containsText" dxfId="5894" priority="8209" stopIfTrue="1" operator="containsText" text="Near Due">
      <formula>NOT(ISERROR(SEARCH("Near Due",E18)))</formula>
    </cfRule>
    <cfRule type="containsText" dxfId="5893" priority="8210" stopIfTrue="1" operator="containsText" text="Closed">
      <formula>NOT(ISERROR(SEARCH("Closed",E18)))</formula>
    </cfRule>
  </conditionalFormatting>
  <conditionalFormatting sqref="E18">
    <cfRule type="containsText" dxfId="5892" priority="8206" stopIfTrue="1" operator="containsText" text="Too Over Due">
      <formula>NOT(ISERROR(SEARCH("Too Over Due",E18)))</formula>
    </cfRule>
    <cfRule type="containsText" dxfId="5891" priority="8207" stopIfTrue="1" operator="containsText" text="Over due">
      <formula>NOT(ISERROR(SEARCH("Over due",E18)))</formula>
    </cfRule>
    <cfRule type="containsText" dxfId="5890" priority="8208" stopIfTrue="1" operator="containsText" text="Today is due date">
      <formula>NOT(ISERROR(SEARCH("Today is due date",E18)))</formula>
    </cfRule>
  </conditionalFormatting>
  <conditionalFormatting sqref="D18:D26">
    <cfRule type="containsText" dxfId="5889" priority="8204" stopIfTrue="1" operator="containsText" text="Near Due">
      <formula>NOT(ISERROR(SEARCH("Near Due",D18)))</formula>
    </cfRule>
    <cfRule type="containsText" dxfId="5888" priority="8205" stopIfTrue="1" operator="containsText" text="Closed">
      <formula>NOT(ISERROR(SEARCH("Closed",D18)))</formula>
    </cfRule>
  </conditionalFormatting>
  <conditionalFormatting sqref="D18:D26">
    <cfRule type="containsText" dxfId="5887" priority="8201" stopIfTrue="1" operator="containsText" text="Too Over Due">
      <formula>NOT(ISERROR(SEARCH("Too Over Due",D18)))</formula>
    </cfRule>
    <cfRule type="containsText" dxfId="5886" priority="8202" stopIfTrue="1" operator="containsText" text="Over due">
      <formula>NOT(ISERROR(SEARCH("Over due",D18)))</formula>
    </cfRule>
    <cfRule type="containsText" dxfId="5885" priority="8203" stopIfTrue="1" operator="containsText" text="Today is due date">
      <formula>NOT(ISERROR(SEARCH("Today is due date",D18)))</formula>
    </cfRule>
  </conditionalFormatting>
  <conditionalFormatting sqref="X18:Y26">
    <cfRule type="containsText" dxfId="5884" priority="8198" operator="containsText" text="Non Operate">
      <formula>NOT(ISERROR(SEARCH("Non Operate",X18)))</formula>
    </cfRule>
    <cfRule type="containsText" dxfId="5883" priority="8199" operator="containsText" text="Operate">
      <formula>NOT(ISERROR(SEARCH("Operate",X18)))</formula>
    </cfRule>
  </conditionalFormatting>
  <conditionalFormatting sqref="O18:O26">
    <cfRule type="containsText" dxfId="5882" priority="8196" operator="containsText" text="Regular Test">
      <formula>NOT(ISERROR(SEARCH("Regular Test",O18)))</formula>
    </cfRule>
    <cfRule type="containsText" dxfId="5881" priority="8197" operator="containsText" text="Special Request">
      <formula>NOT(ISERROR(SEARCH("Special Request",O18)))</formula>
    </cfRule>
  </conditionalFormatting>
  <conditionalFormatting sqref="CC18:CC26">
    <cfRule type="colorScale" priority="8211">
      <colorScale>
        <cfvo type="min"/>
        <cfvo type="percentile" val="50"/>
        <cfvo type="max"/>
        <color rgb="FF63BE7B"/>
        <color rgb="FFFCFCFF"/>
        <color rgb="FFF8696B"/>
      </colorScale>
    </cfRule>
  </conditionalFormatting>
  <conditionalFormatting sqref="AF26:AM26 AO26:BE26">
    <cfRule type="timePeriod" dxfId="5880" priority="8193" timePeriod="nextMonth">
      <formula>AND(MONTH(AF26)=MONTH(EDATE(TODAY(),0+1)),YEAR(AF26)=YEAR(EDATE(TODAY(),0+1)))</formula>
    </cfRule>
    <cfRule type="timePeriod" dxfId="5879" priority="8194" timePeriod="nextWeek">
      <formula>AND(ROUNDDOWN(AF26,0)-TODAY()&gt;(7-WEEKDAY(TODAY())),ROUNDDOWN(AF26,0)-TODAY()&lt;(15-WEEKDAY(TODAY())))</formula>
    </cfRule>
    <cfRule type="timePeriod" dxfId="5878" priority="8195" timePeriod="thisWeek">
      <formula>AND(TODAY()-ROUNDDOWN(AF26,0)&lt;=WEEKDAY(TODAY())-1,ROUNDDOWN(AF26,0)-TODAY()&lt;=7-WEEKDAY(TODAY()))</formula>
    </cfRule>
  </conditionalFormatting>
  <conditionalFormatting sqref="CD18:CD22">
    <cfRule type="timePeriod" dxfId="5877" priority="8190" timePeriod="nextMonth">
      <formula>AND(MONTH(CD18)=MONTH(EDATE(TODAY(),0+1)),YEAR(CD18)=YEAR(EDATE(TODAY(),0+1)))</formula>
    </cfRule>
    <cfRule type="timePeriod" dxfId="5876" priority="8191" timePeriod="nextWeek">
      <formula>AND(ROUNDDOWN(CD18,0)-TODAY()&gt;(7-WEEKDAY(TODAY())),ROUNDDOWN(CD18,0)-TODAY()&lt;(15-WEEKDAY(TODAY())))</formula>
    </cfRule>
    <cfRule type="timePeriod" dxfId="5875" priority="8192" timePeriod="thisWeek">
      <formula>AND(TODAY()-ROUNDDOWN(CD18,0)&lt;=WEEKDAY(TODAY())-1,ROUNDDOWN(CD18,0)-TODAY()&lt;=7-WEEKDAY(TODAY()))</formula>
    </cfRule>
  </conditionalFormatting>
  <conditionalFormatting sqref="CF26">
    <cfRule type="timePeriod" dxfId="5874" priority="8187" timePeriod="nextMonth">
      <formula>AND(MONTH(CF26)=MONTH(EDATE(TODAY(),0+1)),YEAR(CF26)=YEAR(EDATE(TODAY(),0+1)))</formula>
    </cfRule>
    <cfRule type="timePeriod" dxfId="5873" priority="8188" timePeriod="nextWeek">
      <formula>AND(ROUNDDOWN(CF26,0)-TODAY()&gt;(7-WEEKDAY(TODAY())),ROUNDDOWN(CF26,0)-TODAY()&lt;(15-WEEKDAY(TODAY())))</formula>
    </cfRule>
    <cfRule type="timePeriod" dxfId="5872" priority="8189" timePeriod="thisWeek">
      <formula>AND(TODAY()-ROUNDDOWN(CF26,0)&lt;=WEEKDAY(TODAY())-1,ROUNDDOWN(CF26,0)-TODAY()&lt;=7-WEEKDAY(TODAY()))</formula>
    </cfRule>
  </conditionalFormatting>
  <conditionalFormatting sqref="C18:C26">
    <cfRule type="containsText" dxfId="5871" priority="8179" operator="containsText" text="Closed">
      <formula>NOT(ISERROR(SEARCH("Closed",C18)))</formula>
    </cfRule>
    <cfRule type="containsText" dxfId="5870" priority="8185" stopIfTrue="1" operator="containsText" text="Near Due">
      <formula>NOT(ISERROR(SEARCH("Near Due",C18)))</formula>
    </cfRule>
    <cfRule type="containsText" dxfId="5869" priority="8186" stopIfTrue="1" operator="containsText" text="Closed">
      <formula>NOT(ISERROR(SEARCH("Closed",C18)))</formula>
    </cfRule>
  </conditionalFormatting>
  <conditionalFormatting sqref="C18:C26">
    <cfRule type="containsText" dxfId="5868" priority="8182" stopIfTrue="1" operator="containsText" text="Too Over Due">
      <formula>NOT(ISERROR(SEARCH("Too Over Due",C18)))</formula>
    </cfRule>
    <cfRule type="containsText" dxfId="5867" priority="8183" stopIfTrue="1" operator="containsText" text="Over due">
      <formula>NOT(ISERROR(SEARCH("Over due",C18)))</formula>
    </cfRule>
    <cfRule type="containsText" dxfId="5866" priority="8184" stopIfTrue="1" operator="containsText" text="Today is due date">
      <formula>NOT(ISERROR(SEARCH("Today is due date",C18)))</formula>
    </cfRule>
  </conditionalFormatting>
  <conditionalFormatting sqref="D18:D26">
    <cfRule type="containsText" dxfId="5865" priority="8180" operator="containsText" text="Done">
      <formula>NOT(ISERROR(SEARCH("Done",D18)))</formula>
    </cfRule>
    <cfRule type="containsText" dxfId="5864" priority="8181" operator="containsText" text="Under Test">
      <formula>NOT(ISERROR(SEARCH("Under Test",D18)))</formula>
    </cfRule>
  </conditionalFormatting>
  <conditionalFormatting sqref="D18:D26">
    <cfRule type="containsText" dxfId="5863" priority="8178" operator="containsText" text="Cancel Test">
      <formula>NOT(ISERROR(SEARCH("Cancel Test",D18)))</formula>
    </cfRule>
  </conditionalFormatting>
  <conditionalFormatting sqref="CD24:CD26">
    <cfRule type="timePeriod" dxfId="5862" priority="8175" timePeriod="nextMonth">
      <formula>AND(MONTH(CD24)=MONTH(EDATE(TODAY(),0+1)),YEAR(CD24)=YEAR(EDATE(TODAY(),0+1)))</formula>
    </cfRule>
    <cfRule type="timePeriod" dxfId="5861" priority="8176" timePeriod="nextWeek">
      <formula>AND(ROUNDDOWN(CD24,0)-TODAY()&gt;(7-WEEKDAY(TODAY())),ROUNDDOWN(CD24,0)-TODAY()&lt;(15-WEEKDAY(TODAY())))</formula>
    </cfRule>
    <cfRule type="timePeriod" dxfId="5860" priority="8177" timePeriod="thisWeek">
      <formula>AND(TODAY()-ROUNDDOWN(CD24,0)&lt;=WEEKDAY(TODAY())-1,ROUNDDOWN(CD24,0)-TODAY()&lt;=7-WEEKDAY(TODAY()))</formula>
    </cfRule>
  </conditionalFormatting>
  <conditionalFormatting sqref="E19:E26">
    <cfRule type="containsText" dxfId="5859" priority="8173" stopIfTrue="1" operator="containsText" text="Near Due">
      <formula>NOT(ISERROR(SEARCH("Near Due",E19)))</formula>
    </cfRule>
    <cfRule type="containsText" dxfId="5858" priority="8174" stopIfTrue="1" operator="containsText" text="Closed">
      <formula>NOT(ISERROR(SEARCH("Closed",E19)))</formula>
    </cfRule>
  </conditionalFormatting>
  <conditionalFormatting sqref="E19:E26">
    <cfRule type="containsText" dxfId="5857" priority="8170" stopIfTrue="1" operator="containsText" text="Too Over Due">
      <formula>NOT(ISERROR(SEARCH("Too Over Due",E19)))</formula>
    </cfRule>
    <cfRule type="containsText" dxfId="5856" priority="8171" stopIfTrue="1" operator="containsText" text="Over due">
      <formula>NOT(ISERROR(SEARCH("Over due",E19)))</formula>
    </cfRule>
    <cfRule type="containsText" dxfId="5855" priority="8172" stopIfTrue="1" operator="containsText" text="Today is due date">
      <formula>NOT(ISERROR(SEARCH("Today is due date",E19)))</formula>
    </cfRule>
  </conditionalFormatting>
  <conditionalFormatting sqref="D27">
    <cfRule type="containsText" dxfId="5854" priority="8167" stopIfTrue="1" operator="containsText" text="Near Due">
      <formula>NOT(ISERROR(SEARCH("Near Due",D27)))</formula>
    </cfRule>
    <cfRule type="containsText" dxfId="5853" priority="8168" stopIfTrue="1" operator="containsText" text="Closed">
      <formula>NOT(ISERROR(SEARCH("Closed",D27)))</formula>
    </cfRule>
  </conditionalFormatting>
  <conditionalFormatting sqref="D27">
    <cfRule type="containsText" dxfId="5852" priority="8164" stopIfTrue="1" operator="containsText" text="Too Over Due">
      <formula>NOT(ISERROR(SEARCH("Too Over Due",D27)))</formula>
    </cfRule>
    <cfRule type="containsText" dxfId="5851" priority="8165" stopIfTrue="1" operator="containsText" text="Over due">
      <formula>NOT(ISERROR(SEARCH("Over due",D27)))</formula>
    </cfRule>
    <cfRule type="containsText" dxfId="5850" priority="8166" stopIfTrue="1" operator="containsText" text="Today is due date">
      <formula>NOT(ISERROR(SEARCH("Today is due date",D27)))</formula>
    </cfRule>
  </conditionalFormatting>
  <conditionalFormatting sqref="X27:Y27">
    <cfRule type="containsText" dxfId="5849" priority="8161" operator="containsText" text="Non Operate">
      <formula>NOT(ISERROR(SEARCH("Non Operate",X27)))</formula>
    </cfRule>
    <cfRule type="containsText" dxfId="5848" priority="8162" operator="containsText" text="Operate">
      <formula>NOT(ISERROR(SEARCH("Operate",X27)))</formula>
    </cfRule>
  </conditionalFormatting>
  <conditionalFormatting sqref="O27">
    <cfRule type="containsText" dxfId="5847" priority="8159" operator="containsText" text="Regular Test">
      <formula>NOT(ISERROR(SEARCH("Regular Test",O27)))</formula>
    </cfRule>
    <cfRule type="containsText" dxfId="5846" priority="8160" operator="containsText" text="Special Request">
      <formula>NOT(ISERROR(SEARCH("Special Request",O27)))</formula>
    </cfRule>
  </conditionalFormatting>
  <conditionalFormatting sqref="CC27">
    <cfRule type="colorScale" priority="8169">
      <colorScale>
        <cfvo type="min"/>
        <cfvo type="percentile" val="50"/>
        <cfvo type="max"/>
        <color rgb="FF63BE7B"/>
        <color rgb="FFFCFCFF"/>
        <color rgb="FFF8696B"/>
      </colorScale>
    </cfRule>
  </conditionalFormatting>
  <conditionalFormatting sqref="AF27:BE27">
    <cfRule type="timePeriod" dxfId="5845" priority="8156" timePeriod="nextMonth">
      <formula>AND(MONTH(AF27)=MONTH(EDATE(TODAY(),0+1)),YEAR(AF27)=YEAR(EDATE(TODAY(),0+1)))</formula>
    </cfRule>
    <cfRule type="timePeriod" dxfId="5844" priority="8157" timePeriod="nextWeek">
      <formula>AND(ROUNDDOWN(AF27,0)-TODAY()&gt;(7-WEEKDAY(TODAY())),ROUNDDOWN(AF27,0)-TODAY()&lt;(15-WEEKDAY(TODAY())))</formula>
    </cfRule>
    <cfRule type="timePeriod" dxfId="5843" priority="8158" timePeriod="thisWeek">
      <formula>AND(TODAY()-ROUNDDOWN(AF27,0)&lt;=WEEKDAY(TODAY())-1,ROUNDDOWN(AF27,0)-TODAY()&lt;=7-WEEKDAY(TODAY()))</formula>
    </cfRule>
  </conditionalFormatting>
  <conditionalFormatting sqref="C27">
    <cfRule type="containsText" dxfId="5842" priority="8148" operator="containsText" text="Closed">
      <formula>NOT(ISERROR(SEARCH("Closed",C27)))</formula>
    </cfRule>
    <cfRule type="containsText" dxfId="5841" priority="8154" stopIfTrue="1" operator="containsText" text="Near Due">
      <formula>NOT(ISERROR(SEARCH("Near Due",C27)))</formula>
    </cfRule>
    <cfRule type="containsText" dxfId="5840" priority="8155" stopIfTrue="1" operator="containsText" text="Closed">
      <formula>NOT(ISERROR(SEARCH("Closed",C27)))</formula>
    </cfRule>
  </conditionalFormatting>
  <conditionalFormatting sqref="C27">
    <cfRule type="containsText" dxfId="5839" priority="8151" stopIfTrue="1" operator="containsText" text="Too Over Due">
      <formula>NOT(ISERROR(SEARCH("Too Over Due",C27)))</formula>
    </cfRule>
    <cfRule type="containsText" dxfId="5838" priority="8152" stopIfTrue="1" operator="containsText" text="Over due">
      <formula>NOT(ISERROR(SEARCH("Over due",C27)))</formula>
    </cfRule>
    <cfRule type="containsText" dxfId="5837" priority="8153" stopIfTrue="1" operator="containsText" text="Today is due date">
      <formula>NOT(ISERROR(SEARCH("Today is due date",C27)))</formula>
    </cfRule>
  </conditionalFormatting>
  <conditionalFormatting sqref="D27">
    <cfRule type="containsText" dxfId="5836" priority="8149" operator="containsText" text="Done">
      <formula>NOT(ISERROR(SEARCH("Done",D27)))</formula>
    </cfRule>
    <cfRule type="containsText" dxfId="5835" priority="8150" operator="containsText" text="Under Test">
      <formula>NOT(ISERROR(SEARCH("Under Test",D27)))</formula>
    </cfRule>
  </conditionalFormatting>
  <conditionalFormatting sqref="D27">
    <cfRule type="containsText" dxfId="5834" priority="8147" operator="containsText" text="Cancel Test">
      <formula>NOT(ISERROR(SEARCH("Cancel Test",D27)))</formula>
    </cfRule>
  </conditionalFormatting>
  <conditionalFormatting sqref="E27">
    <cfRule type="containsText" dxfId="5833" priority="8145" stopIfTrue="1" operator="containsText" text="Near Due">
      <formula>NOT(ISERROR(SEARCH("Near Due",E27)))</formula>
    </cfRule>
    <cfRule type="containsText" dxfId="5832" priority="8146" stopIfTrue="1" operator="containsText" text="Closed">
      <formula>NOT(ISERROR(SEARCH("Closed",E27)))</formula>
    </cfRule>
  </conditionalFormatting>
  <conditionalFormatting sqref="E27">
    <cfRule type="containsText" dxfId="5831" priority="8142" stopIfTrue="1" operator="containsText" text="Too Over Due">
      <formula>NOT(ISERROR(SEARCH("Too Over Due",E27)))</formula>
    </cfRule>
    <cfRule type="containsText" dxfId="5830" priority="8143" stopIfTrue="1" operator="containsText" text="Over due">
      <formula>NOT(ISERROR(SEARCH("Over due",E27)))</formula>
    </cfRule>
    <cfRule type="containsText" dxfId="5829" priority="8144" stopIfTrue="1" operator="containsText" text="Today is due date">
      <formula>NOT(ISERROR(SEARCH("Today is due date",E27)))</formula>
    </cfRule>
  </conditionalFormatting>
  <conditionalFormatting sqref="D28:E28">
    <cfRule type="containsText" dxfId="5828" priority="8140" stopIfTrue="1" operator="containsText" text="Near Due">
      <formula>NOT(ISERROR(SEARCH("Near Due",D28)))</formula>
    </cfRule>
    <cfRule type="containsText" dxfId="5827" priority="8141" stopIfTrue="1" operator="containsText" text="Closed">
      <formula>NOT(ISERROR(SEARCH("Closed",D28)))</formula>
    </cfRule>
  </conditionalFormatting>
  <conditionalFormatting sqref="D28:E28">
    <cfRule type="containsText" dxfId="5826" priority="8137" stopIfTrue="1" operator="containsText" text="Too Over Due">
      <formula>NOT(ISERROR(SEARCH("Too Over Due",D28)))</formula>
    </cfRule>
    <cfRule type="containsText" dxfId="5825" priority="8138" stopIfTrue="1" operator="containsText" text="Over due">
      <formula>NOT(ISERROR(SEARCH("Over due",D28)))</formula>
    </cfRule>
    <cfRule type="containsText" dxfId="5824" priority="8139" stopIfTrue="1" operator="containsText" text="Today is due date">
      <formula>NOT(ISERROR(SEARCH("Today is due date",D28)))</formula>
    </cfRule>
  </conditionalFormatting>
  <conditionalFormatting sqref="Y28">
    <cfRule type="containsText" dxfId="5823" priority="8135" operator="containsText" text="Non Operate">
      <formula>NOT(ISERROR(SEARCH("Non Operate",Y28)))</formula>
    </cfRule>
    <cfRule type="containsText" dxfId="5822" priority="8136" operator="containsText" text="Operate">
      <formula>NOT(ISERROR(SEARCH("Operate",Y28)))</formula>
    </cfRule>
  </conditionalFormatting>
  <conditionalFormatting sqref="AF28:AG28">
    <cfRule type="timePeriod" dxfId="5821" priority="8132" timePeriod="nextMonth">
      <formula>AND(MONTH(AF28)=MONTH(EDATE(TODAY(),0+1)),YEAR(AF28)=YEAR(EDATE(TODAY(),0+1)))</formula>
    </cfRule>
    <cfRule type="timePeriod" dxfId="5820" priority="8133" timePeriod="nextWeek">
      <formula>AND(ROUNDDOWN(AF28,0)-TODAY()&gt;(7-WEEKDAY(TODAY())),ROUNDDOWN(AF28,0)-TODAY()&lt;(15-WEEKDAY(TODAY())))</formula>
    </cfRule>
    <cfRule type="timePeriod" dxfId="5819" priority="8134" timePeriod="thisWeek">
      <formula>AND(TODAY()-ROUNDDOWN(AF28,0)&lt;=WEEKDAY(TODAY())-1,ROUNDDOWN(AF28,0)-TODAY()&lt;=7-WEEKDAY(TODAY()))</formula>
    </cfRule>
  </conditionalFormatting>
  <conditionalFormatting sqref="D28">
    <cfRule type="containsText" dxfId="5818" priority="8130" operator="containsText" text="Done">
      <formula>NOT(ISERROR(SEARCH("Done",D28)))</formula>
    </cfRule>
    <cfRule type="containsText" dxfId="5817" priority="8131" operator="containsText" text="Under Test">
      <formula>NOT(ISERROR(SEARCH("Under Test",D28)))</formula>
    </cfRule>
  </conditionalFormatting>
  <conditionalFormatting sqref="D28">
    <cfRule type="containsText" dxfId="5816" priority="8129" operator="containsText" text="Cancel Test">
      <formula>NOT(ISERROR(SEARCH("Cancel Test",D28)))</formula>
    </cfRule>
  </conditionalFormatting>
  <conditionalFormatting sqref="C28">
    <cfRule type="containsText" dxfId="5815" priority="8125" stopIfTrue="1" operator="containsText" text="Too Over Due">
      <formula>NOT(ISERROR(SEARCH("Too Over Due",C28)))</formula>
    </cfRule>
    <cfRule type="containsText" dxfId="5814" priority="8126" stopIfTrue="1" operator="containsText" text="Over due">
      <formula>NOT(ISERROR(SEARCH("Over due",C28)))</formula>
    </cfRule>
    <cfRule type="containsText" dxfId="5813" priority="8127" stopIfTrue="1" operator="containsText" text="Today is due date">
      <formula>NOT(ISERROR(SEARCH("Today is due date",C28)))</formula>
    </cfRule>
  </conditionalFormatting>
  <conditionalFormatting sqref="X28">
    <cfRule type="containsText" dxfId="5812" priority="8122" operator="containsText" text="Non Operate">
      <formula>NOT(ISERROR(SEARCH("Non Operate",X28)))</formula>
    </cfRule>
    <cfRule type="containsText" dxfId="5811" priority="8123" operator="containsText" text="Operate">
      <formula>NOT(ISERROR(SEARCH("Operate",X28)))</formula>
    </cfRule>
  </conditionalFormatting>
  <conditionalFormatting sqref="O28">
    <cfRule type="containsText" dxfId="5810" priority="8120" operator="containsText" text="Regular Test">
      <formula>NOT(ISERROR(SEARCH("Regular Test",O28)))</formula>
    </cfRule>
    <cfRule type="containsText" dxfId="5809" priority="8121" operator="containsText" text="Special Request">
      <formula>NOT(ISERROR(SEARCH("Special Request",O28)))</formula>
    </cfRule>
  </conditionalFormatting>
  <conditionalFormatting sqref="AH28:AO28 CD28 AQ28:BE28">
    <cfRule type="timePeriod" dxfId="5808" priority="8117" timePeriod="nextMonth">
      <formula>AND(MONTH(AH28)=MONTH(EDATE(TODAY(),0+1)),YEAR(AH28)=YEAR(EDATE(TODAY(),0+1)))</formula>
    </cfRule>
    <cfRule type="timePeriod" dxfId="5807" priority="8118" timePeriod="nextWeek">
      <formula>AND(ROUNDDOWN(AH28,0)-TODAY()&gt;(7-WEEKDAY(TODAY())),ROUNDDOWN(AH28,0)-TODAY()&lt;(15-WEEKDAY(TODAY())))</formula>
    </cfRule>
    <cfRule type="timePeriod" dxfId="5806" priority="8119" timePeriod="thisWeek">
      <formula>AND(TODAY()-ROUNDDOWN(AH28,0)&lt;=WEEKDAY(TODAY())-1,ROUNDDOWN(AH28,0)-TODAY()&lt;=7-WEEKDAY(TODAY()))</formula>
    </cfRule>
  </conditionalFormatting>
  <conditionalFormatting sqref="C28">
    <cfRule type="containsText" dxfId="5805" priority="8114" operator="containsText" text="Closed">
      <formula>NOT(ISERROR(SEARCH("Closed",C28)))</formula>
    </cfRule>
    <cfRule type="containsText" dxfId="5804" priority="8115" stopIfTrue="1" operator="containsText" text="Near Due">
      <formula>NOT(ISERROR(SEARCH("Near Due",C28)))</formula>
    </cfRule>
    <cfRule type="containsText" dxfId="5803" priority="8116" stopIfTrue="1" operator="containsText" text="Closed">
      <formula>NOT(ISERROR(SEARCH("Closed",C28)))</formula>
    </cfRule>
  </conditionalFormatting>
  <conditionalFormatting sqref="CC28">
    <cfRule type="colorScale" priority="8128">
      <colorScale>
        <cfvo type="min"/>
        <cfvo type="percentile" val="50"/>
        <cfvo type="max"/>
        <color rgb="FF63BE7B"/>
        <color rgb="FFFCFCFF"/>
        <color rgb="FFF8696B"/>
      </colorScale>
    </cfRule>
  </conditionalFormatting>
  <conditionalFormatting sqref="AP28">
    <cfRule type="timePeriod" dxfId="5802" priority="8111" timePeriod="nextMonth">
      <formula>AND(MONTH(AP28)=MONTH(EDATE(TODAY(),0+1)),YEAR(AP28)=YEAR(EDATE(TODAY(),0+1)))</formula>
    </cfRule>
    <cfRule type="timePeriod" dxfId="5801" priority="8112" timePeriod="nextWeek">
      <formula>AND(ROUNDDOWN(AP28,0)-TODAY()&gt;(7-WEEKDAY(TODAY())),ROUNDDOWN(AP28,0)-TODAY()&lt;(15-WEEKDAY(TODAY())))</formula>
    </cfRule>
    <cfRule type="timePeriod" dxfId="5800" priority="8113" timePeriod="thisWeek">
      <formula>AND(TODAY()-ROUNDDOWN(AP28,0)&lt;=WEEKDAY(TODAY())-1,ROUNDDOWN(AP28,0)-TODAY()&lt;=7-WEEKDAY(TODAY()))</formula>
    </cfRule>
  </conditionalFormatting>
  <conditionalFormatting sqref="D29:E29">
    <cfRule type="containsText" dxfId="5799" priority="8109" stopIfTrue="1" operator="containsText" text="Near Due">
      <formula>NOT(ISERROR(SEARCH("Near Due",D29)))</formula>
    </cfRule>
    <cfRule type="containsText" dxfId="5798" priority="8110" stopIfTrue="1" operator="containsText" text="Closed">
      <formula>NOT(ISERROR(SEARCH("Closed",D29)))</formula>
    </cfRule>
  </conditionalFormatting>
  <conditionalFormatting sqref="D29:E29">
    <cfRule type="containsText" dxfId="5797" priority="8106" stopIfTrue="1" operator="containsText" text="Too Over Due">
      <formula>NOT(ISERROR(SEARCH("Too Over Due",D29)))</formula>
    </cfRule>
    <cfRule type="containsText" dxfId="5796" priority="8107" stopIfTrue="1" operator="containsText" text="Over due">
      <formula>NOT(ISERROR(SEARCH("Over due",D29)))</formula>
    </cfRule>
    <cfRule type="containsText" dxfId="5795" priority="8108" stopIfTrue="1" operator="containsText" text="Today is due date">
      <formula>NOT(ISERROR(SEARCH("Today is due date",D29)))</formula>
    </cfRule>
  </conditionalFormatting>
  <conditionalFormatting sqref="Y29">
    <cfRule type="containsText" dxfId="5794" priority="8104" operator="containsText" text="Non Operate">
      <formula>NOT(ISERROR(SEARCH("Non Operate",Y29)))</formula>
    </cfRule>
    <cfRule type="containsText" dxfId="5793" priority="8105" operator="containsText" text="Operate">
      <formula>NOT(ISERROR(SEARCH("Operate",Y29)))</formula>
    </cfRule>
  </conditionalFormatting>
  <conditionalFormatting sqref="AF29:AG29">
    <cfRule type="timePeriod" dxfId="5792" priority="8101" timePeriod="nextMonth">
      <formula>AND(MONTH(AF29)=MONTH(EDATE(TODAY(),0+1)),YEAR(AF29)=YEAR(EDATE(TODAY(),0+1)))</formula>
    </cfRule>
    <cfRule type="timePeriod" dxfId="5791" priority="8102" timePeriod="nextWeek">
      <formula>AND(ROUNDDOWN(AF29,0)-TODAY()&gt;(7-WEEKDAY(TODAY())),ROUNDDOWN(AF29,0)-TODAY()&lt;(15-WEEKDAY(TODAY())))</formula>
    </cfRule>
    <cfRule type="timePeriod" dxfId="5790" priority="8103" timePeriod="thisWeek">
      <formula>AND(TODAY()-ROUNDDOWN(AF29,0)&lt;=WEEKDAY(TODAY())-1,ROUNDDOWN(AF29,0)-TODAY()&lt;=7-WEEKDAY(TODAY()))</formula>
    </cfRule>
  </conditionalFormatting>
  <conditionalFormatting sqref="D29">
    <cfRule type="containsText" dxfId="5789" priority="8099" operator="containsText" text="Done">
      <formula>NOT(ISERROR(SEARCH("Done",D29)))</formula>
    </cfRule>
    <cfRule type="containsText" dxfId="5788" priority="8100" operator="containsText" text="Under Test">
      <formula>NOT(ISERROR(SEARCH("Under Test",D29)))</formula>
    </cfRule>
  </conditionalFormatting>
  <conditionalFormatting sqref="D29">
    <cfRule type="containsText" dxfId="5787" priority="8098" operator="containsText" text="Cancel Test">
      <formula>NOT(ISERROR(SEARCH("Cancel Test",D29)))</formula>
    </cfRule>
  </conditionalFormatting>
  <conditionalFormatting sqref="C29">
    <cfRule type="containsText" dxfId="5786" priority="8094" stopIfTrue="1" operator="containsText" text="Too Over Due">
      <formula>NOT(ISERROR(SEARCH("Too Over Due",C29)))</formula>
    </cfRule>
    <cfRule type="containsText" dxfId="5785" priority="8095" stopIfTrue="1" operator="containsText" text="Over due">
      <formula>NOT(ISERROR(SEARCH("Over due",C29)))</formula>
    </cfRule>
    <cfRule type="containsText" dxfId="5784" priority="8096" stopIfTrue="1" operator="containsText" text="Today is due date">
      <formula>NOT(ISERROR(SEARCH("Today is due date",C29)))</formula>
    </cfRule>
  </conditionalFormatting>
  <conditionalFormatting sqref="X29">
    <cfRule type="containsText" dxfId="5783" priority="8091" operator="containsText" text="Non Operate">
      <formula>NOT(ISERROR(SEARCH("Non Operate",X29)))</formula>
    </cfRule>
    <cfRule type="containsText" dxfId="5782" priority="8092" operator="containsText" text="Operate">
      <formula>NOT(ISERROR(SEARCH("Operate",X29)))</formula>
    </cfRule>
  </conditionalFormatting>
  <conditionalFormatting sqref="O29">
    <cfRule type="containsText" dxfId="5781" priority="8089" operator="containsText" text="Regular Test">
      <formula>NOT(ISERROR(SEARCH("Regular Test",O29)))</formula>
    </cfRule>
    <cfRule type="containsText" dxfId="5780" priority="8090" operator="containsText" text="Special Request">
      <formula>NOT(ISERROR(SEARCH("Special Request",O29)))</formula>
    </cfRule>
  </conditionalFormatting>
  <conditionalFormatting sqref="AH29:AO29 CD29 AQ29:BE29">
    <cfRule type="timePeriod" dxfId="5779" priority="8086" timePeriod="nextMonth">
      <formula>AND(MONTH(AH29)=MONTH(EDATE(TODAY(),0+1)),YEAR(AH29)=YEAR(EDATE(TODAY(),0+1)))</formula>
    </cfRule>
    <cfRule type="timePeriod" dxfId="5778" priority="8087" timePeriod="nextWeek">
      <formula>AND(ROUNDDOWN(AH29,0)-TODAY()&gt;(7-WEEKDAY(TODAY())),ROUNDDOWN(AH29,0)-TODAY()&lt;(15-WEEKDAY(TODAY())))</formula>
    </cfRule>
    <cfRule type="timePeriod" dxfId="5777" priority="8088" timePeriod="thisWeek">
      <formula>AND(TODAY()-ROUNDDOWN(AH29,0)&lt;=WEEKDAY(TODAY())-1,ROUNDDOWN(AH29,0)-TODAY()&lt;=7-WEEKDAY(TODAY()))</formula>
    </cfRule>
  </conditionalFormatting>
  <conditionalFormatting sqref="C29">
    <cfRule type="containsText" dxfId="5776" priority="8083" operator="containsText" text="Closed">
      <formula>NOT(ISERROR(SEARCH("Closed",C29)))</formula>
    </cfRule>
    <cfRule type="containsText" dxfId="5775" priority="8084" stopIfTrue="1" operator="containsText" text="Near Due">
      <formula>NOT(ISERROR(SEARCH("Near Due",C29)))</formula>
    </cfRule>
    <cfRule type="containsText" dxfId="5774" priority="8085" stopIfTrue="1" operator="containsText" text="Closed">
      <formula>NOT(ISERROR(SEARCH("Closed",C29)))</formula>
    </cfRule>
  </conditionalFormatting>
  <conditionalFormatting sqref="CC29">
    <cfRule type="colorScale" priority="8097">
      <colorScale>
        <cfvo type="min"/>
        <cfvo type="percentile" val="50"/>
        <cfvo type="max"/>
        <color rgb="FF63BE7B"/>
        <color rgb="FFFCFCFF"/>
        <color rgb="FFF8696B"/>
      </colorScale>
    </cfRule>
  </conditionalFormatting>
  <conditionalFormatting sqref="AP29">
    <cfRule type="timePeriod" dxfId="5773" priority="8080" timePeriod="nextMonth">
      <formula>AND(MONTH(AP29)=MONTH(EDATE(TODAY(),0+1)),YEAR(AP29)=YEAR(EDATE(TODAY(),0+1)))</formula>
    </cfRule>
    <cfRule type="timePeriod" dxfId="5772" priority="8081" timePeriod="nextWeek">
      <formula>AND(ROUNDDOWN(AP29,0)-TODAY()&gt;(7-WEEKDAY(TODAY())),ROUNDDOWN(AP29,0)-TODAY()&lt;(15-WEEKDAY(TODAY())))</formula>
    </cfRule>
    <cfRule type="timePeriod" dxfId="5771" priority="8082" timePeriod="thisWeek">
      <formula>AND(TODAY()-ROUNDDOWN(AP29,0)&lt;=WEEKDAY(TODAY())-1,ROUNDDOWN(AP29,0)-TODAY()&lt;=7-WEEKDAY(TODAY()))</formula>
    </cfRule>
  </conditionalFormatting>
  <conditionalFormatting sqref="D31:E31 D32">
    <cfRule type="containsText" dxfId="5770" priority="8078" stopIfTrue="1" operator="containsText" text="Near Due">
      <formula>NOT(ISERROR(SEARCH("Near Due",D31)))</formula>
    </cfRule>
    <cfRule type="containsText" dxfId="5769" priority="8079" stopIfTrue="1" operator="containsText" text="Closed">
      <formula>NOT(ISERROR(SEARCH("Closed",D31)))</formula>
    </cfRule>
  </conditionalFormatting>
  <conditionalFormatting sqref="D31:E31 D32">
    <cfRule type="containsText" dxfId="5768" priority="8075" stopIfTrue="1" operator="containsText" text="Too Over Due">
      <formula>NOT(ISERROR(SEARCH("Too Over Due",D31)))</formula>
    </cfRule>
    <cfRule type="containsText" dxfId="5767" priority="8076" stopIfTrue="1" operator="containsText" text="Over due">
      <formula>NOT(ISERROR(SEARCH("Over due",D31)))</formula>
    </cfRule>
    <cfRule type="containsText" dxfId="5766" priority="8077" stopIfTrue="1" operator="containsText" text="Today is due date">
      <formula>NOT(ISERROR(SEARCH("Today is due date",D31)))</formula>
    </cfRule>
  </conditionalFormatting>
  <conditionalFormatting sqref="Y31">
    <cfRule type="containsText" dxfId="5765" priority="8073" operator="containsText" text="Non Operate">
      <formula>NOT(ISERROR(SEARCH("Non Operate",Y31)))</formula>
    </cfRule>
    <cfRule type="containsText" dxfId="5764" priority="8074" operator="containsText" text="Operate">
      <formula>NOT(ISERROR(SEARCH("Operate",Y31)))</formula>
    </cfRule>
  </conditionalFormatting>
  <conditionalFormatting sqref="AF31:AG31">
    <cfRule type="timePeriod" dxfId="5763" priority="8070" timePeriod="nextMonth">
      <formula>AND(MONTH(AF31)=MONTH(EDATE(TODAY(),0+1)),YEAR(AF31)=YEAR(EDATE(TODAY(),0+1)))</formula>
    </cfRule>
    <cfRule type="timePeriod" dxfId="5762" priority="8071" timePeriod="nextWeek">
      <formula>AND(ROUNDDOWN(AF31,0)-TODAY()&gt;(7-WEEKDAY(TODAY())),ROUNDDOWN(AF31,0)-TODAY()&lt;(15-WEEKDAY(TODAY())))</formula>
    </cfRule>
    <cfRule type="timePeriod" dxfId="5761" priority="8072" timePeriod="thisWeek">
      <formula>AND(TODAY()-ROUNDDOWN(AF31,0)&lt;=WEEKDAY(TODAY())-1,ROUNDDOWN(AF31,0)-TODAY()&lt;=7-WEEKDAY(TODAY()))</formula>
    </cfRule>
  </conditionalFormatting>
  <conditionalFormatting sqref="D31:D32">
    <cfRule type="containsText" dxfId="5760" priority="8068" operator="containsText" text="Done">
      <formula>NOT(ISERROR(SEARCH("Done",D31)))</formula>
    </cfRule>
    <cfRule type="containsText" dxfId="5759" priority="8069" operator="containsText" text="Under Test">
      <formula>NOT(ISERROR(SEARCH("Under Test",D31)))</formula>
    </cfRule>
  </conditionalFormatting>
  <conditionalFormatting sqref="D31:D32">
    <cfRule type="containsText" dxfId="5758" priority="8067" operator="containsText" text="Cancel Test">
      <formula>NOT(ISERROR(SEARCH("Cancel Test",D31)))</formula>
    </cfRule>
  </conditionalFormatting>
  <conditionalFormatting sqref="D30">
    <cfRule type="containsText" dxfId="5757" priority="8065" stopIfTrue="1" operator="containsText" text="Near Due">
      <formula>NOT(ISERROR(SEARCH("Near Due",D30)))</formula>
    </cfRule>
    <cfRule type="containsText" dxfId="5756" priority="8066" stopIfTrue="1" operator="containsText" text="Closed">
      <formula>NOT(ISERROR(SEARCH("Closed",D30)))</formula>
    </cfRule>
  </conditionalFormatting>
  <conditionalFormatting sqref="D30">
    <cfRule type="containsText" dxfId="5755" priority="8062" stopIfTrue="1" operator="containsText" text="Too Over Due">
      <formula>NOT(ISERROR(SEARCH("Too Over Due",D30)))</formula>
    </cfRule>
    <cfRule type="containsText" dxfId="5754" priority="8063" stopIfTrue="1" operator="containsText" text="Over due">
      <formula>NOT(ISERROR(SEARCH("Over due",D30)))</formula>
    </cfRule>
    <cfRule type="containsText" dxfId="5753" priority="8064" stopIfTrue="1" operator="containsText" text="Today is due date">
      <formula>NOT(ISERROR(SEARCH("Today is due date",D30)))</formula>
    </cfRule>
  </conditionalFormatting>
  <conditionalFormatting sqref="D30">
    <cfRule type="containsText" dxfId="5752" priority="8060" operator="containsText" text="Done">
      <formula>NOT(ISERROR(SEARCH("Done",D30)))</formula>
    </cfRule>
    <cfRule type="containsText" dxfId="5751" priority="8061" operator="containsText" text="Under Test">
      <formula>NOT(ISERROR(SEARCH("Under Test",D30)))</formula>
    </cfRule>
  </conditionalFormatting>
  <conditionalFormatting sqref="D30">
    <cfRule type="containsText" dxfId="5750" priority="8059" operator="containsText" text="Cancel Test">
      <formula>NOT(ISERROR(SEARCH("Cancel Test",D30)))</formula>
    </cfRule>
  </conditionalFormatting>
  <conditionalFormatting sqref="E30">
    <cfRule type="containsText" dxfId="5749" priority="8056" stopIfTrue="1" operator="containsText" text="Near Due">
      <formula>NOT(ISERROR(SEARCH("Near Due",E30)))</formula>
    </cfRule>
    <cfRule type="containsText" dxfId="5748" priority="8057" stopIfTrue="1" operator="containsText" text="Closed">
      <formula>NOT(ISERROR(SEARCH("Closed",E30)))</formula>
    </cfRule>
  </conditionalFormatting>
  <conditionalFormatting sqref="E30">
    <cfRule type="containsText" dxfId="5747" priority="8053" stopIfTrue="1" operator="containsText" text="Too Over Due">
      <formula>NOT(ISERROR(SEARCH("Too Over Due",E30)))</formula>
    </cfRule>
    <cfRule type="containsText" dxfId="5746" priority="8054" stopIfTrue="1" operator="containsText" text="Over due">
      <formula>NOT(ISERROR(SEARCH("Over due",E30)))</formula>
    </cfRule>
    <cfRule type="containsText" dxfId="5745" priority="8055" stopIfTrue="1" operator="containsText" text="Today is due date">
      <formula>NOT(ISERROR(SEARCH("Today is due date",E30)))</formula>
    </cfRule>
  </conditionalFormatting>
  <conditionalFormatting sqref="X30:Y30">
    <cfRule type="containsText" dxfId="5744" priority="8050" operator="containsText" text="Non Operate">
      <formula>NOT(ISERROR(SEARCH("Non Operate",X30)))</formula>
    </cfRule>
    <cfRule type="containsText" dxfId="5743" priority="8051" operator="containsText" text="Operate">
      <formula>NOT(ISERROR(SEARCH("Operate",X30)))</formula>
    </cfRule>
  </conditionalFormatting>
  <conditionalFormatting sqref="O30">
    <cfRule type="containsText" dxfId="5742" priority="8048" operator="containsText" text="Regular Test">
      <formula>NOT(ISERROR(SEARCH("Regular Test",O30)))</formula>
    </cfRule>
    <cfRule type="containsText" dxfId="5741" priority="8049" operator="containsText" text="Special Request">
      <formula>NOT(ISERROR(SEARCH("Special Request",O30)))</formula>
    </cfRule>
  </conditionalFormatting>
  <conditionalFormatting sqref="AH30:AO30 AQ30:BE30">
    <cfRule type="timePeriod" dxfId="5740" priority="8045" timePeriod="nextMonth">
      <formula>AND(MONTH(AH30)=MONTH(EDATE(TODAY(),0+1)),YEAR(AH30)=YEAR(EDATE(TODAY(),0+1)))</formula>
    </cfRule>
    <cfRule type="timePeriod" dxfId="5739" priority="8046" timePeriod="nextWeek">
      <formula>AND(ROUNDDOWN(AH30,0)-TODAY()&gt;(7-WEEKDAY(TODAY())),ROUNDDOWN(AH30,0)-TODAY()&lt;(15-WEEKDAY(TODAY())))</formula>
    </cfRule>
    <cfRule type="timePeriod" dxfId="5738" priority="8047" timePeriod="thisWeek">
      <formula>AND(TODAY()-ROUNDDOWN(AH30,0)&lt;=WEEKDAY(TODAY())-1,ROUNDDOWN(AH30,0)-TODAY()&lt;=7-WEEKDAY(TODAY()))</formula>
    </cfRule>
  </conditionalFormatting>
  <conditionalFormatting sqref="CD30">
    <cfRule type="timePeriod" dxfId="5737" priority="8042" timePeriod="nextMonth">
      <formula>AND(MONTH(CD30)=MONTH(EDATE(TODAY(),0+1)),YEAR(CD30)=YEAR(EDATE(TODAY(),0+1)))</formula>
    </cfRule>
    <cfRule type="timePeriod" dxfId="5736" priority="8043" timePeriod="nextWeek">
      <formula>AND(ROUNDDOWN(CD30,0)-TODAY()&gt;(7-WEEKDAY(TODAY())),ROUNDDOWN(CD30,0)-TODAY()&lt;(15-WEEKDAY(TODAY())))</formula>
    </cfRule>
    <cfRule type="timePeriod" dxfId="5735" priority="8044" timePeriod="thisWeek">
      <formula>AND(TODAY()-ROUNDDOWN(CD30,0)&lt;=WEEKDAY(TODAY())-1,ROUNDDOWN(CD30,0)-TODAY()&lt;=7-WEEKDAY(TODAY()))</formula>
    </cfRule>
  </conditionalFormatting>
  <conditionalFormatting sqref="C30">
    <cfRule type="containsText" dxfId="5734" priority="8036" operator="containsText" text="Closed">
      <formula>NOT(ISERROR(SEARCH("Closed",C30)))</formula>
    </cfRule>
    <cfRule type="containsText" dxfId="5733" priority="8040" stopIfTrue="1" operator="containsText" text="Near Due">
      <formula>NOT(ISERROR(SEARCH("Near Due",C30)))</formula>
    </cfRule>
    <cfRule type="containsText" dxfId="5732" priority="8041" stopIfTrue="1" operator="containsText" text="Closed">
      <formula>NOT(ISERROR(SEARCH("Closed",C30)))</formula>
    </cfRule>
  </conditionalFormatting>
  <conditionalFormatting sqref="C30">
    <cfRule type="containsText" dxfId="5731" priority="8037" stopIfTrue="1" operator="containsText" text="Too Over Due">
      <formula>NOT(ISERROR(SEARCH("Too Over Due",C30)))</formula>
    </cfRule>
    <cfRule type="containsText" dxfId="5730" priority="8038" stopIfTrue="1" operator="containsText" text="Over due">
      <formula>NOT(ISERROR(SEARCH("Over due",C30)))</formula>
    </cfRule>
    <cfRule type="containsText" dxfId="5729" priority="8039" stopIfTrue="1" operator="containsText" text="Today is due date">
      <formula>NOT(ISERROR(SEARCH("Today is due date",C30)))</formula>
    </cfRule>
  </conditionalFormatting>
  <conditionalFormatting sqref="CC30">
    <cfRule type="colorScale" priority="8058">
      <colorScale>
        <cfvo type="min"/>
        <cfvo type="percentile" val="50"/>
        <cfvo type="max"/>
        <color rgb="FF63BE7B"/>
        <color rgb="FFFCFCFF"/>
        <color rgb="FFF8696B"/>
      </colorScale>
    </cfRule>
  </conditionalFormatting>
  <conditionalFormatting sqref="AF30:AG30">
    <cfRule type="timePeriod" dxfId="5728" priority="8033" timePeriod="nextMonth">
      <formula>AND(MONTH(AF30)=MONTH(EDATE(TODAY(),0+1)),YEAR(AF30)=YEAR(EDATE(TODAY(),0+1)))</formula>
    </cfRule>
    <cfRule type="timePeriod" dxfId="5727" priority="8034" timePeriod="nextWeek">
      <formula>AND(ROUNDDOWN(AF30,0)-TODAY()&gt;(7-WEEKDAY(TODAY())),ROUNDDOWN(AF30,0)-TODAY()&lt;(15-WEEKDAY(TODAY())))</formula>
    </cfRule>
    <cfRule type="timePeriod" dxfId="5726" priority="8035" timePeriod="thisWeek">
      <formula>AND(TODAY()-ROUNDDOWN(AF30,0)&lt;=WEEKDAY(TODAY())-1,ROUNDDOWN(AF30,0)-TODAY()&lt;=7-WEEKDAY(TODAY()))</formula>
    </cfRule>
  </conditionalFormatting>
  <conditionalFormatting sqref="AP30">
    <cfRule type="timePeriod" dxfId="5725" priority="8030" timePeriod="nextMonth">
      <formula>AND(MONTH(AP30)=MONTH(EDATE(TODAY(),0+1)),YEAR(AP30)=YEAR(EDATE(TODAY(),0+1)))</formula>
    </cfRule>
    <cfRule type="timePeriod" dxfId="5724" priority="8031" timePeriod="nextWeek">
      <formula>AND(ROUNDDOWN(AP30,0)-TODAY()&gt;(7-WEEKDAY(TODAY())),ROUNDDOWN(AP30,0)-TODAY()&lt;(15-WEEKDAY(TODAY())))</formula>
    </cfRule>
    <cfRule type="timePeriod" dxfId="5723" priority="8032" timePeriod="thisWeek">
      <formula>AND(TODAY()-ROUNDDOWN(AP30,0)&lt;=WEEKDAY(TODAY())-1,ROUNDDOWN(AP30,0)-TODAY()&lt;=7-WEEKDAY(TODAY()))</formula>
    </cfRule>
  </conditionalFormatting>
  <conditionalFormatting sqref="C31">
    <cfRule type="containsText" dxfId="5722" priority="8026" stopIfTrue="1" operator="containsText" text="Too Over Due">
      <formula>NOT(ISERROR(SEARCH("Too Over Due",C31)))</formula>
    </cfRule>
    <cfRule type="containsText" dxfId="5721" priority="8027" stopIfTrue="1" operator="containsText" text="Over due">
      <formula>NOT(ISERROR(SEARCH("Over due",C31)))</formula>
    </cfRule>
    <cfRule type="containsText" dxfId="5720" priority="8028" stopIfTrue="1" operator="containsText" text="Today is due date">
      <formula>NOT(ISERROR(SEARCH("Today is due date",C31)))</formula>
    </cfRule>
  </conditionalFormatting>
  <conditionalFormatting sqref="X31">
    <cfRule type="containsText" dxfId="5719" priority="8023" operator="containsText" text="Non Operate">
      <formula>NOT(ISERROR(SEARCH("Non Operate",X31)))</formula>
    </cfRule>
    <cfRule type="containsText" dxfId="5718" priority="8024" operator="containsText" text="Operate">
      <formula>NOT(ISERROR(SEARCH("Operate",X31)))</formula>
    </cfRule>
  </conditionalFormatting>
  <conditionalFormatting sqref="O31">
    <cfRule type="containsText" dxfId="5717" priority="8021" operator="containsText" text="Regular Test">
      <formula>NOT(ISERROR(SEARCH("Regular Test",O31)))</formula>
    </cfRule>
    <cfRule type="containsText" dxfId="5716" priority="8022" operator="containsText" text="Special Request">
      <formula>NOT(ISERROR(SEARCH("Special Request",O31)))</formula>
    </cfRule>
  </conditionalFormatting>
  <conditionalFormatting sqref="AH31:AO31 CD31 AQ31:BE31">
    <cfRule type="timePeriod" dxfId="5715" priority="8018" timePeriod="nextMonth">
      <formula>AND(MONTH(AH31)=MONTH(EDATE(TODAY(),0+1)),YEAR(AH31)=YEAR(EDATE(TODAY(),0+1)))</formula>
    </cfRule>
    <cfRule type="timePeriod" dxfId="5714" priority="8019" timePeriod="nextWeek">
      <formula>AND(ROUNDDOWN(AH31,0)-TODAY()&gt;(7-WEEKDAY(TODAY())),ROUNDDOWN(AH31,0)-TODAY()&lt;(15-WEEKDAY(TODAY())))</formula>
    </cfRule>
    <cfRule type="timePeriod" dxfId="5713" priority="8020" timePeriod="thisWeek">
      <formula>AND(TODAY()-ROUNDDOWN(AH31,0)&lt;=WEEKDAY(TODAY())-1,ROUNDDOWN(AH31,0)-TODAY()&lt;=7-WEEKDAY(TODAY()))</formula>
    </cfRule>
  </conditionalFormatting>
  <conditionalFormatting sqref="C31">
    <cfRule type="containsText" dxfId="5712" priority="8015" operator="containsText" text="Closed">
      <formula>NOT(ISERROR(SEARCH("Closed",C31)))</formula>
    </cfRule>
    <cfRule type="containsText" dxfId="5711" priority="8016" stopIfTrue="1" operator="containsText" text="Near Due">
      <formula>NOT(ISERROR(SEARCH("Near Due",C31)))</formula>
    </cfRule>
    <cfRule type="containsText" dxfId="5710" priority="8017" stopIfTrue="1" operator="containsText" text="Closed">
      <formula>NOT(ISERROR(SEARCH("Closed",C31)))</formula>
    </cfRule>
  </conditionalFormatting>
  <conditionalFormatting sqref="CC31">
    <cfRule type="colorScale" priority="8029">
      <colorScale>
        <cfvo type="min"/>
        <cfvo type="percentile" val="50"/>
        <cfvo type="max"/>
        <color rgb="FF63BE7B"/>
        <color rgb="FFFCFCFF"/>
        <color rgb="FFF8696B"/>
      </colorScale>
    </cfRule>
  </conditionalFormatting>
  <conditionalFormatting sqref="AP31">
    <cfRule type="timePeriod" dxfId="5709" priority="8012" timePeriod="nextMonth">
      <formula>AND(MONTH(AP31)=MONTH(EDATE(TODAY(),0+1)),YEAR(AP31)=YEAR(EDATE(TODAY(),0+1)))</formula>
    </cfRule>
    <cfRule type="timePeriod" dxfId="5708" priority="8013" timePeriod="nextWeek">
      <formula>AND(ROUNDDOWN(AP31,0)-TODAY()&gt;(7-WEEKDAY(TODAY())),ROUNDDOWN(AP31,0)-TODAY()&lt;(15-WEEKDAY(TODAY())))</formula>
    </cfRule>
    <cfRule type="timePeriod" dxfId="5707" priority="8014" timePeriod="thisWeek">
      <formula>AND(TODAY()-ROUNDDOWN(AP31,0)&lt;=WEEKDAY(TODAY())-1,ROUNDDOWN(AP31,0)-TODAY()&lt;=7-WEEKDAY(TODAY()))</formula>
    </cfRule>
  </conditionalFormatting>
  <conditionalFormatting sqref="E32">
    <cfRule type="containsText" dxfId="5706" priority="8009" stopIfTrue="1" operator="containsText" text="Near Due">
      <formula>NOT(ISERROR(SEARCH("Near Due",E32)))</formula>
    </cfRule>
    <cfRule type="containsText" dxfId="5705" priority="8010" stopIfTrue="1" operator="containsText" text="Closed">
      <formula>NOT(ISERROR(SEARCH("Closed",E32)))</formula>
    </cfRule>
  </conditionalFormatting>
  <conditionalFormatting sqref="E32">
    <cfRule type="containsText" dxfId="5704" priority="8006" stopIfTrue="1" operator="containsText" text="Too Over Due">
      <formula>NOT(ISERROR(SEARCH("Too Over Due",E32)))</formula>
    </cfRule>
    <cfRule type="containsText" dxfId="5703" priority="8007" stopIfTrue="1" operator="containsText" text="Over due">
      <formula>NOT(ISERROR(SEARCH("Over due",E32)))</formula>
    </cfRule>
    <cfRule type="containsText" dxfId="5702" priority="8008" stopIfTrue="1" operator="containsText" text="Today is due date">
      <formula>NOT(ISERROR(SEARCH("Today is due date",E32)))</formula>
    </cfRule>
  </conditionalFormatting>
  <conditionalFormatting sqref="X32:Y32">
    <cfRule type="containsText" dxfId="5701" priority="7998" operator="containsText" text="Non Operate">
      <formula>NOT(ISERROR(SEARCH("Non Operate",X32)))</formula>
    </cfRule>
    <cfRule type="containsText" dxfId="5700" priority="7999" operator="containsText" text="Operate">
      <formula>NOT(ISERROR(SEARCH("Operate",X32)))</formula>
    </cfRule>
  </conditionalFormatting>
  <conditionalFormatting sqref="O32">
    <cfRule type="containsText" dxfId="5699" priority="7996" operator="containsText" text="Regular Test">
      <formula>NOT(ISERROR(SEARCH("Regular Test",O32)))</formula>
    </cfRule>
    <cfRule type="containsText" dxfId="5698" priority="7997" operator="containsText" text="Special Request">
      <formula>NOT(ISERROR(SEARCH("Special Request",O32)))</formula>
    </cfRule>
  </conditionalFormatting>
  <conditionalFormatting sqref="CC32">
    <cfRule type="colorScale" priority="8011">
      <colorScale>
        <cfvo type="min"/>
        <cfvo type="percentile" val="50"/>
        <cfvo type="max"/>
        <color rgb="FF63BE7B"/>
        <color rgb="FFFCFCFF"/>
        <color rgb="FFF8696B"/>
      </colorScale>
    </cfRule>
  </conditionalFormatting>
  <conditionalFormatting sqref="AF32:BE32">
    <cfRule type="timePeriod" dxfId="5697" priority="7993" timePeriod="nextMonth">
      <formula>AND(MONTH(AF32)=MONTH(EDATE(TODAY(),0+1)),YEAR(AF32)=YEAR(EDATE(TODAY(),0+1)))</formula>
    </cfRule>
    <cfRule type="timePeriod" dxfId="5696" priority="7994" timePeriod="nextWeek">
      <formula>AND(ROUNDDOWN(AF32,0)-TODAY()&gt;(7-WEEKDAY(TODAY())),ROUNDDOWN(AF32,0)-TODAY()&lt;(15-WEEKDAY(TODAY())))</formula>
    </cfRule>
    <cfRule type="timePeriod" dxfId="5695" priority="7995" timePeriod="thisWeek">
      <formula>AND(TODAY()-ROUNDDOWN(AF32,0)&lt;=WEEKDAY(TODAY())-1,ROUNDDOWN(AF32,0)-TODAY()&lt;=7-WEEKDAY(TODAY()))</formula>
    </cfRule>
  </conditionalFormatting>
  <conditionalFormatting sqref="CD32">
    <cfRule type="timePeriod" dxfId="5694" priority="7990" timePeriod="nextMonth">
      <formula>AND(MONTH(CD32)=MONTH(EDATE(TODAY(),0+1)),YEAR(CD32)=YEAR(EDATE(TODAY(),0+1)))</formula>
    </cfRule>
    <cfRule type="timePeriod" dxfId="5693" priority="7991" timePeriod="nextWeek">
      <formula>AND(ROUNDDOWN(CD32,0)-TODAY()&gt;(7-WEEKDAY(TODAY())),ROUNDDOWN(CD32,0)-TODAY()&lt;(15-WEEKDAY(TODAY())))</formula>
    </cfRule>
    <cfRule type="timePeriod" dxfId="5692" priority="7992" timePeriod="thisWeek">
      <formula>AND(TODAY()-ROUNDDOWN(CD32,0)&lt;=WEEKDAY(TODAY())-1,ROUNDDOWN(CD32,0)-TODAY()&lt;=7-WEEKDAY(TODAY()))</formula>
    </cfRule>
  </conditionalFormatting>
  <conditionalFormatting sqref="C32">
    <cfRule type="containsText" dxfId="5691" priority="7982" operator="containsText" text="Closed">
      <formula>NOT(ISERROR(SEARCH("Closed",C32)))</formula>
    </cfRule>
    <cfRule type="containsText" dxfId="5690" priority="7988" stopIfTrue="1" operator="containsText" text="Near Due">
      <formula>NOT(ISERROR(SEARCH("Near Due",C32)))</formula>
    </cfRule>
    <cfRule type="containsText" dxfId="5689" priority="7989" stopIfTrue="1" operator="containsText" text="Closed">
      <formula>NOT(ISERROR(SEARCH("Closed",C32)))</formula>
    </cfRule>
  </conditionalFormatting>
  <conditionalFormatting sqref="C32">
    <cfRule type="containsText" dxfId="5688" priority="7985" stopIfTrue="1" operator="containsText" text="Too Over Due">
      <formula>NOT(ISERROR(SEARCH("Too Over Due",C32)))</formula>
    </cfRule>
    <cfRule type="containsText" dxfId="5687" priority="7986" stopIfTrue="1" operator="containsText" text="Over due">
      <formula>NOT(ISERROR(SEARCH("Over due",C32)))</formula>
    </cfRule>
    <cfRule type="containsText" dxfId="5686" priority="7987" stopIfTrue="1" operator="containsText" text="Today is due date">
      <formula>NOT(ISERROR(SEARCH("Today is due date",C32)))</formula>
    </cfRule>
  </conditionalFormatting>
  <conditionalFormatting sqref="L32">
    <cfRule type="expression" dxfId="5685" priority="7977" stopIfTrue="1">
      <formula>$C32="Cancelled"</formula>
    </cfRule>
    <cfRule type="expression" dxfId="5684" priority="7978" stopIfTrue="1">
      <formula>$C32="Living"</formula>
    </cfRule>
    <cfRule type="expression" dxfId="5683" priority="7979" stopIfTrue="1">
      <formula>$C32="Sleep"</formula>
    </cfRule>
    <cfRule type="expression" dxfId="5682" priority="7980" stopIfTrue="1">
      <formula>$C32="Dead"</formula>
    </cfRule>
  </conditionalFormatting>
  <conditionalFormatting sqref="D34">
    <cfRule type="containsText" dxfId="5681" priority="7975" stopIfTrue="1" operator="containsText" text="Near Due">
      <formula>NOT(ISERROR(SEARCH("Near Due",D34)))</formula>
    </cfRule>
    <cfRule type="containsText" dxfId="5680" priority="7976" stopIfTrue="1" operator="containsText" text="Closed">
      <formula>NOT(ISERROR(SEARCH("Closed",D34)))</formula>
    </cfRule>
  </conditionalFormatting>
  <conditionalFormatting sqref="D34">
    <cfRule type="containsText" dxfId="5679" priority="7972" stopIfTrue="1" operator="containsText" text="Too Over Due">
      <formula>NOT(ISERROR(SEARCH("Too Over Due",D34)))</formula>
    </cfRule>
    <cfRule type="containsText" dxfId="5678" priority="7973" stopIfTrue="1" operator="containsText" text="Over due">
      <formula>NOT(ISERROR(SEARCH("Over due",D34)))</formula>
    </cfRule>
    <cfRule type="containsText" dxfId="5677" priority="7974" stopIfTrue="1" operator="containsText" text="Today is due date">
      <formula>NOT(ISERROR(SEARCH("Today is due date",D34)))</formula>
    </cfRule>
  </conditionalFormatting>
  <conditionalFormatting sqref="D34">
    <cfRule type="containsText" dxfId="5676" priority="7970" operator="containsText" text="Done">
      <formula>NOT(ISERROR(SEARCH("Done",D34)))</formula>
    </cfRule>
    <cfRule type="containsText" dxfId="5675" priority="7971" operator="containsText" text="Under Test">
      <formula>NOT(ISERROR(SEARCH("Under Test",D34)))</formula>
    </cfRule>
  </conditionalFormatting>
  <conditionalFormatting sqref="D34">
    <cfRule type="containsText" dxfId="5674" priority="7969" operator="containsText" text="Cancel Test">
      <formula>NOT(ISERROR(SEARCH("Cancel Test",D34)))</formula>
    </cfRule>
  </conditionalFormatting>
  <conditionalFormatting sqref="E34">
    <cfRule type="containsText" dxfId="5673" priority="7967" stopIfTrue="1" operator="containsText" text="Near Due">
      <formula>NOT(ISERROR(SEARCH("Near Due",E34)))</formula>
    </cfRule>
    <cfRule type="containsText" dxfId="5672" priority="7968" stopIfTrue="1" operator="containsText" text="Closed">
      <formula>NOT(ISERROR(SEARCH("Closed",E34)))</formula>
    </cfRule>
  </conditionalFormatting>
  <conditionalFormatting sqref="E34">
    <cfRule type="containsText" dxfId="5671" priority="7964" stopIfTrue="1" operator="containsText" text="Too Over Due">
      <formula>NOT(ISERROR(SEARCH("Too Over Due",E34)))</formula>
    </cfRule>
    <cfRule type="containsText" dxfId="5670" priority="7965" stopIfTrue="1" operator="containsText" text="Over due">
      <formula>NOT(ISERROR(SEARCH("Over due",E34)))</formula>
    </cfRule>
    <cfRule type="containsText" dxfId="5669" priority="7966" stopIfTrue="1" operator="containsText" text="Today is due date">
      <formula>NOT(ISERROR(SEARCH("Today is due date",E34)))</formula>
    </cfRule>
  </conditionalFormatting>
  <conditionalFormatting sqref="X34:Y34">
    <cfRule type="containsText" dxfId="5668" priority="7960" operator="containsText" text="Non Operate">
      <formula>NOT(ISERROR(SEARCH("Non Operate",X34)))</formula>
    </cfRule>
    <cfRule type="containsText" dxfId="5667" priority="7961" operator="containsText" text="Operate">
      <formula>NOT(ISERROR(SEARCH("Operate",X34)))</formula>
    </cfRule>
  </conditionalFormatting>
  <conditionalFormatting sqref="O34">
    <cfRule type="containsText" dxfId="5666" priority="7958" operator="containsText" text="Regular Test">
      <formula>NOT(ISERROR(SEARCH("Regular Test",O34)))</formula>
    </cfRule>
    <cfRule type="containsText" dxfId="5665" priority="7959" operator="containsText" text="Special Request">
      <formula>NOT(ISERROR(SEARCH("Special Request",O34)))</formula>
    </cfRule>
  </conditionalFormatting>
  <conditionalFormatting sqref="CC34">
    <cfRule type="colorScale" priority="7963">
      <colorScale>
        <cfvo type="min"/>
        <cfvo type="percentile" val="50"/>
        <cfvo type="max"/>
        <color rgb="FF63BE7B"/>
        <color rgb="FFFCFCFF"/>
        <color rgb="FFF8696B"/>
      </colorScale>
    </cfRule>
  </conditionalFormatting>
  <conditionalFormatting sqref="AH34:BE34">
    <cfRule type="timePeriod" dxfId="5664" priority="7955" timePeriod="nextMonth">
      <formula>AND(MONTH(AH34)=MONTH(EDATE(TODAY(),0+1)),YEAR(AH34)=YEAR(EDATE(TODAY(),0+1)))</formula>
    </cfRule>
    <cfRule type="timePeriod" dxfId="5663" priority="7956" timePeriod="nextWeek">
      <formula>AND(ROUNDDOWN(AH34,0)-TODAY()&gt;(7-WEEKDAY(TODAY())),ROUNDDOWN(AH34,0)-TODAY()&lt;(15-WEEKDAY(TODAY())))</formula>
    </cfRule>
    <cfRule type="timePeriod" dxfId="5662" priority="7957" timePeriod="thisWeek">
      <formula>AND(TODAY()-ROUNDDOWN(AH34,0)&lt;=WEEKDAY(TODAY())-1,ROUNDDOWN(AH34,0)-TODAY()&lt;=7-WEEKDAY(TODAY()))</formula>
    </cfRule>
  </conditionalFormatting>
  <conditionalFormatting sqref="C34">
    <cfRule type="containsText" dxfId="5661" priority="7946" operator="containsText" text="Closed">
      <formula>NOT(ISERROR(SEARCH("Closed",C34)))</formula>
    </cfRule>
    <cfRule type="containsText" dxfId="5660" priority="7950" stopIfTrue="1" operator="containsText" text="Near Due">
      <formula>NOT(ISERROR(SEARCH("Near Due",C34)))</formula>
    </cfRule>
    <cfRule type="containsText" dxfId="5659" priority="7951" stopIfTrue="1" operator="containsText" text="Closed">
      <formula>NOT(ISERROR(SEARCH("Closed",C34)))</formula>
    </cfRule>
  </conditionalFormatting>
  <conditionalFormatting sqref="C34">
    <cfRule type="containsText" dxfId="5658" priority="7947" stopIfTrue="1" operator="containsText" text="Too Over Due">
      <formula>NOT(ISERROR(SEARCH("Too Over Due",C34)))</formula>
    </cfRule>
    <cfRule type="containsText" dxfId="5657" priority="7948" stopIfTrue="1" operator="containsText" text="Over due">
      <formula>NOT(ISERROR(SEARCH("Over due",C34)))</formula>
    </cfRule>
    <cfRule type="containsText" dxfId="5656" priority="7949" stopIfTrue="1" operator="containsText" text="Today is due date">
      <formula>NOT(ISERROR(SEARCH("Today is due date",C34)))</formula>
    </cfRule>
  </conditionalFormatting>
  <conditionalFormatting sqref="D33">
    <cfRule type="containsText" dxfId="5655" priority="7944" stopIfTrue="1" operator="containsText" text="Near Due">
      <formula>NOT(ISERROR(SEARCH("Near Due",D33)))</formula>
    </cfRule>
    <cfRule type="containsText" dxfId="5654" priority="7945" stopIfTrue="1" operator="containsText" text="Closed">
      <formula>NOT(ISERROR(SEARCH("Closed",D33)))</formula>
    </cfRule>
  </conditionalFormatting>
  <conditionalFormatting sqref="D33">
    <cfRule type="containsText" dxfId="5653" priority="7941" stopIfTrue="1" operator="containsText" text="Too Over Due">
      <formula>NOT(ISERROR(SEARCH("Too Over Due",D33)))</formula>
    </cfRule>
    <cfRule type="containsText" dxfId="5652" priority="7942" stopIfTrue="1" operator="containsText" text="Over due">
      <formula>NOT(ISERROR(SEARCH("Over due",D33)))</formula>
    </cfRule>
    <cfRule type="containsText" dxfId="5651" priority="7943" stopIfTrue="1" operator="containsText" text="Today is due date">
      <formula>NOT(ISERROR(SEARCH("Today is due date",D33)))</formula>
    </cfRule>
  </conditionalFormatting>
  <conditionalFormatting sqref="D33">
    <cfRule type="containsText" dxfId="5650" priority="7939" operator="containsText" text="Done">
      <formula>NOT(ISERROR(SEARCH("Done",D33)))</formula>
    </cfRule>
    <cfRule type="containsText" dxfId="5649" priority="7940" operator="containsText" text="Under Test">
      <formula>NOT(ISERROR(SEARCH("Under Test",D33)))</formula>
    </cfRule>
  </conditionalFormatting>
  <conditionalFormatting sqref="D33">
    <cfRule type="containsText" dxfId="5648" priority="7938" operator="containsText" text="Cancel Test">
      <formula>NOT(ISERROR(SEARCH("Cancel Test",D33)))</formula>
    </cfRule>
  </conditionalFormatting>
  <conditionalFormatting sqref="E33">
    <cfRule type="containsText" dxfId="5647" priority="7935" stopIfTrue="1" operator="containsText" text="Near Due">
      <formula>NOT(ISERROR(SEARCH("Near Due",E33)))</formula>
    </cfRule>
    <cfRule type="containsText" dxfId="5646" priority="7936" stopIfTrue="1" operator="containsText" text="Closed">
      <formula>NOT(ISERROR(SEARCH("Closed",E33)))</formula>
    </cfRule>
  </conditionalFormatting>
  <conditionalFormatting sqref="E33">
    <cfRule type="containsText" dxfId="5645" priority="7932" stopIfTrue="1" operator="containsText" text="Too Over Due">
      <formula>NOT(ISERROR(SEARCH("Too Over Due",E33)))</formula>
    </cfRule>
    <cfRule type="containsText" dxfId="5644" priority="7933" stopIfTrue="1" operator="containsText" text="Over due">
      <formula>NOT(ISERROR(SEARCH("Over due",E33)))</formula>
    </cfRule>
    <cfRule type="containsText" dxfId="5643" priority="7934" stopIfTrue="1" operator="containsText" text="Today is due date">
      <formula>NOT(ISERROR(SEARCH("Today is due date",E33)))</formula>
    </cfRule>
  </conditionalFormatting>
  <conditionalFormatting sqref="X33:Y33">
    <cfRule type="containsText" dxfId="5642" priority="7929" operator="containsText" text="Non Operate">
      <formula>NOT(ISERROR(SEARCH("Non Operate",X33)))</formula>
    </cfRule>
    <cfRule type="containsText" dxfId="5641" priority="7930" operator="containsText" text="Operate">
      <formula>NOT(ISERROR(SEARCH("Operate",X33)))</formula>
    </cfRule>
  </conditionalFormatting>
  <conditionalFormatting sqref="O33">
    <cfRule type="containsText" dxfId="5640" priority="7927" operator="containsText" text="Regular Test">
      <formula>NOT(ISERROR(SEARCH("Regular Test",O33)))</formula>
    </cfRule>
    <cfRule type="containsText" dxfId="5639" priority="7928" operator="containsText" text="Special Request">
      <formula>NOT(ISERROR(SEARCH("Special Request",O33)))</formula>
    </cfRule>
  </conditionalFormatting>
  <conditionalFormatting sqref="AH33:AO33 AQ33:BE33">
    <cfRule type="timePeriod" dxfId="5638" priority="7924" timePeriod="nextMonth">
      <formula>AND(MONTH(AH33)=MONTH(EDATE(TODAY(),0+1)),YEAR(AH33)=YEAR(EDATE(TODAY(),0+1)))</formula>
    </cfRule>
    <cfRule type="timePeriod" dxfId="5637" priority="7925" timePeriod="nextWeek">
      <formula>AND(ROUNDDOWN(AH33,0)-TODAY()&gt;(7-WEEKDAY(TODAY())),ROUNDDOWN(AH33,0)-TODAY()&lt;(15-WEEKDAY(TODAY())))</formula>
    </cfRule>
    <cfRule type="timePeriod" dxfId="5636" priority="7926" timePeriod="thisWeek">
      <formula>AND(TODAY()-ROUNDDOWN(AH33,0)&lt;=WEEKDAY(TODAY())-1,ROUNDDOWN(AH33,0)-TODAY()&lt;=7-WEEKDAY(TODAY()))</formula>
    </cfRule>
  </conditionalFormatting>
  <conditionalFormatting sqref="CD33">
    <cfRule type="timePeriod" dxfId="5635" priority="7921" timePeriod="nextMonth">
      <formula>AND(MONTH(CD33)=MONTH(EDATE(TODAY(),0+1)),YEAR(CD33)=YEAR(EDATE(TODAY(),0+1)))</formula>
    </cfRule>
    <cfRule type="timePeriod" dxfId="5634" priority="7922" timePeriod="nextWeek">
      <formula>AND(ROUNDDOWN(CD33,0)-TODAY()&gt;(7-WEEKDAY(TODAY())),ROUNDDOWN(CD33,0)-TODAY()&lt;(15-WEEKDAY(TODAY())))</formula>
    </cfRule>
    <cfRule type="timePeriod" dxfId="5633" priority="7923" timePeriod="thisWeek">
      <formula>AND(TODAY()-ROUNDDOWN(CD33,0)&lt;=WEEKDAY(TODAY())-1,ROUNDDOWN(CD33,0)-TODAY()&lt;=7-WEEKDAY(TODAY()))</formula>
    </cfRule>
  </conditionalFormatting>
  <conditionalFormatting sqref="C33">
    <cfRule type="containsText" dxfId="5632" priority="7915" operator="containsText" text="Closed">
      <formula>NOT(ISERROR(SEARCH("Closed",C33)))</formula>
    </cfRule>
    <cfRule type="containsText" dxfId="5631" priority="7919" stopIfTrue="1" operator="containsText" text="Near Due">
      <formula>NOT(ISERROR(SEARCH("Near Due",C33)))</formula>
    </cfRule>
    <cfRule type="containsText" dxfId="5630" priority="7920" stopIfTrue="1" operator="containsText" text="Closed">
      <formula>NOT(ISERROR(SEARCH("Closed",C33)))</formula>
    </cfRule>
  </conditionalFormatting>
  <conditionalFormatting sqref="C33">
    <cfRule type="containsText" dxfId="5629" priority="7916" stopIfTrue="1" operator="containsText" text="Too Over Due">
      <formula>NOT(ISERROR(SEARCH("Too Over Due",C33)))</formula>
    </cfRule>
    <cfRule type="containsText" dxfId="5628" priority="7917" stopIfTrue="1" operator="containsText" text="Over due">
      <formula>NOT(ISERROR(SEARCH("Over due",C33)))</formula>
    </cfRule>
    <cfRule type="containsText" dxfId="5627" priority="7918" stopIfTrue="1" operator="containsText" text="Today is due date">
      <formula>NOT(ISERROR(SEARCH("Today is due date",C33)))</formula>
    </cfRule>
  </conditionalFormatting>
  <conditionalFormatting sqref="CC33">
    <cfRule type="colorScale" priority="7937">
      <colorScale>
        <cfvo type="min"/>
        <cfvo type="percentile" val="50"/>
        <cfvo type="max"/>
        <color rgb="FF63BE7B"/>
        <color rgb="FFFCFCFF"/>
        <color rgb="FFF8696B"/>
      </colorScale>
    </cfRule>
  </conditionalFormatting>
  <conditionalFormatting sqref="AF33:AG33">
    <cfRule type="timePeriod" dxfId="5626" priority="7912" timePeriod="nextMonth">
      <formula>AND(MONTH(AF33)=MONTH(EDATE(TODAY(),0+1)),YEAR(AF33)=YEAR(EDATE(TODAY(),0+1)))</formula>
    </cfRule>
    <cfRule type="timePeriod" dxfId="5625" priority="7913" timePeriod="nextWeek">
      <formula>AND(ROUNDDOWN(AF33,0)-TODAY()&gt;(7-WEEKDAY(TODAY())),ROUNDDOWN(AF33,0)-TODAY()&lt;(15-WEEKDAY(TODAY())))</formula>
    </cfRule>
    <cfRule type="timePeriod" dxfId="5624" priority="7914" timePeriod="thisWeek">
      <formula>AND(TODAY()-ROUNDDOWN(AF33,0)&lt;=WEEKDAY(TODAY())-1,ROUNDDOWN(AF33,0)-TODAY()&lt;=7-WEEKDAY(TODAY()))</formula>
    </cfRule>
  </conditionalFormatting>
  <conditionalFormatting sqref="AP33">
    <cfRule type="timePeriod" dxfId="5623" priority="7909" timePeriod="nextMonth">
      <formula>AND(MONTH(AP33)=MONTH(EDATE(TODAY(),0+1)),YEAR(AP33)=YEAR(EDATE(TODAY(),0+1)))</formula>
    </cfRule>
    <cfRule type="timePeriod" dxfId="5622" priority="7910" timePeriod="nextWeek">
      <formula>AND(ROUNDDOWN(AP33,0)-TODAY()&gt;(7-WEEKDAY(TODAY())),ROUNDDOWN(AP33,0)-TODAY()&lt;(15-WEEKDAY(TODAY())))</formula>
    </cfRule>
    <cfRule type="timePeriod" dxfId="5621" priority="7911" timePeriod="thisWeek">
      <formula>AND(TODAY()-ROUNDDOWN(AP33,0)&lt;=WEEKDAY(TODAY())-1,ROUNDDOWN(AP33,0)-TODAY()&lt;=7-WEEKDAY(TODAY()))</formula>
    </cfRule>
  </conditionalFormatting>
  <conditionalFormatting sqref="D35:D36">
    <cfRule type="containsText" dxfId="5620" priority="7907" stopIfTrue="1" operator="containsText" text="Near Due">
      <formula>NOT(ISERROR(SEARCH("Near Due",D35)))</formula>
    </cfRule>
    <cfRule type="containsText" dxfId="5619" priority="7908" stopIfTrue="1" operator="containsText" text="Closed">
      <formula>NOT(ISERROR(SEARCH("Closed",D35)))</formula>
    </cfRule>
  </conditionalFormatting>
  <conditionalFormatting sqref="D35:D36">
    <cfRule type="containsText" dxfId="5618" priority="7904" stopIfTrue="1" operator="containsText" text="Too Over Due">
      <formula>NOT(ISERROR(SEARCH("Too Over Due",D35)))</formula>
    </cfRule>
    <cfRule type="containsText" dxfId="5617" priority="7905" stopIfTrue="1" operator="containsText" text="Over due">
      <formula>NOT(ISERROR(SEARCH("Over due",D35)))</formula>
    </cfRule>
    <cfRule type="containsText" dxfId="5616" priority="7906" stopIfTrue="1" operator="containsText" text="Today is due date">
      <formula>NOT(ISERROR(SEARCH("Today is due date",D35)))</formula>
    </cfRule>
  </conditionalFormatting>
  <conditionalFormatting sqref="D35:D36">
    <cfRule type="containsText" dxfId="5615" priority="7902" operator="containsText" text="Done">
      <formula>NOT(ISERROR(SEARCH("Done",D35)))</formula>
    </cfRule>
    <cfRule type="containsText" dxfId="5614" priority="7903" operator="containsText" text="Under Test">
      <formula>NOT(ISERROR(SEARCH("Under Test",D35)))</formula>
    </cfRule>
  </conditionalFormatting>
  <conditionalFormatting sqref="D35:D36">
    <cfRule type="containsText" dxfId="5613" priority="7901" operator="containsText" text="Cancel Test">
      <formula>NOT(ISERROR(SEARCH("Cancel Test",D35)))</formula>
    </cfRule>
  </conditionalFormatting>
  <conditionalFormatting sqref="E35:E36">
    <cfRule type="containsText" dxfId="5612" priority="7899" stopIfTrue="1" operator="containsText" text="Near Due">
      <formula>NOT(ISERROR(SEARCH("Near Due",E35)))</formula>
    </cfRule>
    <cfRule type="containsText" dxfId="5611" priority="7900" stopIfTrue="1" operator="containsText" text="Closed">
      <formula>NOT(ISERROR(SEARCH("Closed",E35)))</formula>
    </cfRule>
  </conditionalFormatting>
  <conditionalFormatting sqref="E35:E36">
    <cfRule type="containsText" dxfId="5610" priority="7896" stopIfTrue="1" operator="containsText" text="Too Over Due">
      <formula>NOT(ISERROR(SEARCH("Too Over Due",E35)))</formula>
    </cfRule>
    <cfRule type="containsText" dxfId="5609" priority="7897" stopIfTrue="1" operator="containsText" text="Over due">
      <formula>NOT(ISERROR(SEARCH("Over due",E35)))</formula>
    </cfRule>
    <cfRule type="containsText" dxfId="5608" priority="7898" stopIfTrue="1" operator="containsText" text="Today is due date">
      <formula>NOT(ISERROR(SEARCH("Today is due date",E35)))</formula>
    </cfRule>
  </conditionalFormatting>
  <conditionalFormatting sqref="C36">
    <cfRule type="containsText" dxfId="5607" priority="7892" stopIfTrue="1" operator="containsText" text="Too Over Due">
      <formula>NOT(ISERROR(SEARCH("Too Over Due",C36)))</formula>
    </cfRule>
    <cfRule type="containsText" dxfId="5606" priority="7893" stopIfTrue="1" operator="containsText" text="Over due">
      <formula>NOT(ISERROR(SEARCH("Over due",C36)))</formula>
    </cfRule>
    <cfRule type="containsText" dxfId="5605" priority="7894" stopIfTrue="1" operator="containsText" text="Today is due date">
      <formula>NOT(ISERROR(SEARCH("Today is due date",C36)))</formula>
    </cfRule>
  </conditionalFormatting>
  <conditionalFormatting sqref="X36">
    <cfRule type="containsText" dxfId="5604" priority="7889" operator="containsText" text="Non Operate">
      <formula>NOT(ISERROR(SEARCH("Non Operate",X36)))</formula>
    </cfRule>
    <cfRule type="containsText" dxfId="5603" priority="7890" operator="containsText" text="Operate">
      <formula>NOT(ISERROR(SEARCH("Operate",X36)))</formula>
    </cfRule>
  </conditionalFormatting>
  <conditionalFormatting sqref="O36">
    <cfRule type="containsText" dxfId="5602" priority="7887" operator="containsText" text="Regular Test">
      <formula>NOT(ISERROR(SEARCH("Regular Test",O36)))</formula>
    </cfRule>
    <cfRule type="containsText" dxfId="5601" priority="7888" operator="containsText" text="Special Request">
      <formula>NOT(ISERROR(SEARCH("Special Request",O36)))</formula>
    </cfRule>
  </conditionalFormatting>
  <conditionalFormatting sqref="AH36:AO36 AQ36:BE36">
    <cfRule type="timePeriod" dxfId="5600" priority="7884" timePeriod="nextMonth">
      <formula>AND(MONTH(AH36)=MONTH(EDATE(TODAY(),0+1)),YEAR(AH36)=YEAR(EDATE(TODAY(),0+1)))</formula>
    </cfRule>
    <cfRule type="timePeriod" dxfId="5599" priority="7885" timePeriod="nextWeek">
      <formula>AND(ROUNDDOWN(AH36,0)-TODAY()&gt;(7-WEEKDAY(TODAY())),ROUNDDOWN(AH36,0)-TODAY()&lt;(15-WEEKDAY(TODAY())))</formula>
    </cfRule>
    <cfRule type="timePeriod" dxfId="5598" priority="7886" timePeriod="thisWeek">
      <formula>AND(TODAY()-ROUNDDOWN(AH36,0)&lt;=WEEKDAY(TODAY())-1,ROUNDDOWN(AH36,0)-TODAY()&lt;=7-WEEKDAY(TODAY()))</formula>
    </cfRule>
  </conditionalFormatting>
  <conditionalFormatting sqref="C36">
    <cfRule type="containsText" dxfId="5597" priority="7881" operator="containsText" text="Closed">
      <formula>NOT(ISERROR(SEARCH("Closed",C36)))</formula>
    </cfRule>
    <cfRule type="containsText" dxfId="5596" priority="7882" stopIfTrue="1" operator="containsText" text="Near Due">
      <formula>NOT(ISERROR(SEARCH("Near Due",C36)))</formula>
    </cfRule>
    <cfRule type="containsText" dxfId="5595" priority="7883" stopIfTrue="1" operator="containsText" text="Closed">
      <formula>NOT(ISERROR(SEARCH("Closed",C36)))</formula>
    </cfRule>
  </conditionalFormatting>
  <conditionalFormatting sqref="X35">
    <cfRule type="containsText" dxfId="5594" priority="7877" operator="containsText" text="Non Operate">
      <formula>NOT(ISERROR(SEARCH("Non Operate",X35)))</formula>
    </cfRule>
    <cfRule type="containsText" dxfId="5593" priority="7878" operator="containsText" text="Operate">
      <formula>NOT(ISERROR(SEARCH("Operate",X35)))</formula>
    </cfRule>
  </conditionalFormatting>
  <conditionalFormatting sqref="O35">
    <cfRule type="containsText" dxfId="5592" priority="7875" operator="containsText" text="Regular Test">
      <formula>NOT(ISERROR(SEARCH("Regular Test",O35)))</formula>
    </cfRule>
    <cfRule type="containsText" dxfId="5591" priority="7876" operator="containsText" text="Special Request">
      <formula>NOT(ISERROR(SEARCH("Special Request",O35)))</formula>
    </cfRule>
  </conditionalFormatting>
  <conditionalFormatting sqref="CC35">
    <cfRule type="colorScale" priority="7880">
      <colorScale>
        <cfvo type="min"/>
        <cfvo type="percentile" val="50"/>
        <cfvo type="max"/>
        <color rgb="FF63BE7B"/>
        <color rgb="FFFCFCFF"/>
        <color rgb="FFF8696B"/>
      </colorScale>
    </cfRule>
  </conditionalFormatting>
  <conditionalFormatting sqref="AH35:BE35">
    <cfRule type="timePeriod" dxfId="5590" priority="7872" timePeriod="nextMonth">
      <formula>AND(MONTH(AH35)=MONTH(EDATE(TODAY(),0+1)),YEAR(AH35)=YEAR(EDATE(TODAY(),0+1)))</formula>
    </cfRule>
    <cfRule type="timePeriod" dxfId="5589" priority="7873" timePeriod="nextWeek">
      <formula>AND(ROUNDDOWN(AH35,0)-TODAY()&gt;(7-WEEKDAY(TODAY())),ROUNDDOWN(AH35,0)-TODAY()&lt;(15-WEEKDAY(TODAY())))</formula>
    </cfRule>
    <cfRule type="timePeriod" dxfId="5588" priority="7874" timePeriod="thisWeek">
      <formula>AND(TODAY()-ROUNDDOWN(AH35,0)&lt;=WEEKDAY(TODAY())-1,ROUNDDOWN(AH35,0)-TODAY()&lt;=7-WEEKDAY(TODAY()))</formula>
    </cfRule>
  </conditionalFormatting>
  <conditionalFormatting sqref="C35">
    <cfRule type="containsText" dxfId="5587" priority="7863" operator="containsText" text="Closed">
      <formula>NOT(ISERROR(SEARCH("Closed",C35)))</formula>
    </cfRule>
    <cfRule type="containsText" dxfId="5586" priority="7867" stopIfTrue="1" operator="containsText" text="Near Due">
      <formula>NOT(ISERROR(SEARCH("Near Due",C35)))</formula>
    </cfRule>
    <cfRule type="containsText" dxfId="5585" priority="7868" stopIfTrue="1" operator="containsText" text="Closed">
      <formula>NOT(ISERROR(SEARCH("Closed",C35)))</formula>
    </cfRule>
  </conditionalFormatting>
  <conditionalFormatting sqref="C35">
    <cfRule type="containsText" dxfId="5584" priority="7864" stopIfTrue="1" operator="containsText" text="Too Over Due">
      <formula>NOT(ISERROR(SEARCH("Too Over Due",C35)))</formula>
    </cfRule>
    <cfRule type="containsText" dxfId="5583" priority="7865" stopIfTrue="1" operator="containsText" text="Over due">
      <formula>NOT(ISERROR(SEARCH("Over due",C35)))</formula>
    </cfRule>
    <cfRule type="containsText" dxfId="5582" priority="7866" stopIfTrue="1" operator="containsText" text="Today is due date">
      <formula>NOT(ISERROR(SEARCH("Today is due date",C35)))</formula>
    </cfRule>
  </conditionalFormatting>
  <conditionalFormatting sqref="CC36">
    <cfRule type="colorScale" priority="7895">
      <colorScale>
        <cfvo type="min"/>
        <cfvo type="percentile" val="50"/>
        <cfvo type="max"/>
        <color rgb="FF63BE7B"/>
        <color rgb="FFFCFCFF"/>
        <color rgb="FFF8696B"/>
      </colorScale>
    </cfRule>
  </conditionalFormatting>
  <conditionalFormatting sqref="Y35:Y36">
    <cfRule type="containsText" dxfId="5581" priority="7861" operator="containsText" text="Non Operate">
      <formula>NOT(ISERROR(SEARCH("Non Operate",Y35)))</formula>
    </cfRule>
    <cfRule type="containsText" dxfId="5580" priority="7862" operator="containsText" text="Operate">
      <formula>NOT(ISERROR(SEARCH("Operate",Y35)))</formula>
    </cfRule>
  </conditionalFormatting>
  <conditionalFormatting sqref="X37:Y37">
    <cfRule type="containsText" dxfId="5579" priority="7846" operator="containsText" text="Non Operate">
      <formula>NOT(ISERROR(SEARCH("Non Operate",X37)))</formula>
    </cfRule>
    <cfRule type="containsText" dxfId="5578" priority="7847" operator="containsText" text="Operate">
      <formula>NOT(ISERROR(SEARCH("Operate",X37)))</formula>
    </cfRule>
  </conditionalFormatting>
  <conditionalFormatting sqref="CC37">
    <cfRule type="colorScale" priority="7854">
      <colorScale>
        <cfvo type="min"/>
        <cfvo type="percentile" val="50"/>
        <cfvo type="max"/>
        <color rgb="FF63BE7B"/>
        <color rgb="FFFCFCFF"/>
        <color rgb="FFF8696B"/>
      </colorScale>
    </cfRule>
  </conditionalFormatting>
  <conditionalFormatting sqref="AF37:BE37">
    <cfRule type="timePeriod" dxfId="5577" priority="7843" timePeriod="nextMonth">
      <formula>AND(MONTH(AF37)=MONTH(EDATE(TODAY(),0+1)),YEAR(AF37)=YEAR(EDATE(TODAY(),0+1)))</formula>
    </cfRule>
    <cfRule type="timePeriod" dxfId="5576" priority="7844" timePeriod="nextWeek">
      <formula>AND(ROUNDDOWN(AF37,0)-TODAY()&gt;(7-WEEKDAY(TODAY())),ROUNDDOWN(AF37,0)-TODAY()&lt;(15-WEEKDAY(TODAY())))</formula>
    </cfRule>
    <cfRule type="timePeriod" dxfId="5575" priority="7845" timePeriod="thisWeek">
      <formula>AND(TODAY()-ROUNDDOWN(AF37,0)&lt;=WEEKDAY(TODAY())-1,ROUNDDOWN(AF37,0)-TODAY()&lt;=7-WEEKDAY(TODAY()))</formula>
    </cfRule>
  </conditionalFormatting>
  <conditionalFormatting sqref="CD37">
    <cfRule type="timePeriod" dxfId="5574" priority="7840" timePeriod="nextMonth">
      <formula>AND(MONTH(CD37)=MONTH(EDATE(TODAY(),0+1)),YEAR(CD37)=YEAR(EDATE(TODAY(),0+1)))</formula>
    </cfRule>
    <cfRule type="timePeriod" dxfId="5573" priority="7841" timePeriod="nextWeek">
      <formula>AND(ROUNDDOWN(CD37,0)-TODAY()&gt;(7-WEEKDAY(TODAY())),ROUNDDOWN(CD37,0)-TODAY()&lt;(15-WEEKDAY(TODAY())))</formula>
    </cfRule>
    <cfRule type="timePeriod" dxfId="5572" priority="7842" timePeriod="thisWeek">
      <formula>AND(TODAY()-ROUNDDOWN(CD37,0)&lt;=WEEKDAY(TODAY())-1,ROUNDDOWN(CD37,0)-TODAY()&lt;=7-WEEKDAY(TODAY()))</formula>
    </cfRule>
  </conditionalFormatting>
  <conditionalFormatting sqref="CD37">
    <cfRule type="timePeriod" dxfId="5571" priority="7837" timePeriod="nextMonth">
      <formula>AND(MONTH(CD37)=MONTH(EDATE(TODAY(),0+1)),YEAR(CD37)=YEAR(EDATE(TODAY(),0+1)))</formula>
    </cfRule>
    <cfRule type="timePeriod" dxfId="5570" priority="7838" timePeriod="nextWeek">
      <formula>AND(ROUNDDOWN(CD37,0)-TODAY()&gt;(7-WEEKDAY(TODAY())),ROUNDDOWN(CD37,0)-TODAY()&lt;(15-WEEKDAY(TODAY())))</formula>
    </cfRule>
    <cfRule type="timePeriod" dxfId="5569" priority="7839" timePeriod="thisWeek">
      <formula>AND(TODAY()-ROUNDDOWN(CD37,0)&lt;=WEEKDAY(TODAY())-1,ROUNDDOWN(CD37,0)-TODAY()&lt;=7-WEEKDAY(TODAY()))</formula>
    </cfRule>
  </conditionalFormatting>
  <conditionalFormatting sqref="C37">
    <cfRule type="containsText" dxfId="5568" priority="7831" operator="containsText" text="Closed">
      <formula>NOT(ISERROR(SEARCH("Closed",C37)))</formula>
    </cfRule>
    <cfRule type="containsText" dxfId="5567" priority="7835" stopIfTrue="1" operator="containsText" text="Near Due">
      <formula>NOT(ISERROR(SEARCH("Near Due",C37)))</formula>
    </cfRule>
    <cfRule type="containsText" dxfId="5566" priority="7836" stopIfTrue="1" operator="containsText" text="Closed">
      <formula>NOT(ISERROR(SEARCH("Closed",C37)))</formula>
    </cfRule>
  </conditionalFormatting>
  <conditionalFormatting sqref="C37">
    <cfRule type="containsText" dxfId="5565" priority="7832" stopIfTrue="1" operator="containsText" text="Too Over Due">
      <formula>NOT(ISERROR(SEARCH("Too Over Due",C37)))</formula>
    </cfRule>
    <cfRule type="containsText" dxfId="5564" priority="7833" stopIfTrue="1" operator="containsText" text="Over due">
      <formula>NOT(ISERROR(SEARCH("Over due",C37)))</formula>
    </cfRule>
    <cfRule type="containsText" dxfId="5563" priority="7834" stopIfTrue="1" operator="containsText" text="Today is due date">
      <formula>NOT(ISERROR(SEARCH("Today is due date",C37)))</formula>
    </cfRule>
  </conditionalFormatting>
  <conditionalFormatting sqref="O37">
    <cfRule type="containsText" dxfId="5562" priority="7829" operator="containsText" text="Regular Test">
      <formula>NOT(ISERROR(SEARCH("Regular Test",O37)))</formula>
    </cfRule>
    <cfRule type="containsText" dxfId="5561" priority="7830" operator="containsText" text="Special Request">
      <formula>NOT(ISERROR(SEARCH("Special Request",O37)))</formula>
    </cfRule>
  </conditionalFormatting>
  <conditionalFormatting sqref="D37">
    <cfRule type="containsText" dxfId="5560" priority="7827" stopIfTrue="1" operator="containsText" text="Near Due">
      <formula>NOT(ISERROR(SEARCH("Near Due",D37)))</formula>
    </cfRule>
    <cfRule type="containsText" dxfId="5559" priority="7828" stopIfTrue="1" operator="containsText" text="Closed">
      <formula>NOT(ISERROR(SEARCH("Closed",D37)))</formula>
    </cfRule>
  </conditionalFormatting>
  <conditionalFormatting sqref="D37">
    <cfRule type="containsText" dxfId="5558" priority="7824" stopIfTrue="1" operator="containsText" text="Too Over Due">
      <formula>NOT(ISERROR(SEARCH("Too Over Due",D37)))</formula>
    </cfRule>
    <cfRule type="containsText" dxfId="5557" priority="7825" stopIfTrue="1" operator="containsText" text="Over due">
      <formula>NOT(ISERROR(SEARCH("Over due",D37)))</formula>
    </cfRule>
    <cfRule type="containsText" dxfId="5556" priority="7826" stopIfTrue="1" operator="containsText" text="Today is due date">
      <formula>NOT(ISERROR(SEARCH("Today is due date",D37)))</formula>
    </cfRule>
  </conditionalFormatting>
  <conditionalFormatting sqref="D37">
    <cfRule type="containsText" dxfId="5555" priority="7822" operator="containsText" text="Done">
      <formula>NOT(ISERROR(SEARCH("Done",D37)))</formula>
    </cfRule>
    <cfRule type="containsText" dxfId="5554" priority="7823" operator="containsText" text="Under Test">
      <formula>NOT(ISERROR(SEARCH("Under Test",D37)))</formula>
    </cfRule>
  </conditionalFormatting>
  <conditionalFormatting sqref="CF37">
    <cfRule type="timePeriod" dxfId="5553" priority="7819" timePeriod="nextMonth">
      <formula>AND(MONTH(CF37)=MONTH(EDATE(TODAY(),0+1)),YEAR(CF37)=YEAR(EDATE(TODAY(),0+1)))</formula>
    </cfRule>
    <cfRule type="timePeriod" dxfId="5552" priority="7820" timePeriod="nextWeek">
      <formula>AND(ROUNDDOWN(CF37,0)-TODAY()&gt;(7-WEEKDAY(TODAY())),ROUNDDOWN(CF37,0)-TODAY()&lt;(15-WEEKDAY(TODAY())))</formula>
    </cfRule>
    <cfRule type="timePeriod" dxfId="5551" priority="7821" timePeriod="thisWeek">
      <formula>AND(TODAY()-ROUNDDOWN(CF37,0)&lt;=WEEKDAY(TODAY())-1,ROUNDDOWN(CF37,0)-TODAY()&lt;=7-WEEKDAY(TODAY()))</formula>
    </cfRule>
  </conditionalFormatting>
  <conditionalFormatting sqref="D37">
    <cfRule type="containsText" dxfId="5550" priority="7818" operator="containsText" text="Cancel Test">
      <formula>NOT(ISERROR(SEARCH("Cancel Test",D37)))</formula>
    </cfRule>
  </conditionalFormatting>
  <conditionalFormatting sqref="X38:Y38">
    <cfRule type="containsText" dxfId="5549" priority="7809" operator="containsText" text="Non Operate">
      <formula>NOT(ISERROR(SEARCH("Non Operate",X38)))</formula>
    </cfRule>
    <cfRule type="containsText" dxfId="5548" priority="7810" operator="containsText" text="Operate">
      <formula>NOT(ISERROR(SEARCH("Operate",X38)))</formula>
    </cfRule>
  </conditionalFormatting>
  <conditionalFormatting sqref="CC38">
    <cfRule type="colorScale" priority="7817">
      <colorScale>
        <cfvo type="min"/>
        <cfvo type="percentile" val="50"/>
        <cfvo type="max"/>
        <color rgb="FF63BE7B"/>
        <color rgb="FFFCFCFF"/>
        <color rgb="FFF8696B"/>
      </colorScale>
    </cfRule>
  </conditionalFormatting>
  <conditionalFormatting sqref="AF38:BE38">
    <cfRule type="timePeriod" dxfId="5547" priority="7806" timePeriod="nextMonth">
      <formula>AND(MONTH(AF38)=MONTH(EDATE(TODAY(),0+1)),YEAR(AF38)=YEAR(EDATE(TODAY(),0+1)))</formula>
    </cfRule>
    <cfRule type="timePeriod" dxfId="5546" priority="7807" timePeriod="nextWeek">
      <formula>AND(ROUNDDOWN(AF38,0)-TODAY()&gt;(7-WEEKDAY(TODAY())),ROUNDDOWN(AF38,0)-TODAY()&lt;(15-WEEKDAY(TODAY())))</formula>
    </cfRule>
    <cfRule type="timePeriod" dxfId="5545" priority="7808" timePeriod="thisWeek">
      <formula>AND(TODAY()-ROUNDDOWN(AF38,0)&lt;=WEEKDAY(TODAY())-1,ROUNDDOWN(AF38,0)-TODAY()&lt;=7-WEEKDAY(TODAY()))</formula>
    </cfRule>
  </conditionalFormatting>
  <conditionalFormatting sqref="CD38">
    <cfRule type="timePeriod" dxfId="5544" priority="7803" timePeriod="nextMonth">
      <formula>AND(MONTH(CD38)=MONTH(EDATE(TODAY(),0+1)),YEAR(CD38)=YEAR(EDATE(TODAY(),0+1)))</formula>
    </cfRule>
    <cfRule type="timePeriod" dxfId="5543" priority="7804" timePeriod="nextWeek">
      <formula>AND(ROUNDDOWN(CD38,0)-TODAY()&gt;(7-WEEKDAY(TODAY())),ROUNDDOWN(CD38,0)-TODAY()&lt;(15-WEEKDAY(TODAY())))</formula>
    </cfRule>
    <cfRule type="timePeriod" dxfId="5542" priority="7805" timePeriod="thisWeek">
      <formula>AND(TODAY()-ROUNDDOWN(CD38,0)&lt;=WEEKDAY(TODAY())-1,ROUNDDOWN(CD38,0)-TODAY()&lt;=7-WEEKDAY(TODAY()))</formula>
    </cfRule>
  </conditionalFormatting>
  <conditionalFormatting sqref="CD38">
    <cfRule type="timePeriod" dxfId="5541" priority="7800" timePeriod="nextMonth">
      <formula>AND(MONTH(CD38)=MONTH(EDATE(TODAY(),0+1)),YEAR(CD38)=YEAR(EDATE(TODAY(),0+1)))</formula>
    </cfRule>
    <cfRule type="timePeriod" dxfId="5540" priority="7801" timePeriod="nextWeek">
      <formula>AND(ROUNDDOWN(CD38,0)-TODAY()&gt;(7-WEEKDAY(TODAY())),ROUNDDOWN(CD38,0)-TODAY()&lt;(15-WEEKDAY(TODAY())))</formula>
    </cfRule>
    <cfRule type="timePeriod" dxfId="5539" priority="7802" timePeriod="thisWeek">
      <formula>AND(TODAY()-ROUNDDOWN(CD38,0)&lt;=WEEKDAY(TODAY())-1,ROUNDDOWN(CD38,0)-TODAY()&lt;=7-WEEKDAY(TODAY()))</formula>
    </cfRule>
  </conditionalFormatting>
  <conditionalFormatting sqref="C38">
    <cfRule type="containsText" dxfId="5538" priority="7794" operator="containsText" text="Closed">
      <formula>NOT(ISERROR(SEARCH("Closed",C38)))</formula>
    </cfRule>
    <cfRule type="containsText" dxfId="5537" priority="7798" stopIfTrue="1" operator="containsText" text="Near Due">
      <formula>NOT(ISERROR(SEARCH("Near Due",C38)))</formula>
    </cfRule>
    <cfRule type="containsText" dxfId="5536" priority="7799" stopIfTrue="1" operator="containsText" text="Closed">
      <formula>NOT(ISERROR(SEARCH("Closed",C38)))</formula>
    </cfRule>
  </conditionalFormatting>
  <conditionalFormatting sqref="C38">
    <cfRule type="containsText" dxfId="5535" priority="7795" stopIfTrue="1" operator="containsText" text="Too Over Due">
      <formula>NOT(ISERROR(SEARCH("Too Over Due",C38)))</formula>
    </cfRule>
    <cfRule type="containsText" dxfId="5534" priority="7796" stopIfTrue="1" operator="containsText" text="Over due">
      <formula>NOT(ISERROR(SEARCH("Over due",C38)))</formula>
    </cfRule>
    <cfRule type="containsText" dxfId="5533" priority="7797" stopIfTrue="1" operator="containsText" text="Today is due date">
      <formula>NOT(ISERROR(SEARCH("Today is due date",C38)))</formula>
    </cfRule>
  </conditionalFormatting>
  <conditionalFormatting sqref="O38">
    <cfRule type="containsText" dxfId="5532" priority="7792" operator="containsText" text="Regular Test">
      <formula>NOT(ISERROR(SEARCH("Regular Test",O38)))</formula>
    </cfRule>
    <cfRule type="containsText" dxfId="5531" priority="7793" operator="containsText" text="Special Request">
      <formula>NOT(ISERROR(SEARCH("Special Request",O38)))</formula>
    </cfRule>
  </conditionalFormatting>
  <conditionalFormatting sqref="D38">
    <cfRule type="containsText" dxfId="5530" priority="7790" stopIfTrue="1" operator="containsText" text="Near Due">
      <formula>NOT(ISERROR(SEARCH("Near Due",D38)))</formula>
    </cfRule>
    <cfRule type="containsText" dxfId="5529" priority="7791" stopIfTrue="1" operator="containsText" text="Closed">
      <formula>NOT(ISERROR(SEARCH("Closed",D38)))</formula>
    </cfRule>
  </conditionalFormatting>
  <conditionalFormatting sqref="D38">
    <cfRule type="containsText" dxfId="5528" priority="7787" stopIfTrue="1" operator="containsText" text="Too Over Due">
      <formula>NOT(ISERROR(SEARCH("Too Over Due",D38)))</formula>
    </cfRule>
    <cfRule type="containsText" dxfId="5527" priority="7788" stopIfTrue="1" operator="containsText" text="Over due">
      <formula>NOT(ISERROR(SEARCH("Over due",D38)))</formula>
    </cfRule>
    <cfRule type="containsText" dxfId="5526" priority="7789" stopIfTrue="1" operator="containsText" text="Today is due date">
      <formula>NOT(ISERROR(SEARCH("Today is due date",D38)))</formula>
    </cfRule>
  </conditionalFormatting>
  <conditionalFormatting sqref="D38">
    <cfRule type="containsText" dxfId="5525" priority="7785" operator="containsText" text="Done">
      <formula>NOT(ISERROR(SEARCH("Done",D38)))</formula>
    </cfRule>
    <cfRule type="containsText" dxfId="5524" priority="7786" operator="containsText" text="Under Test">
      <formula>NOT(ISERROR(SEARCH("Under Test",D38)))</formula>
    </cfRule>
  </conditionalFormatting>
  <conditionalFormatting sqref="CF38">
    <cfRule type="timePeriod" dxfId="5523" priority="7782" timePeriod="nextMonth">
      <formula>AND(MONTH(CF38)=MONTH(EDATE(TODAY(),0+1)),YEAR(CF38)=YEAR(EDATE(TODAY(),0+1)))</formula>
    </cfRule>
    <cfRule type="timePeriod" dxfId="5522" priority="7783" timePeriod="nextWeek">
      <formula>AND(ROUNDDOWN(CF38,0)-TODAY()&gt;(7-WEEKDAY(TODAY())),ROUNDDOWN(CF38,0)-TODAY()&lt;(15-WEEKDAY(TODAY())))</formula>
    </cfRule>
    <cfRule type="timePeriod" dxfId="5521" priority="7784" timePeriod="thisWeek">
      <formula>AND(TODAY()-ROUNDDOWN(CF38,0)&lt;=WEEKDAY(TODAY())-1,ROUNDDOWN(CF38,0)-TODAY()&lt;=7-WEEKDAY(TODAY()))</formula>
    </cfRule>
  </conditionalFormatting>
  <conditionalFormatting sqref="D38">
    <cfRule type="containsText" dxfId="5520" priority="7781" operator="containsText" text="Cancel Test">
      <formula>NOT(ISERROR(SEARCH("Cancel Test",D38)))</formula>
    </cfRule>
  </conditionalFormatting>
  <conditionalFormatting sqref="D39">
    <cfRule type="containsText" dxfId="5519" priority="7778" stopIfTrue="1" operator="containsText" text="Near Due">
      <formula>NOT(ISERROR(SEARCH("Near Due",D39)))</formula>
    </cfRule>
    <cfRule type="containsText" dxfId="5518" priority="7779" stopIfTrue="1" operator="containsText" text="Closed">
      <formula>NOT(ISERROR(SEARCH("Closed",D39)))</formula>
    </cfRule>
  </conditionalFormatting>
  <conditionalFormatting sqref="D39">
    <cfRule type="containsText" dxfId="5517" priority="7775" stopIfTrue="1" operator="containsText" text="Too Over Due">
      <formula>NOT(ISERROR(SEARCH("Too Over Due",D39)))</formula>
    </cfRule>
    <cfRule type="containsText" dxfId="5516" priority="7776" stopIfTrue="1" operator="containsText" text="Over due">
      <formula>NOT(ISERROR(SEARCH("Over due",D39)))</formula>
    </cfRule>
    <cfRule type="containsText" dxfId="5515" priority="7777" stopIfTrue="1" operator="containsText" text="Today is due date">
      <formula>NOT(ISERROR(SEARCH("Today is due date",D39)))</formula>
    </cfRule>
  </conditionalFormatting>
  <conditionalFormatting sqref="X39:Y39">
    <cfRule type="containsText" dxfId="5514" priority="7767" operator="containsText" text="Non Operate">
      <formula>NOT(ISERROR(SEARCH("Non Operate",X39)))</formula>
    </cfRule>
    <cfRule type="containsText" dxfId="5513" priority="7768" operator="containsText" text="Operate">
      <formula>NOT(ISERROR(SEARCH("Operate",X39)))</formula>
    </cfRule>
  </conditionalFormatting>
  <conditionalFormatting sqref="O39">
    <cfRule type="containsText" dxfId="5512" priority="7765" operator="containsText" text="Regular Test">
      <formula>NOT(ISERROR(SEARCH("Regular Test",O39)))</formula>
    </cfRule>
    <cfRule type="containsText" dxfId="5511" priority="7766" operator="containsText" text="Special Request">
      <formula>NOT(ISERROR(SEARCH("Special Request",O39)))</formula>
    </cfRule>
  </conditionalFormatting>
  <conditionalFormatting sqref="CC39">
    <cfRule type="colorScale" priority="7780">
      <colorScale>
        <cfvo type="min"/>
        <cfvo type="percentile" val="50"/>
        <cfvo type="max"/>
        <color rgb="FF63BE7B"/>
        <color rgb="FFFCFCFF"/>
        <color rgb="FFF8696B"/>
      </colorScale>
    </cfRule>
  </conditionalFormatting>
  <conditionalFormatting sqref="AF39:BE39">
    <cfRule type="timePeriod" dxfId="5510" priority="7762" timePeriod="nextMonth">
      <formula>AND(MONTH(AF39)=MONTH(EDATE(TODAY(),0+1)),YEAR(AF39)=YEAR(EDATE(TODAY(),0+1)))</formula>
    </cfRule>
    <cfRule type="timePeriod" dxfId="5509" priority="7763" timePeriod="nextWeek">
      <formula>AND(ROUNDDOWN(AF39,0)-TODAY()&gt;(7-WEEKDAY(TODAY())),ROUNDDOWN(AF39,0)-TODAY()&lt;(15-WEEKDAY(TODAY())))</formula>
    </cfRule>
    <cfRule type="timePeriod" dxfId="5508" priority="7764" timePeriod="thisWeek">
      <formula>AND(TODAY()-ROUNDDOWN(AF39,0)&lt;=WEEKDAY(TODAY())-1,ROUNDDOWN(AF39,0)-TODAY()&lt;=7-WEEKDAY(TODAY()))</formula>
    </cfRule>
  </conditionalFormatting>
  <conditionalFormatting sqref="CD39">
    <cfRule type="timePeriod" dxfId="5507" priority="7759" timePeriod="nextMonth">
      <formula>AND(MONTH(CD39)=MONTH(EDATE(TODAY(),0+1)),YEAR(CD39)=YEAR(EDATE(TODAY(),0+1)))</formula>
    </cfRule>
    <cfRule type="timePeriod" dxfId="5506" priority="7760" timePeriod="nextWeek">
      <formula>AND(ROUNDDOWN(CD39,0)-TODAY()&gt;(7-WEEKDAY(TODAY())),ROUNDDOWN(CD39,0)-TODAY()&lt;(15-WEEKDAY(TODAY())))</formula>
    </cfRule>
    <cfRule type="timePeriod" dxfId="5505" priority="7761" timePeriod="thisWeek">
      <formula>AND(TODAY()-ROUNDDOWN(CD39,0)&lt;=WEEKDAY(TODAY())-1,ROUNDDOWN(CD39,0)-TODAY()&lt;=7-WEEKDAY(TODAY()))</formula>
    </cfRule>
  </conditionalFormatting>
  <conditionalFormatting sqref="CD39">
    <cfRule type="timePeriod" dxfId="5504" priority="7756" timePeriod="nextMonth">
      <formula>AND(MONTH(CD39)=MONTH(EDATE(TODAY(),0+1)),YEAR(CD39)=YEAR(EDATE(TODAY(),0+1)))</formula>
    </cfRule>
    <cfRule type="timePeriod" dxfId="5503" priority="7757" timePeriod="nextWeek">
      <formula>AND(ROUNDDOWN(CD39,0)-TODAY()&gt;(7-WEEKDAY(TODAY())),ROUNDDOWN(CD39,0)-TODAY()&lt;(15-WEEKDAY(TODAY())))</formula>
    </cfRule>
    <cfRule type="timePeriod" dxfId="5502" priority="7758" timePeriod="thisWeek">
      <formula>AND(TODAY()-ROUNDDOWN(CD39,0)&lt;=WEEKDAY(TODAY())-1,ROUNDDOWN(CD39,0)-TODAY()&lt;=7-WEEKDAY(TODAY()))</formula>
    </cfRule>
  </conditionalFormatting>
  <conditionalFormatting sqref="C39:C40">
    <cfRule type="containsText" dxfId="5501" priority="7742" operator="containsText" text="Closed">
      <formula>NOT(ISERROR(SEARCH("Closed",C39)))</formula>
    </cfRule>
    <cfRule type="containsText" dxfId="5500" priority="7754" stopIfTrue="1" operator="containsText" text="Near Due">
      <formula>NOT(ISERROR(SEARCH("Near Due",C39)))</formula>
    </cfRule>
    <cfRule type="containsText" dxfId="5499" priority="7755" stopIfTrue="1" operator="containsText" text="Closed">
      <formula>NOT(ISERROR(SEARCH("Closed",C39)))</formula>
    </cfRule>
  </conditionalFormatting>
  <conditionalFormatting sqref="C39:C40">
    <cfRule type="containsText" dxfId="5498" priority="7751" stopIfTrue="1" operator="containsText" text="Too Over Due">
      <formula>NOT(ISERROR(SEARCH("Too Over Due",C39)))</formula>
    </cfRule>
    <cfRule type="containsText" dxfId="5497" priority="7752" stopIfTrue="1" operator="containsText" text="Over due">
      <formula>NOT(ISERROR(SEARCH("Over due",C39)))</formula>
    </cfRule>
    <cfRule type="containsText" dxfId="5496" priority="7753" stopIfTrue="1" operator="containsText" text="Today is due date">
      <formula>NOT(ISERROR(SEARCH("Today is due date",C39)))</formula>
    </cfRule>
  </conditionalFormatting>
  <conditionalFormatting sqref="CF39">
    <cfRule type="timePeriod" dxfId="5495" priority="7748" timePeriod="nextMonth">
      <formula>AND(MONTH(CF39)=MONTH(EDATE(TODAY(),0+1)),YEAR(CF39)=YEAR(EDATE(TODAY(),0+1)))</formula>
    </cfRule>
    <cfRule type="timePeriod" dxfId="5494" priority="7749" timePeriod="nextWeek">
      <formula>AND(ROUNDDOWN(CF39,0)-TODAY()&gt;(7-WEEKDAY(TODAY())),ROUNDDOWN(CF39,0)-TODAY()&lt;(15-WEEKDAY(TODAY())))</formula>
    </cfRule>
    <cfRule type="timePeriod" dxfId="5493" priority="7750" timePeriod="thisWeek">
      <formula>AND(TODAY()-ROUNDDOWN(CF39,0)&lt;=WEEKDAY(TODAY())-1,ROUNDDOWN(CF39,0)-TODAY()&lt;=7-WEEKDAY(TODAY()))</formula>
    </cfRule>
  </conditionalFormatting>
  <conditionalFormatting sqref="CF39">
    <cfRule type="timePeriod" dxfId="5492" priority="7745" timePeriod="nextMonth">
      <formula>AND(MONTH(CF39)=MONTH(EDATE(TODAY(),0+1)),YEAR(CF39)=YEAR(EDATE(TODAY(),0+1)))</formula>
    </cfRule>
    <cfRule type="timePeriod" dxfId="5491" priority="7746" timePeriod="nextWeek">
      <formula>AND(ROUNDDOWN(CF39,0)-TODAY()&gt;(7-WEEKDAY(TODAY())),ROUNDDOWN(CF39,0)-TODAY()&lt;(15-WEEKDAY(TODAY())))</formula>
    </cfRule>
    <cfRule type="timePeriod" dxfId="5490" priority="7747" timePeriod="thisWeek">
      <formula>AND(TODAY()-ROUNDDOWN(CF39,0)&lt;=WEEKDAY(TODAY())-1,ROUNDDOWN(CF39,0)-TODAY()&lt;=7-WEEKDAY(TODAY()))</formula>
    </cfRule>
  </conditionalFormatting>
  <conditionalFormatting sqref="D39">
    <cfRule type="containsText" dxfId="5489" priority="7743" operator="containsText" text="Done">
      <formula>NOT(ISERROR(SEARCH("Done",D39)))</formula>
    </cfRule>
    <cfRule type="containsText" dxfId="5488" priority="7744" operator="containsText" text="Under Test">
      <formula>NOT(ISERROR(SEARCH("Under Test",D39)))</formula>
    </cfRule>
  </conditionalFormatting>
  <conditionalFormatting sqref="D39">
    <cfRule type="containsText" dxfId="5487" priority="7741" operator="containsText" text="Cancel Test">
      <formula>NOT(ISERROR(SEARCH("Cancel Test",D39)))</formula>
    </cfRule>
  </conditionalFormatting>
  <conditionalFormatting sqref="O5">
    <cfRule type="containsText" dxfId="5486" priority="7739" operator="containsText" text="Regular Test">
      <formula>NOT(ISERROR(SEARCH("Regular Test",O5)))</formula>
    </cfRule>
    <cfRule type="containsText" dxfId="5485" priority="7740" operator="containsText" text="Special Request">
      <formula>NOT(ISERROR(SEARCH("Special Request",O5)))</formula>
    </cfRule>
  </conditionalFormatting>
  <conditionalFormatting sqref="CC40">
    <cfRule type="colorScale" priority="7729">
      <colorScale>
        <cfvo type="min"/>
        <cfvo type="percentile" val="50"/>
        <cfvo type="max"/>
        <color rgb="FF63BE7B"/>
        <color rgb="FFFCFCFF"/>
        <color rgb="FFF8696B"/>
      </colorScale>
    </cfRule>
  </conditionalFormatting>
  <conditionalFormatting sqref="AI40:BE40">
    <cfRule type="timePeriod" dxfId="5484" priority="7725" timePeriod="nextMonth">
      <formula>AND(MONTH(AI40)=MONTH(EDATE(TODAY(),0+1)),YEAR(AI40)=YEAR(EDATE(TODAY(),0+1)))</formula>
    </cfRule>
    <cfRule type="timePeriod" dxfId="5483" priority="7726" timePeriod="nextWeek">
      <formula>AND(ROUNDDOWN(AI40,0)-TODAY()&gt;(7-WEEKDAY(TODAY())),ROUNDDOWN(AI40,0)-TODAY()&lt;(15-WEEKDAY(TODAY())))</formula>
    </cfRule>
    <cfRule type="timePeriod" dxfId="5482" priority="7727" timePeriod="thisWeek">
      <formula>AND(TODAY()-ROUNDDOWN(AI40,0)&lt;=WEEKDAY(TODAY())-1,ROUNDDOWN(AI40,0)-TODAY()&lt;=7-WEEKDAY(TODAY()))</formula>
    </cfRule>
  </conditionalFormatting>
  <conditionalFormatting sqref="CD40">
    <cfRule type="timePeriod" dxfId="5481" priority="7722" timePeriod="nextMonth">
      <formula>AND(MONTH(CD40)=MONTH(EDATE(TODAY(),0+1)),YEAR(CD40)=YEAR(EDATE(TODAY(),0+1)))</formula>
    </cfRule>
    <cfRule type="timePeriod" dxfId="5480" priority="7723" timePeriod="nextWeek">
      <formula>AND(ROUNDDOWN(CD40,0)-TODAY()&gt;(7-WEEKDAY(TODAY())),ROUNDDOWN(CD40,0)-TODAY()&lt;(15-WEEKDAY(TODAY())))</formula>
    </cfRule>
    <cfRule type="timePeriod" dxfId="5479" priority="7724" timePeriod="thisWeek">
      <formula>AND(TODAY()-ROUNDDOWN(CD40,0)&lt;=WEEKDAY(TODAY())-1,ROUNDDOWN(CD40,0)-TODAY()&lt;=7-WEEKDAY(TODAY()))</formula>
    </cfRule>
  </conditionalFormatting>
  <conditionalFormatting sqref="D40">
    <cfRule type="containsText" dxfId="5478" priority="7720" stopIfTrue="1" operator="containsText" text="Near Due">
      <formula>NOT(ISERROR(SEARCH("Near Due",D40)))</formula>
    </cfRule>
    <cfRule type="containsText" dxfId="5477" priority="7721" stopIfTrue="1" operator="containsText" text="Closed">
      <formula>NOT(ISERROR(SEARCH("Closed",D40)))</formula>
    </cfRule>
  </conditionalFormatting>
  <conditionalFormatting sqref="D40">
    <cfRule type="containsText" dxfId="5476" priority="7717" stopIfTrue="1" operator="containsText" text="Too Over Due">
      <formula>NOT(ISERROR(SEARCH("Too Over Due",D40)))</formula>
    </cfRule>
    <cfRule type="containsText" dxfId="5475" priority="7718" stopIfTrue="1" operator="containsText" text="Over due">
      <formula>NOT(ISERROR(SEARCH("Over due",D40)))</formula>
    </cfRule>
    <cfRule type="containsText" dxfId="5474" priority="7719" stopIfTrue="1" operator="containsText" text="Today is due date">
      <formula>NOT(ISERROR(SEARCH("Today is due date",D40)))</formula>
    </cfRule>
  </conditionalFormatting>
  <conditionalFormatting sqref="X40:Y40">
    <cfRule type="containsText" dxfId="5473" priority="7710" operator="containsText" text="Non Operate">
      <formula>NOT(ISERROR(SEARCH("Non Operate",X40)))</formula>
    </cfRule>
    <cfRule type="containsText" dxfId="5472" priority="7711" operator="containsText" text="Operate">
      <formula>NOT(ISERROR(SEARCH("Operate",X40)))</formula>
    </cfRule>
  </conditionalFormatting>
  <conditionalFormatting sqref="O40">
    <cfRule type="containsText" dxfId="5471" priority="7708" operator="containsText" text="Regular Test">
      <formula>NOT(ISERROR(SEARCH("Regular Test",O40)))</formula>
    </cfRule>
    <cfRule type="containsText" dxfId="5470" priority="7709" operator="containsText" text="Special Request">
      <formula>NOT(ISERROR(SEARCH("Special Request",O40)))</formula>
    </cfRule>
  </conditionalFormatting>
  <conditionalFormatting sqref="D40">
    <cfRule type="containsText" dxfId="5469" priority="7701" operator="containsText" text="Done">
      <formula>NOT(ISERROR(SEARCH("Done",D40)))</formula>
    </cfRule>
    <cfRule type="containsText" dxfId="5468" priority="7702" operator="containsText" text="Under Test">
      <formula>NOT(ISERROR(SEARCH("Under Test",D40)))</formula>
    </cfRule>
  </conditionalFormatting>
  <conditionalFormatting sqref="AF40:AH40">
    <cfRule type="timePeriod" dxfId="5467" priority="7697" timePeriod="nextMonth">
      <formula>AND(MONTH(AF40)=MONTH(EDATE(TODAY(),0+1)),YEAR(AF40)=YEAR(EDATE(TODAY(),0+1)))</formula>
    </cfRule>
    <cfRule type="timePeriod" dxfId="5466" priority="7698" timePeriod="nextWeek">
      <formula>AND(ROUNDDOWN(AF40,0)-TODAY()&gt;(7-WEEKDAY(TODAY())),ROUNDDOWN(AF40,0)-TODAY()&lt;(15-WEEKDAY(TODAY())))</formula>
    </cfRule>
    <cfRule type="timePeriod" dxfId="5465" priority="7699" timePeriod="thisWeek">
      <formula>AND(TODAY()-ROUNDDOWN(AF40,0)&lt;=WEEKDAY(TODAY())-1,ROUNDDOWN(AF40,0)-TODAY()&lt;=7-WEEKDAY(TODAY()))</formula>
    </cfRule>
  </conditionalFormatting>
  <conditionalFormatting sqref="CF40">
    <cfRule type="timePeriod" dxfId="5464" priority="7694" timePeriod="nextMonth">
      <formula>AND(MONTH(CF40)=MONTH(EDATE(TODAY(),0+1)),YEAR(CF40)=YEAR(EDATE(TODAY(),0+1)))</formula>
    </cfRule>
    <cfRule type="timePeriod" dxfId="5463" priority="7695" timePeriod="nextWeek">
      <formula>AND(ROUNDDOWN(CF40,0)-TODAY()&gt;(7-WEEKDAY(TODAY())),ROUNDDOWN(CF40,0)-TODAY()&lt;(15-WEEKDAY(TODAY())))</formula>
    </cfRule>
    <cfRule type="timePeriod" dxfId="5462" priority="7696" timePeriod="thisWeek">
      <formula>AND(TODAY()-ROUNDDOWN(CF40,0)&lt;=WEEKDAY(TODAY())-1,ROUNDDOWN(CF40,0)-TODAY()&lt;=7-WEEKDAY(TODAY()))</formula>
    </cfRule>
  </conditionalFormatting>
  <conditionalFormatting sqref="CF40">
    <cfRule type="timePeriod" dxfId="5461" priority="7691" timePeriod="nextMonth">
      <formula>AND(MONTH(CF40)=MONTH(EDATE(TODAY(),0+1)),YEAR(CF40)=YEAR(EDATE(TODAY(),0+1)))</formula>
    </cfRule>
    <cfRule type="timePeriod" dxfId="5460" priority="7692" timePeriod="nextWeek">
      <formula>AND(ROUNDDOWN(CF40,0)-TODAY()&gt;(7-WEEKDAY(TODAY())),ROUNDDOWN(CF40,0)-TODAY()&lt;(15-WEEKDAY(TODAY())))</formula>
    </cfRule>
    <cfRule type="timePeriod" dxfId="5459" priority="7693" timePeriod="thisWeek">
      <formula>AND(TODAY()-ROUNDDOWN(CF40,0)&lt;=WEEKDAY(TODAY())-1,ROUNDDOWN(CF40,0)-TODAY()&lt;=7-WEEKDAY(TODAY()))</formula>
    </cfRule>
  </conditionalFormatting>
  <conditionalFormatting sqref="AP36">
    <cfRule type="timePeriod" dxfId="5458" priority="7688" timePeriod="nextMonth">
      <formula>AND(MONTH(AP36)=MONTH(EDATE(TODAY(),0+1)),YEAR(AP36)=YEAR(EDATE(TODAY(),0+1)))</formula>
    </cfRule>
    <cfRule type="timePeriod" dxfId="5457" priority="7689" timePeriod="nextWeek">
      <formula>AND(ROUNDDOWN(AP36,0)-TODAY()&gt;(7-WEEKDAY(TODAY())),ROUNDDOWN(AP36,0)-TODAY()&lt;(15-WEEKDAY(TODAY())))</formula>
    </cfRule>
    <cfRule type="timePeriod" dxfId="5456" priority="7690" timePeriod="thisWeek">
      <formula>AND(TODAY()-ROUNDDOWN(AP36,0)&lt;=WEEKDAY(TODAY())-1,ROUNDDOWN(AP36,0)-TODAY()&lt;=7-WEEKDAY(TODAY()))</formula>
    </cfRule>
  </conditionalFormatting>
  <conditionalFormatting sqref="AF34:AG36">
    <cfRule type="timePeriod" dxfId="5455" priority="7685" timePeriod="nextMonth">
      <formula>AND(MONTH(AF34)=MONTH(EDATE(TODAY(),0+1)),YEAR(AF34)=YEAR(EDATE(TODAY(),0+1)))</formula>
    </cfRule>
    <cfRule type="timePeriod" dxfId="5454" priority="7686" timePeriod="nextWeek">
      <formula>AND(ROUNDDOWN(AF34,0)-TODAY()&gt;(7-WEEKDAY(TODAY())),ROUNDDOWN(AF34,0)-TODAY()&lt;(15-WEEKDAY(TODAY())))</formula>
    </cfRule>
    <cfRule type="timePeriod" dxfId="5453" priority="7687" timePeriod="thisWeek">
      <formula>AND(TODAY()-ROUNDDOWN(AF34,0)&lt;=WEEKDAY(TODAY())-1,ROUNDDOWN(AF34,0)-TODAY()&lt;=7-WEEKDAY(TODAY()))</formula>
    </cfRule>
  </conditionalFormatting>
  <conditionalFormatting sqref="CD34:CD36">
    <cfRule type="timePeriod" dxfId="5452" priority="7682" timePeriod="nextMonth">
      <formula>AND(MONTH(CD34)=MONTH(EDATE(TODAY(),0+1)),YEAR(CD34)=YEAR(EDATE(TODAY(),0+1)))</formula>
    </cfRule>
    <cfRule type="timePeriod" dxfId="5451" priority="7683" timePeriod="nextWeek">
      <formula>AND(ROUNDDOWN(CD34,0)-TODAY()&gt;(7-WEEKDAY(TODAY())),ROUNDDOWN(CD34,0)-TODAY()&lt;(15-WEEKDAY(TODAY())))</formula>
    </cfRule>
    <cfRule type="timePeriod" dxfId="5450" priority="7684" timePeriod="thisWeek">
      <formula>AND(TODAY()-ROUNDDOWN(CD34,0)&lt;=WEEKDAY(TODAY())-1,ROUNDDOWN(CD34,0)-TODAY()&lt;=7-WEEKDAY(TODAY()))</formula>
    </cfRule>
  </conditionalFormatting>
  <conditionalFormatting sqref="E41">
    <cfRule type="containsText" dxfId="5449" priority="7679" stopIfTrue="1" operator="containsText" text="Near Due">
      <formula>NOT(ISERROR(SEARCH("Near Due",E41)))</formula>
    </cfRule>
    <cfRule type="containsText" dxfId="5448" priority="7680" stopIfTrue="1" operator="containsText" text="Closed">
      <formula>NOT(ISERROR(SEARCH("Closed",E41)))</formula>
    </cfRule>
  </conditionalFormatting>
  <conditionalFormatting sqref="E41">
    <cfRule type="containsText" dxfId="5447" priority="7676" stopIfTrue="1" operator="containsText" text="Too Over Due">
      <formula>NOT(ISERROR(SEARCH("Too Over Due",E41)))</formula>
    </cfRule>
    <cfRule type="containsText" dxfId="5446" priority="7677" stopIfTrue="1" operator="containsText" text="Over due">
      <formula>NOT(ISERROR(SEARCH("Over due",E41)))</formula>
    </cfRule>
    <cfRule type="containsText" dxfId="5445" priority="7678" stopIfTrue="1" operator="containsText" text="Today is due date">
      <formula>NOT(ISERROR(SEARCH("Today is due date",E41)))</formula>
    </cfRule>
  </conditionalFormatting>
  <conditionalFormatting sqref="CD44">
    <cfRule type="timePeriod" dxfId="5444" priority="7645" timePeriod="nextMonth">
      <formula>AND(MONTH(CD44)=MONTH(EDATE(TODAY(),0+1)),YEAR(CD44)=YEAR(EDATE(TODAY(),0+1)))</formula>
    </cfRule>
    <cfRule type="timePeriod" dxfId="5443" priority="7646" timePeriod="nextWeek">
      <formula>AND(ROUNDDOWN(CD44,0)-TODAY()&gt;(7-WEEKDAY(TODAY())),ROUNDDOWN(CD44,0)-TODAY()&lt;(15-WEEKDAY(TODAY())))</formula>
    </cfRule>
    <cfRule type="timePeriod" dxfId="5442" priority="7647" timePeriod="thisWeek">
      <formula>AND(TODAY()-ROUNDDOWN(CD44,0)&lt;=WEEKDAY(TODAY())-1,ROUNDDOWN(CD44,0)-TODAY()&lt;=7-WEEKDAY(TODAY()))</formula>
    </cfRule>
  </conditionalFormatting>
  <conditionalFormatting sqref="E37:E40">
    <cfRule type="containsText" dxfId="5441" priority="7638" stopIfTrue="1" operator="containsText" text="Near Due">
      <formula>NOT(ISERROR(SEARCH("Near Due",E37)))</formula>
    </cfRule>
    <cfRule type="containsText" dxfId="5440" priority="7639" stopIfTrue="1" operator="containsText" text="Closed">
      <formula>NOT(ISERROR(SEARCH("Closed",E37)))</formula>
    </cfRule>
  </conditionalFormatting>
  <conditionalFormatting sqref="E37:E40">
    <cfRule type="containsText" dxfId="5439" priority="7635" stopIfTrue="1" operator="containsText" text="Too Over Due">
      <formula>NOT(ISERROR(SEARCH("Too Over Due",E37)))</formula>
    </cfRule>
    <cfRule type="containsText" dxfId="5438" priority="7636" stopIfTrue="1" operator="containsText" text="Over due">
      <formula>NOT(ISERROR(SEARCH("Over due",E37)))</formula>
    </cfRule>
    <cfRule type="containsText" dxfId="5437" priority="7637" stopIfTrue="1" operator="containsText" text="Today is due date">
      <formula>NOT(ISERROR(SEARCH("Today is due date",E37)))</formula>
    </cfRule>
  </conditionalFormatting>
  <conditionalFormatting sqref="CC41:CC44">
    <cfRule type="colorScale" priority="18432">
      <colorScale>
        <cfvo type="min"/>
        <cfvo type="percentile" val="50"/>
        <cfvo type="max"/>
        <color rgb="FF63BE7B"/>
        <color rgb="FFFCFCFF"/>
        <color rgb="FFF8696B"/>
      </colorScale>
    </cfRule>
  </conditionalFormatting>
  <conditionalFormatting sqref="E45">
    <cfRule type="containsText" dxfId="5436" priority="7622" stopIfTrue="1" operator="containsText" text="Near Due">
      <formula>NOT(ISERROR(SEARCH("Near Due",E45)))</formula>
    </cfRule>
    <cfRule type="containsText" dxfId="5435" priority="7623" stopIfTrue="1" operator="containsText" text="Closed">
      <formula>NOT(ISERROR(SEARCH("Closed",E45)))</formula>
    </cfRule>
  </conditionalFormatting>
  <conditionalFormatting sqref="E45">
    <cfRule type="containsText" dxfId="5434" priority="7619" stopIfTrue="1" operator="containsText" text="Too Over Due">
      <formula>NOT(ISERROR(SEARCH("Too Over Due",E45)))</formula>
    </cfRule>
    <cfRule type="containsText" dxfId="5433" priority="7620" stopIfTrue="1" operator="containsText" text="Over due">
      <formula>NOT(ISERROR(SEARCH("Over due",E45)))</formula>
    </cfRule>
    <cfRule type="containsText" dxfId="5432" priority="7621" stopIfTrue="1" operator="containsText" text="Today is due date">
      <formula>NOT(ISERROR(SEARCH("Today is due date",E45)))</formula>
    </cfRule>
  </conditionalFormatting>
  <conditionalFormatting sqref="D45">
    <cfRule type="containsText" dxfId="5431" priority="7617" stopIfTrue="1" operator="containsText" text="Near Due">
      <formula>NOT(ISERROR(SEARCH("Near Due",D45)))</formula>
    </cfRule>
    <cfRule type="containsText" dxfId="5430" priority="7618" stopIfTrue="1" operator="containsText" text="Closed">
      <formula>NOT(ISERROR(SEARCH("Closed",D45)))</formula>
    </cfRule>
  </conditionalFormatting>
  <conditionalFormatting sqref="D45">
    <cfRule type="containsText" dxfId="5429" priority="7614" stopIfTrue="1" operator="containsText" text="Too Over Due">
      <formula>NOT(ISERROR(SEARCH("Too Over Due",D45)))</formula>
    </cfRule>
    <cfRule type="containsText" dxfId="5428" priority="7615" stopIfTrue="1" operator="containsText" text="Over due">
      <formula>NOT(ISERROR(SEARCH("Over due",D45)))</formula>
    </cfRule>
    <cfRule type="containsText" dxfId="5427" priority="7616" stopIfTrue="1" operator="containsText" text="Today is due date">
      <formula>NOT(ISERROR(SEARCH("Today is due date",D45)))</formula>
    </cfRule>
  </conditionalFormatting>
  <conditionalFormatting sqref="X45:Y45">
    <cfRule type="containsText" dxfId="5426" priority="7611" operator="containsText" text="Non Operate">
      <formula>NOT(ISERROR(SEARCH("Non Operate",X45)))</formula>
    </cfRule>
    <cfRule type="containsText" dxfId="5425" priority="7612" operator="containsText" text="Operate">
      <formula>NOT(ISERROR(SEARCH("Operate",X45)))</formula>
    </cfRule>
  </conditionalFormatting>
  <conditionalFormatting sqref="O45">
    <cfRule type="containsText" dxfId="5424" priority="7609" operator="containsText" text="Regular Test">
      <formula>NOT(ISERROR(SEARCH("Regular Test",O45)))</formula>
    </cfRule>
    <cfRule type="containsText" dxfId="5423" priority="7610" operator="containsText" text="Special Request">
      <formula>NOT(ISERROR(SEARCH("Special Request",O45)))</formula>
    </cfRule>
  </conditionalFormatting>
  <conditionalFormatting sqref="CC45">
    <cfRule type="colorScale" priority="7624">
      <colorScale>
        <cfvo type="min"/>
        <cfvo type="percentile" val="50"/>
        <cfvo type="max"/>
        <color rgb="FF63BE7B"/>
        <color rgb="FFFCFCFF"/>
        <color rgb="FFF8696B"/>
      </colorScale>
    </cfRule>
  </conditionalFormatting>
  <conditionalFormatting sqref="AF45:BE45">
    <cfRule type="timePeriod" dxfId="5422" priority="7606" timePeriod="nextMonth">
      <formula>AND(MONTH(AF45)=MONTH(EDATE(TODAY(),0+1)),YEAR(AF45)=YEAR(EDATE(TODAY(),0+1)))</formula>
    </cfRule>
    <cfRule type="timePeriod" dxfId="5421" priority="7607" timePeriod="nextWeek">
      <formula>AND(ROUNDDOWN(AF45,0)-TODAY()&gt;(7-WEEKDAY(TODAY())),ROUNDDOWN(AF45,0)-TODAY()&lt;(15-WEEKDAY(TODAY())))</formula>
    </cfRule>
    <cfRule type="timePeriod" dxfId="5420" priority="7608" timePeriod="thisWeek">
      <formula>AND(TODAY()-ROUNDDOWN(AF45,0)&lt;=WEEKDAY(TODAY())-1,ROUNDDOWN(AF45,0)-TODAY()&lt;=7-WEEKDAY(TODAY()))</formula>
    </cfRule>
  </conditionalFormatting>
  <conditionalFormatting sqref="CD45">
    <cfRule type="timePeriod" dxfId="5419" priority="7603" timePeriod="nextMonth">
      <formula>AND(MONTH(CD45)=MONTH(EDATE(TODAY(),0+1)),YEAR(CD45)=YEAR(EDATE(TODAY(),0+1)))</formula>
    </cfRule>
    <cfRule type="timePeriod" dxfId="5418" priority="7604" timePeriod="nextWeek">
      <formula>AND(ROUNDDOWN(CD45,0)-TODAY()&gt;(7-WEEKDAY(TODAY())),ROUNDDOWN(CD45,0)-TODAY()&lt;(15-WEEKDAY(TODAY())))</formula>
    </cfRule>
    <cfRule type="timePeriod" dxfId="5417" priority="7605" timePeriod="thisWeek">
      <formula>AND(TODAY()-ROUNDDOWN(CD45,0)&lt;=WEEKDAY(TODAY())-1,ROUNDDOWN(CD45,0)-TODAY()&lt;=7-WEEKDAY(TODAY()))</formula>
    </cfRule>
  </conditionalFormatting>
  <conditionalFormatting sqref="C45">
    <cfRule type="containsText" dxfId="5416" priority="7595" operator="containsText" text="Closed">
      <formula>NOT(ISERROR(SEARCH("Closed",C45)))</formula>
    </cfRule>
    <cfRule type="containsText" dxfId="5415" priority="7601" stopIfTrue="1" operator="containsText" text="Near Due">
      <formula>NOT(ISERROR(SEARCH("Near Due",C45)))</formula>
    </cfRule>
    <cfRule type="containsText" dxfId="5414" priority="7602" stopIfTrue="1" operator="containsText" text="Closed">
      <formula>NOT(ISERROR(SEARCH("Closed",C45)))</formula>
    </cfRule>
  </conditionalFormatting>
  <conditionalFormatting sqref="C45">
    <cfRule type="containsText" dxfId="5413" priority="7598" stopIfTrue="1" operator="containsText" text="Too Over Due">
      <formula>NOT(ISERROR(SEARCH("Too Over Due",C45)))</formula>
    </cfRule>
    <cfRule type="containsText" dxfId="5412" priority="7599" stopIfTrue="1" operator="containsText" text="Over due">
      <formula>NOT(ISERROR(SEARCH("Over due",C45)))</formula>
    </cfRule>
    <cfRule type="containsText" dxfId="5411" priority="7600" stopIfTrue="1" operator="containsText" text="Today is due date">
      <formula>NOT(ISERROR(SEARCH("Today is due date",C45)))</formula>
    </cfRule>
  </conditionalFormatting>
  <conditionalFormatting sqref="D45">
    <cfRule type="containsText" dxfId="5410" priority="7596" operator="containsText" text="Done">
      <formula>NOT(ISERROR(SEARCH("Done",D45)))</formula>
    </cfRule>
    <cfRule type="containsText" dxfId="5409" priority="7597" operator="containsText" text="Under Test">
      <formula>NOT(ISERROR(SEARCH("Under Test",D45)))</formula>
    </cfRule>
  </conditionalFormatting>
  <conditionalFormatting sqref="CF45">
    <cfRule type="timePeriod" dxfId="5408" priority="7592" timePeriod="nextMonth">
      <formula>AND(MONTH(CF45)=MONTH(EDATE(TODAY(),0+1)),YEAR(CF45)=YEAR(EDATE(TODAY(),0+1)))</formula>
    </cfRule>
    <cfRule type="timePeriod" dxfId="5407" priority="7593" timePeriod="nextWeek">
      <formula>AND(ROUNDDOWN(CF45,0)-TODAY()&gt;(7-WEEKDAY(TODAY())),ROUNDDOWN(CF45,0)-TODAY()&lt;(15-WEEKDAY(TODAY())))</formula>
    </cfRule>
    <cfRule type="timePeriod" dxfId="5406" priority="7594" timePeriod="thisWeek">
      <formula>AND(TODAY()-ROUNDDOWN(CF45,0)&lt;=WEEKDAY(TODAY())-1,ROUNDDOWN(CF45,0)-TODAY()&lt;=7-WEEKDAY(TODAY()))</formula>
    </cfRule>
  </conditionalFormatting>
  <conditionalFormatting sqref="D45">
    <cfRule type="containsText" dxfId="5405" priority="7591" operator="containsText" text="Cancel Test">
      <formula>NOT(ISERROR(SEARCH("Cancel Test",D45)))</formula>
    </cfRule>
  </conditionalFormatting>
  <conditionalFormatting sqref="E46">
    <cfRule type="containsText" dxfId="5404" priority="7567" stopIfTrue="1" operator="containsText" text="Near Due">
      <formula>NOT(ISERROR(SEARCH("Near Due",E46)))</formula>
    </cfRule>
    <cfRule type="containsText" dxfId="5403" priority="7568" stopIfTrue="1" operator="containsText" text="Closed">
      <formula>NOT(ISERROR(SEARCH("Closed",E46)))</formula>
    </cfRule>
  </conditionalFormatting>
  <conditionalFormatting sqref="E46">
    <cfRule type="containsText" dxfId="5402" priority="7564" stopIfTrue="1" operator="containsText" text="Too Over Due">
      <formula>NOT(ISERROR(SEARCH("Too Over Due",E46)))</formula>
    </cfRule>
    <cfRule type="containsText" dxfId="5401" priority="7565" stopIfTrue="1" operator="containsText" text="Over due">
      <formula>NOT(ISERROR(SEARCH("Over due",E46)))</formula>
    </cfRule>
    <cfRule type="containsText" dxfId="5400" priority="7566" stopIfTrue="1" operator="containsText" text="Today is due date">
      <formula>NOT(ISERROR(SEARCH("Today is due date",E46)))</formula>
    </cfRule>
  </conditionalFormatting>
  <conditionalFormatting sqref="D46">
    <cfRule type="containsText" dxfId="5399" priority="7562" stopIfTrue="1" operator="containsText" text="Near Due">
      <formula>NOT(ISERROR(SEARCH("Near Due",D46)))</formula>
    </cfRule>
    <cfRule type="containsText" dxfId="5398" priority="7563" stopIfTrue="1" operator="containsText" text="Closed">
      <formula>NOT(ISERROR(SEARCH("Closed",D46)))</formula>
    </cfRule>
  </conditionalFormatting>
  <conditionalFormatting sqref="D46">
    <cfRule type="containsText" dxfId="5397" priority="7559" stopIfTrue="1" operator="containsText" text="Too Over Due">
      <formula>NOT(ISERROR(SEARCH("Too Over Due",D46)))</formula>
    </cfRule>
    <cfRule type="containsText" dxfId="5396" priority="7560" stopIfTrue="1" operator="containsText" text="Over due">
      <formula>NOT(ISERROR(SEARCH("Over due",D46)))</formula>
    </cfRule>
    <cfRule type="containsText" dxfId="5395" priority="7561" stopIfTrue="1" operator="containsText" text="Today is due date">
      <formula>NOT(ISERROR(SEARCH("Today is due date",D46)))</formula>
    </cfRule>
  </conditionalFormatting>
  <conditionalFormatting sqref="X46:Y46">
    <cfRule type="containsText" dxfId="5394" priority="7556" operator="containsText" text="Non Operate">
      <formula>NOT(ISERROR(SEARCH("Non Operate",X46)))</formula>
    </cfRule>
    <cfRule type="containsText" dxfId="5393" priority="7557" operator="containsText" text="Operate">
      <formula>NOT(ISERROR(SEARCH("Operate",X46)))</formula>
    </cfRule>
  </conditionalFormatting>
  <conditionalFormatting sqref="O46">
    <cfRule type="containsText" dxfId="5392" priority="7554" operator="containsText" text="Regular Test">
      <formula>NOT(ISERROR(SEARCH("Regular Test",O46)))</formula>
    </cfRule>
    <cfRule type="containsText" dxfId="5391" priority="7555" operator="containsText" text="Special Request">
      <formula>NOT(ISERROR(SEARCH("Special Request",O46)))</formula>
    </cfRule>
  </conditionalFormatting>
  <conditionalFormatting sqref="CC46">
    <cfRule type="colorScale" priority="7569">
      <colorScale>
        <cfvo type="min"/>
        <cfvo type="percentile" val="50"/>
        <cfvo type="max"/>
        <color rgb="FF63BE7B"/>
        <color rgb="FFFCFCFF"/>
        <color rgb="FFF8696B"/>
      </colorScale>
    </cfRule>
  </conditionalFormatting>
  <conditionalFormatting sqref="AF46:BE46">
    <cfRule type="timePeriod" dxfId="5390" priority="7551" timePeriod="nextMonth">
      <formula>AND(MONTH(AF46)=MONTH(EDATE(TODAY(),0+1)),YEAR(AF46)=YEAR(EDATE(TODAY(),0+1)))</formula>
    </cfRule>
    <cfRule type="timePeriod" dxfId="5389" priority="7552" timePeriod="nextWeek">
      <formula>AND(ROUNDDOWN(AF46,0)-TODAY()&gt;(7-WEEKDAY(TODAY())),ROUNDDOWN(AF46,0)-TODAY()&lt;(15-WEEKDAY(TODAY())))</formula>
    </cfRule>
    <cfRule type="timePeriod" dxfId="5388" priority="7553" timePeriod="thisWeek">
      <formula>AND(TODAY()-ROUNDDOWN(AF46,0)&lt;=WEEKDAY(TODAY())-1,ROUNDDOWN(AF46,0)-TODAY()&lt;=7-WEEKDAY(TODAY()))</formula>
    </cfRule>
  </conditionalFormatting>
  <conditionalFormatting sqref="CD46">
    <cfRule type="timePeriod" dxfId="5387" priority="7548" timePeriod="nextMonth">
      <formula>AND(MONTH(CD46)=MONTH(EDATE(TODAY(),0+1)),YEAR(CD46)=YEAR(EDATE(TODAY(),0+1)))</formula>
    </cfRule>
    <cfRule type="timePeriod" dxfId="5386" priority="7549" timePeriod="nextWeek">
      <formula>AND(ROUNDDOWN(CD46,0)-TODAY()&gt;(7-WEEKDAY(TODAY())),ROUNDDOWN(CD46,0)-TODAY()&lt;(15-WEEKDAY(TODAY())))</formula>
    </cfRule>
    <cfRule type="timePeriod" dxfId="5385" priority="7550" timePeriod="thisWeek">
      <formula>AND(TODAY()-ROUNDDOWN(CD46,0)&lt;=WEEKDAY(TODAY())-1,ROUNDDOWN(CD46,0)-TODAY()&lt;=7-WEEKDAY(TODAY()))</formula>
    </cfRule>
  </conditionalFormatting>
  <conditionalFormatting sqref="C46">
    <cfRule type="containsText" dxfId="5384" priority="7540" operator="containsText" text="Closed">
      <formula>NOT(ISERROR(SEARCH("Closed",C46)))</formula>
    </cfRule>
    <cfRule type="containsText" dxfId="5383" priority="7546" stopIfTrue="1" operator="containsText" text="Near Due">
      <formula>NOT(ISERROR(SEARCH("Near Due",C46)))</formula>
    </cfRule>
    <cfRule type="containsText" dxfId="5382" priority="7547" stopIfTrue="1" operator="containsText" text="Closed">
      <formula>NOT(ISERROR(SEARCH("Closed",C46)))</formula>
    </cfRule>
  </conditionalFormatting>
  <conditionalFormatting sqref="C46">
    <cfRule type="containsText" dxfId="5381" priority="7543" stopIfTrue="1" operator="containsText" text="Too Over Due">
      <formula>NOT(ISERROR(SEARCH("Too Over Due",C46)))</formula>
    </cfRule>
    <cfRule type="containsText" dxfId="5380" priority="7544" stopIfTrue="1" operator="containsText" text="Over due">
      <formula>NOT(ISERROR(SEARCH("Over due",C46)))</formula>
    </cfRule>
    <cfRule type="containsText" dxfId="5379" priority="7545" stopIfTrue="1" operator="containsText" text="Today is due date">
      <formula>NOT(ISERROR(SEARCH("Today is due date",C46)))</formula>
    </cfRule>
  </conditionalFormatting>
  <conditionalFormatting sqref="D46">
    <cfRule type="containsText" dxfId="5378" priority="7541" operator="containsText" text="Done">
      <formula>NOT(ISERROR(SEARCH("Done",D46)))</formula>
    </cfRule>
    <cfRule type="containsText" dxfId="5377" priority="7542" operator="containsText" text="Under Test">
      <formula>NOT(ISERROR(SEARCH("Under Test",D46)))</formula>
    </cfRule>
  </conditionalFormatting>
  <conditionalFormatting sqref="CF46">
    <cfRule type="timePeriod" dxfId="5376" priority="7537" timePeriod="nextMonth">
      <formula>AND(MONTH(CF46)=MONTH(EDATE(TODAY(),0+1)),YEAR(CF46)=YEAR(EDATE(TODAY(),0+1)))</formula>
    </cfRule>
    <cfRule type="timePeriod" dxfId="5375" priority="7538" timePeriod="nextWeek">
      <formula>AND(ROUNDDOWN(CF46,0)-TODAY()&gt;(7-WEEKDAY(TODAY())),ROUNDDOWN(CF46,0)-TODAY()&lt;(15-WEEKDAY(TODAY())))</formula>
    </cfRule>
    <cfRule type="timePeriod" dxfId="5374" priority="7539" timePeriod="thisWeek">
      <formula>AND(TODAY()-ROUNDDOWN(CF46,0)&lt;=WEEKDAY(TODAY())-1,ROUNDDOWN(CF46,0)-TODAY()&lt;=7-WEEKDAY(TODAY()))</formula>
    </cfRule>
  </conditionalFormatting>
  <conditionalFormatting sqref="D46">
    <cfRule type="containsText" dxfId="5373" priority="7536" operator="containsText" text="Cancel Test">
      <formula>NOT(ISERROR(SEARCH("Cancel Test",D46)))</formula>
    </cfRule>
  </conditionalFormatting>
  <conditionalFormatting sqref="L46">
    <cfRule type="expression" dxfId="5372" priority="7532" stopIfTrue="1">
      <formula>$C46="Cancelled"</formula>
    </cfRule>
    <cfRule type="expression" dxfId="5371" priority="7533" stopIfTrue="1">
      <formula>$C46="Living"</formula>
    </cfRule>
    <cfRule type="expression" dxfId="5370" priority="7534" stopIfTrue="1">
      <formula>$C46="Sleep"</formula>
    </cfRule>
    <cfRule type="expression" dxfId="5369" priority="7535" stopIfTrue="1">
      <formula>$C46="Dead"</formula>
    </cfRule>
  </conditionalFormatting>
  <conditionalFormatting sqref="E47">
    <cfRule type="containsText" dxfId="5368" priority="7529" stopIfTrue="1" operator="containsText" text="Near Due">
      <formula>NOT(ISERROR(SEARCH("Near Due",E47)))</formula>
    </cfRule>
    <cfRule type="containsText" dxfId="5367" priority="7530" stopIfTrue="1" operator="containsText" text="Closed">
      <formula>NOT(ISERROR(SEARCH("Closed",E47)))</formula>
    </cfRule>
  </conditionalFormatting>
  <conditionalFormatting sqref="E47">
    <cfRule type="containsText" dxfId="5366" priority="7526" stopIfTrue="1" operator="containsText" text="Too Over Due">
      <formula>NOT(ISERROR(SEARCH("Too Over Due",E47)))</formula>
    </cfRule>
    <cfRule type="containsText" dxfId="5365" priority="7527" stopIfTrue="1" operator="containsText" text="Over due">
      <formula>NOT(ISERROR(SEARCH("Over due",E47)))</formula>
    </cfRule>
    <cfRule type="containsText" dxfId="5364" priority="7528" stopIfTrue="1" operator="containsText" text="Today is due date">
      <formula>NOT(ISERROR(SEARCH("Today is due date",E47)))</formula>
    </cfRule>
  </conditionalFormatting>
  <conditionalFormatting sqref="D47">
    <cfRule type="containsText" dxfId="5363" priority="7524" stopIfTrue="1" operator="containsText" text="Near Due">
      <formula>NOT(ISERROR(SEARCH("Near Due",D47)))</formula>
    </cfRule>
    <cfRule type="containsText" dxfId="5362" priority="7525" stopIfTrue="1" operator="containsText" text="Closed">
      <formula>NOT(ISERROR(SEARCH("Closed",D47)))</formula>
    </cfRule>
  </conditionalFormatting>
  <conditionalFormatting sqref="D47">
    <cfRule type="containsText" dxfId="5361" priority="7521" stopIfTrue="1" operator="containsText" text="Too Over Due">
      <formula>NOT(ISERROR(SEARCH("Too Over Due",D47)))</formula>
    </cfRule>
    <cfRule type="containsText" dxfId="5360" priority="7522" stopIfTrue="1" operator="containsText" text="Over due">
      <formula>NOT(ISERROR(SEARCH("Over due",D47)))</formula>
    </cfRule>
    <cfRule type="containsText" dxfId="5359" priority="7523" stopIfTrue="1" operator="containsText" text="Today is due date">
      <formula>NOT(ISERROR(SEARCH("Today is due date",D47)))</formula>
    </cfRule>
  </conditionalFormatting>
  <conditionalFormatting sqref="X47:Y47">
    <cfRule type="containsText" dxfId="5358" priority="7518" operator="containsText" text="Non Operate">
      <formula>NOT(ISERROR(SEARCH("Non Operate",X47)))</formula>
    </cfRule>
    <cfRule type="containsText" dxfId="5357" priority="7519" operator="containsText" text="Operate">
      <formula>NOT(ISERROR(SEARCH("Operate",X47)))</formula>
    </cfRule>
  </conditionalFormatting>
  <conditionalFormatting sqref="O47">
    <cfRule type="containsText" dxfId="5356" priority="7516" operator="containsText" text="Regular Test">
      <formula>NOT(ISERROR(SEARCH("Regular Test",O47)))</formula>
    </cfRule>
    <cfRule type="containsText" dxfId="5355" priority="7517" operator="containsText" text="Special Request">
      <formula>NOT(ISERROR(SEARCH("Special Request",O47)))</formula>
    </cfRule>
  </conditionalFormatting>
  <conditionalFormatting sqref="CC47">
    <cfRule type="colorScale" priority="7531">
      <colorScale>
        <cfvo type="min"/>
        <cfvo type="percentile" val="50"/>
        <cfvo type="max"/>
        <color rgb="FF63BE7B"/>
        <color rgb="FFFCFCFF"/>
        <color rgb="FFF8696B"/>
      </colorScale>
    </cfRule>
  </conditionalFormatting>
  <conditionalFormatting sqref="AF47:BE47">
    <cfRule type="timePeriod" dxfId="5354" priority="7513" timePeriod="nextMonth">
      <formula>AND(MONTH(AF47)=MONTH(EDATE(TODAY(),0+1)),YEAR(AF47)=YEAR(EDATE(TODAY(),0+1)))</formula>
    </cfRule>
    <cfRule type="timePeriod" dxfId="5353" priority="7514" timePeriod="nextWeek">
      <formula>AND(ROUNDDOWN(AF47,0)-TODAY()&gt;(7-WEEKDAY(TODAY())),ROUNDDOWN(AF47,0)-TODAY()&lt;(15-WEEKDAY(TODAY())))</formula>
    </cfRule>
    <cfRule type="timePeriod" dxfId="5352" priority="7515" timePeriod="thisWeek">
      <formula>AND(TODAY()-ROUNDDOWN(AF47,0)&lt;=WEEKDAY(TODAY())-1,ROUNDDOWN(AF47,0)-TODAY()&lt;=7-WEEKDAY(TODAY()))</formula>
    </cfRule>
  </conditionalFormatting>
  <conditionalFormatting sqref="CD47">
    <cfRule type="timePeriod" dxfId="5351" priority="7510" timePeriod="nextMonth">
      <formula>AND(MONTH(CD47)=MONTH(EDATE(TODAY(),0+1)),YEAR(CD47)=YEAR(EDATE(TODAY(),0+1)))</formula>
    </cfRule>
    <cfRule type="timePeriod" dxfId="5350" priority="7511" timePeriod="nextWeek">
      <formula>AND(ROUNDDOWN(CD47,0)-TODAY()&gt;(7-WEEKDAY(TODAY())),ROUNDDOWN(CD47,0)-TODAY()&lt;(15-WEEKDAY(TODAY())))</formula>
    </cfRule>
    <cfRule type="timePeriod" dxfId="5349" priority="7512" timePeriod="thisWeek">
      <formula>AND(TODAY()-ROUNDDOWN(CD47,0)&lt;=WEEKDAY(TODAY())-1,ROUNDDOWN(CD47,0)-TODAY()&lt;=7-WEEKDAY(TODAY()))</formula>
    </cfRule>
  </conditionalFormatting>
  <conditionalFormatting sqref="C47">
    <cfRule type="containsText" dxfId="5348" priority="7502" operator="containsText" text="Closed">
      <formula>NOT(ISERROR(SEARCH("Closed",C47)))</formula>
    </cfRule>
    <cfRule type="containsText" dxfId="5347" priority="7508" stopIfTrue="1" operator="containsText" text="Near Due">
      <formula>NOT(ISERROR(SEARCH("Near Due",C47)))</formula>
    </cfRule>
    <cfRule type="containsText" dxfId="5346" priority="7509" stopIfTrue="1" operator="containsText" text="Closed">
      <formula>NOT(ISERROR(SEARCH("Closed",C47)))</formula>
    </cfRule>
  </conditionalFormatting>
  <conditionalFormatting sqref="C47">
    <cfRule type="containsText" dxfId="5345" priority="7505" stopIfTrue="1" operator="containsText" text="Too Over Due">
      <formula>NOT(ISERROR(SEARCH("Too Over Due",C47)))</formula>
    </cfRule>
    <cfRule type="containsText" dxfId="5344" priority="7506" stopIfTrue="1" operator="containsText" text="Over due">
      <formula>NOT(ISERROR(SEARCH("Over due",C47)))</formula>
    </cfRule>
    <cfRule type="containsText" dxfId="5343" priority="7507" stopIfTrue="1" operator="containsText" text="Today is due date">
      <formula>NOT(ISERROR(SEARCH("Today is due date",C47)))</formula>
    </cfRule>
  </conditionalFormatting>
  <conditionalFormatting sqref="D47">
    <cfRule type="containsText" dxfId="5342" priority="7503" operator="containsText" text="Done">
      <formula>NOT(ISERROR(SEARCH("Done",D47)))</formula>
    </cfRule>
    <cfRule type="containsText" dxfId="5341" priority="7504" operator="containsText" text="Under Test">
      <formula>NOT(ISERROR(SEARCH("Under Test",D47)))</formula>
    </cfRule>
  </conditionalFormatting>
  <conditionalFormatting sqref="CF47">
    <cfRule type="timePeriod" dxfId="5340" priority="7499" timePeriod="nextMonth">
      <formula>AND(MONTH(CF47)=MONTH(EDATE(TODAY(),0+1)),YEAR(CF47)=YEAR(EDATE(TODAY(),0+1)))</formula>
    </cfRule>
    <cfRule type="timePeriod" dxfId="5339" priority="7500" timePeriod="nextWeek">
      <formula>AND(ROUNDDOWN(CF47,0)-TODAY()&gt;(7-WEEKDAY(TODAY())),ROUNDDOWN(CF47,0)-TODAY()&lt;(15-WEEKDAY(TODAY())))</formula>
    </cfRule>
    <cfRule type="timePeriod" dxfId="5338" priority="7501" timePeriod="thisWeek">
      <formula>AND(TODAY()-ROUNDDOWN(CF47,0)&lt;=WEEKDAY(TODAY())-1,ROUNDDOWN(CF47,0)-TODAY()&lt;=7-WEEKDAY(TODAY()))</formula>
    </cfRule>
  </conditionalFormatting>
  <conditionalFormatting sqref="D47">
    <cfRule type="containsText" dxfId="5337" priority="7498" operator="containsText" text="Cancel Test">
      <formula>NOT(ISERROR(SEARCH("Cancel Test",D47)))</formula>
    </cfRule>
  </conditionalFormatting>
  <conditionalFormatting sqref="E48">
    <cfRule type="containsText" dxfId="5336" priority="7491" stopIfTrue="1" operator="containsText" text="Near Due">
      <formula>NOT(ISERROR(SEARCH("Near Due",E48)))</formula>
    </cfRule>
    <cfRule type="containsText" dxfId="5335" priority="7492" stopIfTrue="1" operator="containsText" text="Closed">
      <formula>NOT(ISERROR(SEARCH("Closed",E48)))</formula>
    </cfRule>
  </conditionalFormatting>
  <conditionalFormatting sqref="E48">
    <cfRule type="containsText" dxfId="5334" priority="7488" stopIfTrue="1" operator="containsText" text="Too Over Due">
      <formula>NOT(ISERROR(SEARCH("Too Over Due",E48)))</formula>
    </cfRule>
    <cfRule type="containsText" dxfId="5333" priority="7489" stopIfTrue="1" operator="containsText" text="Over due">
      <formula>NOT(ISERROR(SEARCH("Over due",E48)))</formula>
    </cfRule>
    <cfRule type="containsText" dxfId="5332" priority="7490" stopIfTrue="1" operator="containsText" text="Today is due date">
      <formula>NOT(ISERROR(SEARCH("Today is due date",E48)))</formula>
    </cfRule>
  </conditionalFormatting>
  <conditionalFormatting sqref="D48">
    <cfRule type="containsText" dxfId="5331" priority="7486" stopIfTrue="1" operator="containsText" text="Near Due">
      <formula>NOT(ISERROR(SEARCH("Near Due",D48)))</formula>
    </cfRule>
    <cfRule type="containsText" dxfId="5330" priority="7487" stopIfTrue="1" operator="containsText" text="Closed">
      <formula>NOT(ISERROR(SEARCH("Closed",D48)))</formula>
    </cfRule>
  </conditionalFormatting>
  <conditionalFormatting sqref="D48">
    <cfRule type="containsText" dxfId="5329" priority="7483" stopIfTrue="1" operator="containsText" text="Too Over Due">
      <formula>NOT(ISERROR(SEARCH("Too Over Due",D48)))</formula>
    </cfRule>
    <cfRule type="containsText" dxfId="5328" priority="7484" stopIfTrue="1" operator="containsText" text="Over due">
      <formula>NOT(ISERROR(SEARCH("Over due",D48)))</formula>
    </cfRule>
    <cfRule type="containsText" dxfId="5327" priority="7485" stopIfTrue="1" operator="containsText" text="Today is due date">
      <formula>NOT(ISERROR(SEARCH("Today is due date",D48)))</formula>
    </cfRule>
  </conditionalFormatting>
  <conditionalFormatting sqref="X48:Y48">
    <cfRule type="containsText" dxfId="5326" priority="7480" operator="containsText" text="Non Operate">
      <formula>NOT(ISERROR(SEARCH("Non Operate",X48)))</formula>
    </cfRule>
    <cfRule type="containsText" dxfId="5325" priority="7481" operator="containsText" text="Operate">
      <formula>NOT(ISERROR(SEARCH("Operate",X48)))</formula>
    </cfRule>
  </conditionalFormatting>
  <conditionalFormatting sqref="O48">
    <cfRule type="containsText" dxfId="5324" priority="7478" operator="containsText" text="Regular Test">
      <formula>NOT(ISERROR(SEARCH("Regular Test",O48)))</formula>
    </cfRule>
    <cfRule type="containsText" dxfId="5323" priority="7479" operator="containsText" text="Special Request">
      <formula>NOT(ISERROR(SEARCH("Special Request",O48)))</formula>
    </cfRule>
  </conditionalFormatting>
  <conditionalFormatting sqref="CC48">
    <cfRule type="colorScale" priority="7493">
      <colorScale>
        <cfvo type="min"/>
        <cfvo type="percentile" val="50"/>
        <cfvo type="max"/>
        <color rgb="FF63BE7B"/>
        <color rgb="FFFCFCFF"/>
        <color rgb="FFF8696B"/>
      </colorScale>
    </cfRule>
  </conditionalFormatting>
  <conditionalFormatting sqref="AF48:BE48">
    <cfRule type="timePeriod" dxfId="5322" priority="7475" timePeriod="nextMonth">
      <formula>AND(MONTH(AF48)=MONTH(EDATE(TODAY(),0+1)),YEAR(AF48)=YEAR(EDATE(TODAY(),0+1)))</formula>
    </cfRule>
    <cfRule type="timePeriod" dxfId="5321" priority="7476" timePeriod="nextWeek">
      <formula>AND(ROUNDDOWN(AF48,0)-TODAY()&gt;(7-WEEKDAY(TODAY())),ROUNDDOWN(AF48,0)-TODAY()&lt;(15-WEEKDAY(TODAY())))</formula>
    </cfRule>
    <cfRule type="timePeriod" dxfId="5320" priority="7477" timePeriod="thisWeek">
      <formula>AND(TODAY()-ROUNDDOWN(AF48,0)&lt;=WEEKDAY(TODAY())-1,ROUNDDOWN(AF48,0)-TODAY()&lt;=7-WEEKDAY(TODAY()))</formula>
    </cfRule>
  </conditionalFormatting>
  <conditionalFormatting sqref="CD48">
    <cfRule type="timePeriod" dxfId="5319" priority="7472" timePeriod="nextMonth">
      <formula>AND(MONTH(CD48)=MONTH(EDATE(TODAY(),0+1)),YEAR(CD48)=YEAR(EDATE(TODAY(),0+1)))</formula>
    </cfRule>
    <cfRule type="timePeriod" dxfId="5318" priority="7473" timePeriod="nextWeek">
      <formula>AND(ROUNDDOWN(CD48,0)-TODAY()&gt;(7-WEEKDAY(TODAY())),ROUNDDOWN(CD48,0)-TODAY()&lt;(15-WEEKDAY(TODAY())))</formula>
    </cfRule>
    <cfRule type="timePeriod" dxfId="5317" priority="7474" timePeriod="thisWeek">
      <formula>AND(TODAY()-ROUNDDOWN(CD48,0)&lt;=WEEKDAY(TODAY())-1,ROUNDDOWN(CD48,0)-TODAY()&lt;=7-WEEKDAY(TODAY()))</formula>
    </cfRule>
  </conditionalFormatting>
  <conditionalFormatting sqref="C48">
    <cfRule type="containsText" dxfId="5316" priority="7464" operator="containsText" text="Closed">
      <formula>NOT(ISERROR(SEARCH("Closed",C48)))</formula>
    </cfRule>
    <cfRule type="containsText" dxfId="5315" priority="7470" stopIfTrue="1" operator="containsText" text="Near Due">
      <formula>NOT(ISERROR(SEARCH("Near Due",C48)))</formula>
    </cfRule>
    <cfRule type="containsText" dxfId="5314" priority="7471" stopIfTrue="1" operator="containsText" text="Closed">
      <formula>NOT(ISERROR(SEARCH("Closed",C48)))</formula>
    </cfRule>
  </conditionalFormatting>
  <conditionalFormatting sqref="C48">
    <cfRule type="containsText" dxfId="5313" priority="7467" stopIfTrue="1" operator="containsText" text="Too Over Due">
      <formula>NOT(ISERROR(SEARCH("Too Over Due",C48)))</formula>
    </cfRule>
    <cfRule type="containsText" dxfId="5312" priority="7468" stopIfTrue="1" operator="containsText" text="Over due">
      <formula>NOT(ISERROR(SEARCH("Over due",C48)))</formula>
    </cfRule>
    <cfRule type="containsText" dxfId="5311" priority="7469" stopIfTrue="1" operator="containsText" text="Today is due date">
      <formula>NOT(ISERROR(SEARCH("Today is due date",C48)))</formula>
    </cfRule>
  </conditionalFormatting>
  <conditionalFormatting sqref="D48">
    <cfRule type="containsText" dxfId="5310" priority="7465" operator="containsText" text="Done">
      <formula>NOT(ISERROR(SEARCH("Done",D48)))</formula>
    </cfRule>
    <cfRule type="containsText" dxfId="5309" priority="7466" operator="containsText" text="Under Test">
      <formula>NOT(ISERROR(SEARCH("Under Test",D48)))</formula>
    </cfRule>
  </conditionalFormatting>
  <conditionalFormatting sqref="CF48">
    <cfRule type="timePeriod" dxfId="5308" priority="7461" timePeriod="nextMonth">
      <formula>AND(MONTH(CF48)=MONTH(EDATE(TODAY(),0+1)),YEAR(CF48)=YEAR(EDATE(TODAY(),0+1)))</formula>
    </cfRule>
    <cfRule type="timePeriod" dxfId="5307" priority="7462" timePeriod="nextWeek">
      <formula>AND(ROUNDDOWN(CF48,0)-TODAY()&gt;(7-WEEKDAY(TODAY())),ROUNDDOWN(CF48,0)-TODAY()&lt;(15-WEEKDAY(TODAY())))</formula>
    </cfRule>
    <cfRule type="timePeriod" dxfId="5306" priority="7463" timePeriod="thisWeek">
      <formula>AND(TODAY()-ROUNDDOWN(CF48,0)&lt;=WEEKDAY(TODAY())-1,ROUNDDOWN(CF48,0)-TODAY()&lt;=7-WEEKDAY(TODAY()))</formula>
    </cfRule>
  </conditionalFormatting>
  <conditionalFormatting sqref="D48">
    <cfRule type="containsText" dxfId="5305" priority="7460" operator="containsText" text="Cancel Test">
      <formula>NOT(ISERROR(SEARCH("Cancel Test",D48)))</formula>
    </cfRule>
  </conditionalFormatting>
  <conditionalFormatting sqref="E49">
    <cfRule type="containsText" dxfId="5304" priority="7457" stopIfTrue="1" operator="containsText" text="Near Due">
      <formula>NOT(ISERROR(SEARCH("Near Due",E49)))</formula>
    </cfRule>
    <cfRule type="containsText" dxfId="5303" priority="7458" stopIfTrue="1" operator="containsText" text="Closed">
      <formula>NOT(ISERROR(SEARCH("Closed",E49)))</formula>
    </cfRule>
  </conditionalFormatting>
  <conditionalFormatting sqref="E49">
    <cfRule type="containsText" dxfId="5302" priority="7454" stopIfTrue="1" operator="containsText" text="Too Over Due">
      <formula>NOT(ISERROR(SEARCH("Too Over Due",E49)))</formula>
    </cfRule>
    <cfRule type="containsText" dxfId="5301" priority="7455" stopIfTrue="1" operator="containsText" text="Over due">
      <formula>NOT(ISERROR(SEARCH("Over due",E49)))</formula>
    </cfRule>
    <cfRule type="containsText" dxfId="5300" priority="7456" stopIfTrue="1" operator="containsText" text="Today is due date">
      <formula>NOT(ISERROR(SEARCH("Today is due date",E49)))</formula>
    </cfRule>
  </conditionalFormatting>
  <conditionalFormatting sqref="D49">
    <cfRule type="containsText" dxfId="5299" priority="7452" stopIfTrue="1" operator="containsText" text="Near Due">
      <formula>NOT(ISERROR(SEARCH("Near Due",D49)))</formula>
    </cfRule>
    <cfRule type="containsText" dxfId="5298" priority="7453" stopIfTrue="1" operator="containsText" text="Closed">
      <formula>NOT(ISERROR(SEARCH("Closed",D49)))</formula>
    </cfRule>
  </conditionalFormatting>
  <conditionalFormatting sqref="D49">
    <cfRule type="containsText" dxfId="5297" priority="7449" stopIfTrue="1" operator="containsText" text="Too Over Due">
      <formula>NOT(ISERROR(SEARCH("Too Over Due",D49)))</formula>
    </cfRule>
    <cfRule type="containsText" dxfId="5296" priority="7450" stopIfTrue="1" operator="containsText" text="Over due">
      <formula>NOT(ISERROR(SEARCH("Over due",D49)))</formula>
    </cfRule>
    <cfRule type="containsText" dxfId="5295" priority="7451" stopIfTrue="1" operator="containsText" text="Today is due date">
      <formula>NOT(ISERROR(SEARCH("Today is due date",D49)))</formula>
    </cfRule>
  </conditionalFormatting>
  <conditionalFormatting sqref="X49:Y49">
    <cfRule type="containsText" dxfId="5294" priority="7446" operator="containsText" text="Non Operate">
      <formula>NOT(ISERROR(SEARCH("Non Operate",X49)))</formula>
    </cfRule>
    <cfRule type="containsText" dxfId="5293" priority="7447" operator="containsText" text="Operate">
      <formula>NOT(ISERROR(SEARCH("Operate",X49)))</formula>
    </cfRule>
  </conditionalFormatting>
  <conditionalFormatting sqref="O49">
    <cfRule type="containsText" dxfId="5292" priority="7444" operator="containsText" text="Regular Test">
      <formula>NOT(ISERROR(SEARCH("Regular Test",O49)))</formula>
    </cfRule>
    <cfRule type="containsText" dxfId="5291" priority="7445" operator="containsText" text="Special Request">
      <formula>NOT(ISERROR(SEARCH("Special Request",O49)))</formula>
    </cfRule>
  </conditionalFormatting>
  <conditionalFormatting sqref="CC49">
    <cfRule type="colorScale" priority="7459">
      <colorScale>
        <cfvo type="min"/>
        <cfvo type="percentile" val="50"/>
        <cfvo type="max"/>
        <color rgb="FF63BE7B"/>
        <color rgb="FFFCFCFF"/>
        <color rgb="FFF8696B"/>
      </colorScale>
    </cfRule>
  </conditionalFormatting>
  <conditionalFormatting sqref="AF49:BE49">
    <cfRule type="timePeriod" dxfId="5290" priority="7441" timePeriod="nextMonth">
      <formula>AND(MONTH(AF49)=MONTH(EDATE(TODAY(),0+1)),YEAR(AF49)=YEAR(EDATE(TODAY(),0+1)))</formula>
    </cfRule>
    <cfRule type="timePeriod" dxfId="5289" priority="7442" timePeriod="nextWeek">
      <formula>AND(ROUNDDOWN(AF49,0)-TODAY()&gt;(7-WEEKDAY(TODAY())),ROUNDDOWN(AF49,0)-TODAY()&lt;(15-WEEKDAY(TODAY())))</formula>
    </cfRule>
    <cfRule type="timePeriod" dxfId="5288" priority="7443" timePeriod="thisWeek">
      <formula>AND(TODAY()-ROUNDDOWN(AF49,0)&lt;=WEEKDAY(TODAY())-1,ROUNDDOWN(AF49,0)-TODAY()&lt;=7-WEEKDAY(TODAY()))</formula>
    </cfRule>
  </conditionalFormatting>
  <conditionalFormatting sqref="CD49">
    <cfRule type="timePeriod" dxfId="5287" priority="7438" timePeriod="nextMonth">
      <formula>AND(MONTH(CD49)=MONTH(EDATE(TODAY(),0+1)),YEAR(CD49)=YEAR(EDATE(TODAY(),0+1)))</formula>
    </cfRule>
    <cfRule type="timePeriod" dxfId="5286" priority="7439" timePeriod="nextWeek">
      <formula>AND(ROUNDDOWN(CD49,0)-TODAY()&gt;(7-WEEKDAY(TODAY())),ROUNDDOWN(CD49,0)-TODAY()&lt;(15-WEEKDAY(TODAY())))</formula>
    </cfRule>
    <cfRule type="timePeriod" dxfId="5285" priority="7440" timePeriod="thisWeek">
      <formula>AND(TODAY()-ROUNDDOWN(CD49,0)&lt;=WEEKDAY(TODAY())-1,ROUNDDOWN(CD49,0)-TODAY()&lt;=7-WEEKDAY(TODAY()))</formula>
    </cfRule>
  </conditionalFormatting>
  <conditionalFormatting sqref="C49">
    <cfRule type="containsText" dxfId="5284" priority="7430" operator="containsText" text="Closed">
      <formula>NOT(ISERROR(SEARCH("Closed",C49)))</formula>
    </cfRule>
    <cfRule type="containsText" dxfId="5283" priority="7436" stopIfTrue="1" operator="containsText" text="Near Due">
      <formula>NOT(ISERROR(SEARCH("Near Due",C49)))</formula>
    </cfRule>
    <cfRule type="containsText" dxfId="5282" priority="7437" stopIfTrue="1" operator="containsText" text="Closed">
      <formula>NOT(ISERROR(SEARCH("Closed",C49)))</formula>
    </cfRule>
  </conditionalFormatting>
  <conditionalFormatting sqref="C49">
    <cfRule type="containsText" dxfId="5281" priority="7433" stopIfTrue="1" operator="containsText" text="Too Over Due">
      <formula>NOT(ISERROR(SEARCH("Too Over Due",C49)))</formula>
    </cfRule>
    <cfRule type="containsText" dxfId="5280" priority="7434" stopIfTrue="1" operator="containsText" text="Over due">
      <formula>NOT(ISERROR(SEARCH("Over due",C49)))</formula>
    </cfRule>
    <cfRule type="containsText" dxfId="5279" priority="7435" stopIfTrue="1" operator="containsText" text="Today is due date">
      <formula>NOT(ISERROR(SEARCH("Today is due date",C49)))</formula>
    </cfRule>
  </conditionalFormatting>
  <conditionalFormatting sqref="D49">
    <cfRule type="containsText" dxfId="5278" priority="7431" operator="containsText" text="Done">
      <formula>NOT(ISERROR(SEARCH("Done",D49)))</formula>
    </cfRule>
    <cfRule type="containsText" dxfId="5277" priority="7432" operator="containsText" text="Under Test">
      <formula>NOT(ISERROR(SEARCH("Under Test",D49)))</formula>
    </cfRule>
  </conditionalFormatting>
  <conditionalFormatting sqref="D49">
    <cfRule type="containsText" dxfId="5276" priority="7429" operator="containsText" text="Cancel Test">
      <formula>NOT(ISERROR(SEARCH("Cancel Test",D49)))</formula>
    </cfRule>
  </conditionalFormatting>
  <conditionalFormatting sqref="E50">
    <cfRule type="containsText" dxfId="5275" priority="7426" stopIfTrue="1" operator="containsText" text="Near Due">
      <formula>NOT(ISERROR(SEARCH("Near Due",E50)))</formula>
    </cfRule>
    <cfRule type="containsText" dxfId="5274" priority="7427" stopIfTrue="1" operator="containsText" text="Closed">
      <formula>NOT(ISERROR(SEARCH("Closed",E50)))</formula>
    </cfRule>
  </conditionalFormatting>
  <conditionalFormatting sqref="E50">
    <cfRule type="containsText" dxfId="5273" priority="7423" stopIfTrue="1" operator="containsText" text="Too Over Due">
      <formula>NOT(ISERROR(SEARCH("Too Over Due",E50)))</formula>
    </cfRule>
    <cfRule type="containsText" dxfId="5272" priority="7424" stopIfTrue="1" operator="containsText" text="Over due">
      <formula>NOT(ISERROR(SEARCH("Over due",E50)))</formula>
    </cfRule>
    <cfRule type="containsText" dxfId="5271" priority="7425" stopIfTrue="1" operator="containsText" text="Today is due date">
      <formula>NOT(ISERROR(SEARCH("Today is due date",E50)))</formula>
    </cfRule>
  </conditionalFormatting>
  <conditionalFormatting sqref="D50">
    <cfRule type="containsText" dxfId="5270" priority="7421" stopIfTrue="1" operator="containsText" text="Near Due">
      <formula>NOT(ISERROR(SEARCH("Near Due",D50)))</formula>
    </cfRule>
    <cfRule type="containsText" dxfId="5269" priority="7422" stopIfTrue="1" operator="containsText" text="Closed">
      <formula>NOT(ISERROR(SEARCH("Closed",D50)))</formula>
    </cfRule>
  </conditionalFormatting>
  <conditionalFormatting sqref="D50">
    <cfRule type="containsText" dxfId="5268" priority="7418" stopIfTrue="1" operator="containsText" text="Too Over Due">
      <formula>NOT(ISERROR(SEARCH("Too Over Due",D50)))</formula>
    </cfRule>
    <cfRule type="containsText" dxfId="5267" priority="7419" stopIfTrue="1" operator="containsText" text="Over due">
      <formula>NOT(ISERROR(SEARCH("Over due",D50)))</formula>
    </cfRule>
    <cfRule type="containsText" dxfId="5266" priority="7420" stopIfTrue="1" operator="containsText" text="Today is due date">
      <formula>NOT(ISERROR(SEARCH("Today is due date",D50)))</formula>
    </cfRule>
  </conditionalFormatting>
  <conditionalFormatting sqref="X50:Y50">
    <cfRule type="containsText" dxfId="5265" priority="7415" operator="containsText" text="Non Operate">
      <formula>NOT(ISERROR(SEARCH("Non Operate",X50)))</formula>
    </cfRule>
    <cfRule type="containsText" dxfId="5264" priority="7416" operator="containsText" text="Operate">
      <formula>NOT(ISERROR(SEARCH("Operate",X50)))</formula>
    </cfRule>
  </conditionalFormatting>
  <conditionalFormatting sqref="O50">
    <cfRule type="containsText" dxfId="5263" priority="7413" operator="containsText" text="Regular Test">
      <formula>NOT(ISERROR(SEARCH("Regular Test",O50)))</formula>
    </cfRule>
    <cfRule type="containsText" dxfId="5262" priority="7414" operator="containsText" text="Special Request">
      <formula>NOT(ISERROR(SEARCH("Special Request",O50)))</formula>
    </cfRule>
  </conditionalFormatting>
  <conditionalFormatting sqref="CC50">
    <cfRule type="colorScale" priority="7428">
      <colorScale>
        <cfvo type="min"/>
        <cfvo type="percentile" val="50"/>
        <cfvo type="max"/>
        <color rgb="FF63BE7B"/>
        <color rgb="FFFCFCFF"/>
        <color rgb="FFF8696B"/>
      </colorScale>
    </cfRule>
  </conditionalFormatting>
  <conditionalFormatting sqref="AF50:BE50">
    <cfRule type="timePeriod" dxfId="5261" priority="7410" timePeriod="nextMonth">
      <formula>AND(MONTH(AF50)=MONTH(EDATE(TODAY(),0+1)),YEAR(AF50)=YEAR(EDATE(TODAY(),0+1)))</formula>
    </cfRule>
    <cfRule type="timePeriod" dxfId="5260" priority="7411" timePeriod="nextWeek">
      <formula>AND(ROUNDDOWN(AF50,0)-TODAY()&gt;(7-WEEKDAY(TODAY())),ROUNDDOWN(AF50,0)-TODAY()&lt;(15-WEEKDAY(TODAY())))</formula>
    </cfRule>
    <cfRule type="timePeriod" dxfId="5259" priority="7412" timePeriod="thisWeek">
      <formula>AND(TODAY()-ROUNDDOWN(AF50,0)&lt;=WEEKDAY(TODAY())-1,ROUNDDOWN(AF50,0)-TODAY()&lt;=7-WEEKDAY(TODAY()))</formula>
    </cfRule>
  </conditionalFormatting>
  <conditionalFormatting sqref="CD50">
    <cfRule type="timePeriod" dxfId="5258" priority="7407" timePeriod="nextMonth">
      <formula>AND(MONTH(CD50)=MONTH(EDATE(TODAY(),0+1)),YEAR(CD50)=YEAR(EDATE(TODAY(),0+1)))</formula>
    </cfRule>
    <cfRule type="timePeriod" dxfId="5257" priority="7408" timePeriod="nextWeek">
      <formula>AND(ROUNDDOWN(CD50,0)-TODAY()&gt;(7-WEEKDAY(TODAY())),ROUNDDOWN(CD50,0)-TODAY()&lt;(15-WEEKDAY(TODAY())))</formula>
    </cfRule>
    <cfRule type="timePeriod" dxfId="5256" priority="7409" timePeriod="thisWeek">
      <formula>AND(TODAY()-ROUNDDOWN(CD50,0)&lt;=WEEKDAY(TODAY())-1,ROUNDDOWN(CD50,0)-TODAY()&lt;=7-WEEKDAY(TODAY()))</formula>
    </cfRule>
  </conditionalFormatting>
  <conditionalFormatting sqref="C50">
    <cfRule type="containsText" dxfId="5255" priority="7399" operator="containsText" text="Closed">
      <formula>NOT(ISERROR(SEARCH("Closed",C50)))</formula>
    </cfRule>
    <cfRule type="containsText" dxfId="5254" priority="7405" stopIfTrue="1" operator="containsText" text="Near Due">
      <formula>NOT(ISERROR(SEARCH("Near Due",C50)))</formula>
    </cfRule>
    <cfRule type="containsText" dxfId="5253" priority="7406" stopIfTrue="1" operator="containsText" text="Closed">
      <formula>NOT(ISERROR(SEARCH("Closed",C50)))</formula>
    </cfRule>
  </conditionalFormatting>
  <conditionalFormatting sqref="C50">
    <cfRule type="containsText" dxfId="5252" priority="7402" stopIfTrue="1" operator="containsText" text="Too Over Due">
      <formula>NOT(ISERROR(SEARCH("Too Over Due",C50)))</formula>
    </cfRule>
    <cfRule type="containsText" dxfId="5251" priority="7403" stopIfTrue="1" operator="containsText" text="Over due">
      <formula>NOT(ISERROR(SEARCH("Over due",C50)))</formula>
    </cfRule>
    <cfRule type="containsText" dxfId="5250" priority="7404" stopIfTrue="1" operator="containsText" text="Today is due date">
      <formula>NOT(ISERROR(SEARCH("Today is due date",C50)))</formula>
    </cfRule>
  </conditionalFormatting>
  <conditionalFormatting sqref="D50">
    <cfRule type="containsText" dxfId="5249" priority="7400" operator="containsText" text="Done">
      <formula>NOT(ISERROR(SEARCH("Done",D50)))</formula>
    </cfRule>
    <cfRule type="containsText" dxfId="5248" priority="7401" operator="containsText" text="Under Test">
      <formula>NOT(ISERROR(SEARCH("Under Test",D50)))</formula>
    </cfRule>
  </conditionalFormatting>
  <conditionalFormatting sqref="D50">
    <cfRule type="containsText" dxfId="5247" priority="7398" operator="containsText" text="Cancel Test">
      <formula>NOT(ISERROR(SEARCH("Cancel Test",D50)))</formula>
    </cfRule>
  </conditionalFormatting>
  <conditionalFormatting sqref="E51">
    <cfRule type="containsText" dxfId="5246" priority="7395" stopIfTrue="1" operator="containsText" text="Near Due">
      <formula>NOT(ISERROR(SEARCH("Near Due",E51)))</formula>
    </cfRule>
    <cfRule type="containsText" dxfId="5245" priority="7396" stopIfTrue="1" operator="containsText" text="Closed">
      <formula>NOT(ISERROR(SEARCH("Closed",E51)))</formula>
    </cfRule>
  </conditionalFormatting>
  <conditionalFormatting sqref="E51">
    <cfRule type="containsText" dxfId="5244" priority="7392" stopIfTrue="1" operator="containsText" text="Too Over Due">
      <formula>NOT(ISERROR(SEARCH("Too Over Due",E51)))</formula>
    </cfRule>
    <cfRule type="containsText" dxfId="5243" priority="7393" stopIfTrue="1" operator="containsText" text="Over due">
      <formula>NOT(ISERROR(SEARCH("Over due",E51)))</formula>
    </cfRule>
    <cfRule type="containsText" dxfId="5242" priority="7394" stopIfTrue="1" operator="containsText" text="Today is due date">
      <formula>NOT(ISERROR(SEARCH("Today is due date",E51)))</formula>
    </cfRule>
  </conditionalFormatting>
  <conditionalFormatting sqref="D51">
    <cfRule type="containsText" dxfId="5241" priority="7390" stopIfTrue="1" operator="containsText" text="Near Due">
      <formula>NOT(ISERROR(SEARCH("Near Due",D51)))</formula>
    </cfRule>
    <cfRule type="containsText" dxfId="5240" priority="7391" stopIfTrue="1" operator="containsText" text="Closed">
      <formula>NOT(ISERROR(SEARCH("Closed",D51)))</formula>
    </cfRule>
  </conditionalFormatting>
  <conditionalFormatting sqref="D51">
    <cfRule type="containsText" dxfId="5239" priority="7387" stopIfTrue="1" operator="containsText" text="Too Over Due">
      <formula>NOT(ISERROR(SEARCH("Too Over Due",D51)))</formula>
    </cfRule>
    <cfRule type="containsText" dxfId="5238" priority="7388" stopIfTrue="1" operator="containsText" text="Over due">
      <formula>NOT(ISERROR(SEARCH("Over due",D51)))</formula>
    </cfRule>
    <cfRule type="containsText" dxfId="5237" priority="7389" stopIfTrue="1" operator="containsText" text="Today is due date">
      <formula>NOT(ISERROR(SEARCH("Today is due date",D51)))</formula>
    </cfRule>
  </conditionalFormatting>
  <conditionalFormatting sqref="X51:Y51">
    <cfRule type="containsText" dxfId="5236" priority="7384" operator="containsText" text="Non Operate">
      <formula>NOT(ISERROR(SEARCH("Non Operate",X51)))</formula>
    </cfRule>
    <cfRule type="containsText" dxfId="5235" priority="7385" operator="containsText" text="Operate">
      <formula>NOT(ISERROR(SEARCH("Operate",X51)))</formula>
    </cfRule>
  </conditionalFormatting>
  <conditionalFormatting sqref="O51">
    <cfRule type="containsText" dxfId="5234" priority="7382" operator="containsText" text="Regular Test">
      <formula>NOT(ISERROR(SEARCH("Regular Test",O51)))</formula>
    </cfRule>
    <cfRule type="containsText" dxfId="5233" priority="7383" operator="containsText" text="Special Request">
      <formula>NOT(ISERROR(SEARCH("Special Request",O51)))</formula>
    </cfRule>
  </conditionalFormatting>
  <conditionalFormatting sqref="CC51">
    <cfRule type="colorScale" priority="7397">
      <colorScale>
        <cfvo type="min"/>
        <cfvo type="percentile" val="50"/>
        <cfvo type="max"/>
        <color rgb="FF63BE7B"/>
        <color rgb="FFFCFCFF"/>
        <color rgb="FFF8696B"/>
      </colorScale>
    </cfRule>
  </conditionalFormatting>
  <conditionalFormatting sqref="AF51:BE51">
    <cfRule type="timePeriod" dxfId="5232" priority="7379" timePeriod="nextMonth">
      <formula>AND(MONTH(AF51)=MONTH(EDATE(TODAY(),0+1)),YEAR(AF51)=YEAR(EDATE(TODAY(),0+1)))</formula>
    </cfRule>
    <cfRule type="timePeriod" dxfId="5231" priority="7380" timePeriod="nextWeek">
      <formula>AND(ROUNDDOWN(AF51,0)-TODAY()&gt;(7-WEEKDAY(TODAY())),ROUNDDOWN(AF51,0)-TODAY()&lt;(15-WEEKDAY(TODAY())))</formula>
    </cfRule>
    <cfRule type="timePeriod" dxfId="5230" priority="7381" timePeriod="thisWeek">
      <formula>AND(TODAY()-ROUNDDOWN(AF51,0)&lt;=WEEKDAY(TODAY())-1,ROUNDDOWN(AF51,0)-TODAY()&lt;=7-WEEKDAY(TODAY()))</formula>
    </cfRule>
  </conditionalFormatting>
  <conditionalFormatting sqref="CD51">
    <cfRule type="timePeriod" dxfId="5229" priority="7376" timePeriod="nextMonth">
      <formula>AND(MONTH(CD51)=MONTH(EDATE(TODAY(),0+1)),YEAR(CD51)=YEAR(EDATE(TODAY(),0+1)))</formula>
    </cfRule>
    <cfRule type="timePeriod" dxfId="5228" priority="7377" timePeriod="nextWeek">
      <formula>AND(ROUNDDOWN(CD51,0)-TODAY()&gt;(7-WEEKDAY(TODAY())),ROUNDDOWN(CD51,0)-TODAY()&lt;(15-WEEKDAY(TODAY())))</formula>
    </cfRule>
    <cfRule type="timePeriod" dxfId="5227" priority="7378" timePeriod="thisWeek">
      <formula>AND(TODAY()-ROUNDDOWN(CD51,0)&lt;=WEEKDAY(TODAY())-1,ROUNDDOWN(CD51,0)-TODAY()&lt;=7-WEEKDAY(TODAY()))</formula>
    </cfRule>
  </conditionalFormatting>
  <conditionalFormatting sqref="C51">
    <cfRule type="containsText" dxfId="5226" priority="7368" operator="containsText" text="Closed">
      <formula>NOT(ISERROR(SEARCH("Closed",C51)))</formula>
    </cfRule>
    <cfRule type="containsText" dxfId="5225" priority="7374" stopIfTrue="1" operator="containsText" text="Near Due">
      <formula>NOT(ISERROR(SEARCH("Near Due",C51)))</formula>
    </cfRule>
    <cfRule type="containsText" dxfId="5224" priority="7375" stopIfTrue="1" operator="containsText" text="Closed">
      <formula>NOT(ISERROR(SEARCH("Closed",C51)))</formula>
    </cfRule>
  </conditionalFormatting>
  <conditionalFormatting sqref="C51">
    <cfRule type="containsText" dxfId="5223" priority="7371" stopIfTrue="1" operator="containsText" text="Too Over Due">
      <formula>NOT(ISERROR(SEARCH("Too Over Due",C51)))</formula>
    </cfRule>
    <cfRule type="containsText" dxfId="5222" priority="7372" stopIfTrue="1" operator="containsText" text="Over due">
      <formula>NOT(ISERROR(SEARCH("Over due",C51)))</formula>
    </cfRule>
    <cfRule type="containsText" dxfId="5221" priority="7373" stopIfTrue="1" operator="containsText" text="Today is due date">
      <formula>NOT(ISERROR(SEARCH("Today is due date",C51)))</formula>
    </cfRule>
  </conditionalFormatting>
  <conditionalFormatting sqref="D51">
    <cfRule type="containsText" dxfId="5220" priority="7369" operator="containsText" text="Done">
      <formula>NOT(ISERROR(SEARCH("Done",D51)))</formula>
    </cfRule>
    <cfRule type="containsText" dxfId="5219" priority="7370" operator="containsText" text="Under Test">
      <formula>NOT(ISERROR(SEARCH("Under Test",D51)))</formula>
    </cfRule>
  </conditionalFormatting>
  <conditionalFormatting sqref="D51">
    <cfRule type="containsText" dxfId="5218" priority="7367" operator="containsText" text="Cancel Test">
      <formula>NOT(ISERROR(SEARCH("Cancel Test",D51)))</formula>
    </cfRule>
  </conditionalFormatting>
  <conditionalFormatting sqref="E52">
    <cfRule type="containsText" dxfId="5217" priority="7364" stopIfTrue="1" operator="containsText" text="Near Due">
      <formula>NOT(ISERROR(SEARCH("Near Due",E52)))</formula>
    </cfRule>
    <cfRule type="containsText" dxfId="5216" priority="7365" stopIfTrue="1" operator="containsText" text="Closed">
      <formula>NOT(ISERROR(SEARCH("Closed",E52)))</formula>
    </cfRule>
  </conditionalFormatting>
  <conditionalFormatting sqref="E52">
    <cfRule type="containsText" dxfId="5215" priority="7361" stopIfTrue="1" operator="containsText" text="Too Over Due">
      <formula>NOT(ISERROR(SEARCH("Too Over Due",E52)))</formula>
    </cfRule>
    <cfRule type="containsText" dxfId="5214" priority="7362" stopIfTrue="1" operator="containsText" text="Over due">
      <formula>NOT(ISERROR(SEARCH("Over due",E52)))</formula>
    </cfRule>
    <cfRule type="containsText" dxfId="5213" priority="7363" stopIfTrue="1" operator="containsText" text="Today is due date">
      <formula>NOT(ISERROR(SEARCH("Today is due date",E52)))</formula>
    </cfRule>
  </conditionalFormatting>
  <conditionalFormatting sqref="D52">
    <cfRule type="containsText" dxfId="5212" priority="7359" stopIfTrue="1" operator="containsText" text="Near Due">
      <formula>NOT(ISERROR(SEARCH("Near Due",D52)))</formula>
    </cfRule>
    <cfRule type="containsText" dxfId="5211" priority="7360" stopIfTrue="1" operator="containsText" text="Closed">
      <formula>NOT(ISERROR(SEARCH("Closed",D52)))</formula>
    </cfRule>
  </conditionalFormatting>
  <conditionalFormatting sqref="D52">
    <cfRule type="containsText" dxfId="5210" priority="7356" stopIfTrue="1" operator="containsText" text="Too Over Due">
      <formula>NOT(ISERROR(SEARCH("Too Over Due",D52)))</formula>
    </cfRule>
    <cfRule type="containsText" dxfId="5209" priority="7357" stopIfTrue="1" operator="containsText" text="Over due">
      <formula>NOT(ISERROR(SEARCH("Over due",D52)))</formula>
    </cfRule>
    <cfRule type="containsText" dxfId="5208" priority="7358" stopIfTrue="1" operator="containsText" text="Today is due date">
      <formula>NOT(ISERROR(SEARCH("Today is due date",D52)))</formula>
    </cfRule>
  </conditionalFormatting>
  <conditionalFormatting sqref="X52:Y52">
    <cfRule type="containsText" dxfId="5207" priority="7353" operator="containsText" text="Non Operate">
      <formula>NOT(ISERROR(SEARCH("Non Operate",X52)))</formula>
    </cfRule>
    <cfRule type="containsText" dxfId="5206" priority="7354" operator="containsText" text="Operate">
      <formula>NOT(ISERROR(SEARCH("Operate",X52)))</formula>
    </cfRule>
  </conditionalFormatting>
  <conditionalFormatting sqref="O52">
    <cfRule type="containsText" dxfId="5205" priority="7351" operator="containsText" text="Regular Test">
      <formula>NOT(ISERROR(SEARCH("Regular Test",O52)))</formula>
    </cfRule>
    <cfRule type="containsText" dxfId="5204" priority="7352" operator="containsText" text="Special Request">
      <formula>NOT(ISERROR(SEARCH("Special Request",O52)))</formula>
    </cfRule>
  </conditionalFormatting>
  <conditionalFormatting sqref="CC52">
    <cfRule type="colorScale" priority="7366">
      <colorScale>
        <cfvo type="min"/>
        <cfvo type="percentile" val="50"/>
        <cfvo type="max"/>
        <color rgb="FF63BE7B"/>
        <color rgb="FFFCFCFF"/>
        <color rgb="FFF8696B"/>
      </colorScale>
    </cfRule>
  </conditionalFormatting>
  <conditionalFormatting sqref="AF52:BE52">
    <cfRule type="timePeriod" dxfId="5203" priority="7348" timePeriod="nextMonth">
      <formula>AND(MONTH(AF52)=MONTH(EDATE(TODAY(),0+1)),YEAR(AF52)=YEAR(EDATE(TODAY(),0+1)))</formula>
    </cfRule>
    <cfRule type="timePeriod" dxfId="5202" priority="7349" timePeriod="nextWeek">
      <formula>AND(ROUNDDOWN(AF52,0)-TODAY()&gt;(7-WEEKDAY(TODAY())),ROUNDDOWN(AF52,0)-TODAY()&lt;(15-WEEKDAY(TODAY())))</formula>
    </cfRule>
    <cfRule type="timePeriod" dxfId="5201" priority="7350" timePeriod="thisWeek">
      <formula>AND(TODAY()-ROUNDDOWN(AF52,0)&lt;=WEEKDAY(TODAY())-1,ROUNDDOWN(AF52,0)-TODAY()&lt;=7-WEEKDAY(TODAY()))</formula>
    </cfRule>
  </conditionalFormatting>
  <conditionalFormatting sqref="CD52">
    <cfRule type="timePeriod" dxfId="5200" priority="7345" timePeriod="nextMonth">
      <formula>AND(MONTH(CD52)=MONTH(EDATE(TODAY(),0+1)),YEAR(CD52)=YEAR(EDATE(TODAY(),0+1)))</formula>
    </cfRule>
    <cfRule type="timePeriod" dxfId="5199" priority="7346" timePeriod="nextWeek">
      <formula>AND(ROUNDDOWN(CD52,0)-TODAY()&gt;(7-WEEKDAY(TODAY())),ROUNDDOWN(CD52,0)-TODAY()&lt;(15-WEEKDAY(TODAY())))</formula>
    </cfRule>
    <cfRule type="timePeriod" dxfId="5198" priority="7347" timePeriod="thisWeek">
      <formula>AND(TODAY()-ROUNDDOWN(CD52,0)&lt;=WEEKDAY(TODAY())-1,ROUNDDOWN(CD52,0)-TODAY()&lt;=7-WEEKDAY(TODAY()))</formula>
    </cfRule>
  </conditionalFormatting>
  <conditionalFormatting sqref="C52">
    <cfRule type="containsText" dxfId="5197" priority="7337" operator="containsText" text="Closed">
      <formula>NOT(ISERROR(SEARCH("Closed",C52)))</formula>
    </cfRule>
    <cfRule type="containsText" dxfId="5196" priority="7343" stopIfTrue="1" operator="containsText" text="Near Due">
      <formula>NOT(ISERROR(SEARCH("Near Due",C52)))</formula>
    </cfRule>
    <cfRule type="containsText" dxfId="5195" priority="7344" stopIfTrue="1" operator="containsText" text="Closed">
      <formula>NOT(ISERROR(SEARCH("Closed",C52)))</formula>
    </cfRule>
  </conditionalFormatting>
  <conditionalFormatting sqref="C52">
    <cfRule type="containsText" dxfId="5194" priority="7340" stopIfTrue="1" operator="containsText" text="Too Over Due">
      <formula>NOT(ISERROR(SEARCH("Too Over Due",C52)))</formula>
    </cfRule>
    <cfRule type="containsText" dxfId="5193" priority="7341" stopIfTrue="1" operator="containsText" text="Over due">
      <formula>NOT(ISERROR(SEARCH("Over due",C52)))</formula>
    </cfRule>
    <cfRule type="containsText" dxfId="5192" priority="7342" stopIfTrue="1" operator="containsText" text="Today is due date">
      <formula>NOT(ISERROR(SEARCH("Today is due date",C52)))</formula>
    </cfRule>
  </conditionalFormatting>
  <conditionalFormatting sqref="D52">
    <cfRule type="containsText" dxfId="5191" priority="7338" operator="containsText" text="Done">
      <formula>NOT(ISERROR(SEARCH("Done",D52)))</formula>
    </cfRule>
    <cfRule type="containsText" dxfId="5190" priority="7339" operator="containsText" text="Under Test">
      <formula>NOT(ISERROR(SEARCH("Under Test",D52)))</formula>
    </cfRule>
  </conditionalFormatting>
  <conditionalFormatting sqref="D52">
    <cfRule type="containsText" dxfId="5189" priority="7336" operator="containsText" text="Cancel Test">
      <formula>NOT(ISERROR(SEARCH("Cancel Test",D52)))</formula>
    </cfRule>
  </conditionalFormatting>
  <conditionalFormatting sqref="E53">
    <cfRule type="containsText" dxfId="5188" priority="7333" stopIfTrue="1" operator="containsText" text="Near Due">
      <formula>NOT(ISERROR(SEARCH("Near Due",E53)))</formula>
    </cfRule>
    <cfRule type="containsText" dxfId="5187" priority="7334" stopIfTrue="1" operator="containsText" text="Closed">
      <formula>NOT(ISERROR(SEARCH("Closed",E53)))</formula>
    </cfRule>
  </conditionalFormatting>
  <conditionalFormatting sqref="E53">
    <cfRule type="containsText" dxfId="5186" priority="7330" stopIfTrue="1" operator="containsText" text="Too Over Due">
      <formula>NOT(ISERROR(SEARCH("Too Over Due",E53)))</formula>
    </cfRule>
    <cfRule type="containsText" dxfId="5185" priority="7331" stopIfTrue="1" operator="containsText" text="Over due">
      <formula>NOT(ISERROR(SEARCH("Over due",E53)))</formula>
    </cfRule>
    <cfRule type="containsText" dxfId="5184" priority="7332" stopIfTrue="1" operator="containsText" text="Today is due date">
      <formula>NOT(ISERROR(SEARCH("Today is due date",E53)))</formula>
    </cfRule>
  </conditionalFormatting>
  <conditionalFormatting sqref="D53">
    <cfRule type="containsText" dxfId="5183" priority="7328" stopIfTrue="1" operator="containsText" text="Near Due">
      <formula>NOT(ISERROR(SEARCH("Near Due",D53)))</formula>
    </cfRule>
    <cfRule type="containsText" dxfId="5182" priority="7329" stopIfTrue="1" operator="containsText" text="Closed">
      <formula>NOT(ISERROR(SEARCH("Closed",D53)))</formula>
    </cfRule>
  </conditionalFormatting>
  <conditionalFormatting sqref="D53">
    <cfRule type="containsText" dxfId="5181" priority="7325" stopIfTrue="1" operator="containsText" text="Too Over Due">
      <formula>NOT(ISERROR(SEARCH("Too Over Due",D53)))</formula>
    </cfRule>
    <cfRule type="containsText" dxfId="5180" priority="7326" stopIfTrue="1" operator="containsText" text="Over due">
      <formula>NOT(ISERROR(SEARCH("Over due",D53)))</formula>
    </cfRule>
    <cfRule type="containsText" dxfId="5179" priority="7327" stopIfTrue="1" operator="containsText" text="Today is due date">
      <formula>NOT(ISERROR(SEARCH("Today is due date",D53)))</formula>
    </cfRule>
  </conditionalFormatting>
  <conditionalFormatting sqref="X53:Y53">
    <cfRule type="containsText" dxfId="5178" priority="7322" operator="containsText" text="Non Operate">
      <formula>NOT(ISERROR(SEARCH("Non Operate",X53)))</formula>
    </cfRule>
    <cfRule type="containsText" dxfId="5177" priority="7323" operator="containsText" text="Operate">
      <formula>NOT(ISERROR(SEARCH("Operate",X53)))</formula>
    </cfRule>
  </conditionalFormatting>
  <conditionalFormatting sqref="O53">
    <cfRule type="containsText" dxfId="5176" priority="7320" operator="containsText" text="Regular Test">
      <formula>NOT(ISERROR(SEARCH("Regular Test",O53)))</formula>
    </cfRule>
    <cfRule type="containsText" dxfId="5175" priority="7321" operator="containsText" text="Special Request">
      <formula>NOT(ISERROR(SEARCH("Special Request",O53)))</formula>
    </cfRule>
  </conditionalFormatting>
  <conditionalFormatting sqref="CC53">
    <cfRule type="colorScale" priority="7335">
      <colorScale>
        <cfvo type="min"/>
        <cfvo type="percentile" val="50"/>
        <cfvo type="max"/>
        <color rgb="FF63BE7B"/>
        <color rgb="FFFCFCFF"/>
        <color rgb="FFF8696B"/>
      </colorScale>
    </cfRule>
  </conditionalFormatting>
  <conditionalFormatting sqref="AF53:BE53">
    <cfRule type="timePeriod" dxfId="5174" priority="7317" timePeriod="nextMonth">
      <formula>AND(MONTH(AF53)=MONTH(EDATE(TODAY(),0+1)),YEAR(AF53)=YEAR(EDATE(TODAY(),0+1)))</formula>
    </cfRule>
    <cfRule type="timePeriod" dxfId="5173" priority="7318" timePeriod="nextWeek">
      <formula>AND(ROUNDDOWN(AF53,0)-TODAY()&gt;(7-WEEKDAY(TODAY())),ROUNDDOWN(AF53,0)-TODAY()&lt;(15-WEEKDAY(TODAY())))</formula>
    </cfRule>
    <cfRule type="timePeriod" dxfId="5172" priority="7319" timePeriod="thisWeek">
      <formula>AND(TODAY()-ROUNDDOWN(AF53,0)&lt;=WEEKDAY(TODAY())-1,ROUNDDOWN(AF53,0)-TODAY()&lt;=7-WEEKDAY(TODAY()))</formula>
    </cfRule>
  </conditionalFormatting>
  <conditionalFormatting sqref="CD53">
    <cfRule type="timePeriod" dxfId="5171" priority="7314" timePeriod="nextMonth">
      <formula>AND(MONTH(CD53)=MONTH(EDATE(TODAY(),0+1)),YEAR(CD53)=YEAR(EDATE(TODAY(),0+1)))</formula>
    </cfRule>
    <cfRule type="timePeriod" dxfId="5170" priority="7315" timePeriod="nextWeek">
      <formula>AND(ROUNDDOWN(CD53,0)-TODAY()&gt;(7-WEEKDAY(TODAY())),ROUNDDOWN(CD53,0)-TODAY()&lt;(15-WEEKDAY(TODAY())))</formula>
    </cfRule>
    <cfRule type="timePeriod" dxfId="5169" priority="7316" timePeriod="thisWeek">
      <formula>AND(TODAY()-ROUNDDOWN(CD53,0)&lt;=WEEKDAY(TODAY())-1,ROUNDDOWN(CD53,0)-TODAY()&lt;=7-WEEKDAY(TODAY()))</formula>
    </cfRule>
  </conditionalFormatting>
  <conditionalFormatting sqref="C53">
    <cfRule type="containsText" dxfId="5168" priority="7306" operator="containsText" text="Closed">
      <formula>NOT(ISERROR(SEARCH("Closed",C53)))</formula>
    </cfRule>
    <cfRule type="containsText" dxfId="5167" priority="7312" stopIfTrue="1" operator="containsText" text="Near Due">
      <formula>NOT(ISERROR(SEARCH("Near Due",C53)))</formula>
    </cfRule>
    <cfRule type="containsText" dxfId="5166" priority="7313" stopIfTrue="1" operator="containsText" text="Closed">
      <formula>NOT(ISERROR(SEARCH("Closed",C53)))</formula>
    </cfRule>
  </conditionalFormatting>
  <conditionalFormatting sqref="C53">
    <cfRule type="containsText" dxfId="5165" priority="7309" stopIfTrue="1" operator="containsText" text="Too Over Due">
      <formula>NOT(ISERROR(SEARCH("Too Over Due",C53)))</formula>
    </cfRule>
    <cfRule type="containsText" dxfId="5164" priority="7310" stopIfTrue="1" operator="containsText" text="Over due">
      <formula>NOT(ISERROR(SEARCH("Over due",C53)))</formula>
    </cfRule>
    <cfRule type="containsText" dxfId="5163" priority="7311" stopIfTrue="1" operator="containsText" text="Today is due date">
      <formula>NOT(ISERROR(SEARCH("Today is due date",C53)))</formula>
    </cfRule>
  </conditionalFormatting>
  <conditionalFormatting sqref="D53">
    <cfRule type="containsText" dxfId="5162" priority="7307" operator="containsText" text="Done">
      <formula>NOT(ISERROR(SEARCH("Done",D53)))</formula>
    </cfRule>
    <cfRule type="containsText" dxfId="5161" priority="7308" operator="containsText" text="Under Test">
      <formula>NOT(ISERROR(SEARCH("Under Test",D53)))</formula>
    </cfRule>
  </conditionalFormatting>
  <conditionalFormatting sqref="D53">
    <cfRule type="containsText" dxfId="5160" priority="7305" operator="containsText" text="Cancel Test">
      <formula>NOT(ISERROR(SEARCH("Cancel Test",D53)))</formula>
    </cfRule>
  </conditionalFormatting>
  <conditionalFormatting sqref="E54">
    <cfRule type="containsText" dxfId="5159" priority="7302" stopIfTrue="1" operator="containsText" text="Near Due">
      <formula>NOT(ISERROR(SEARCH("Near Due",E54)))</formula>
    </cfRule>
    <cfRule type="containsText" dxfId="5158" priority="7303" stopIfTrue="1" operator="containsText" text="Closed">
      <formula>NOT(ISERROR(SEARCH("Closed",E54)))</formula>
    </cfRule>
  </conditionalFormatting>
  <conditionalFormatting sqref="E54">
    <cfRule type="containsText" dxfId="5157" priority="7299" stopIfTrue="1" operator="containsText" text="Too Over Due">
      <formula>NOT(ISERROR(SEARCH("Too Over Due",E54)))</formula>
    </cfRule>
    <cfRule type="containsText" dxfId="5156" priority="7300" stopIfTrue="1" operator="containsText" text="Over due">
      <formula>NOT(ISERROR(SEARCH("Over due",E54)))</formula>
    </cfRule>
    <cfRule type="containsText" dxfId="5155" priority="7301" stopIfTrue="1" operator="containsText" text="Today is due date">
      <formula>NOT(ISERROR(SEARCH("Today is due date",E54)))</formula>
    </cfRule>
  </conditionalFormatting>
  <conditionalFormatting sqref="D54:D58">
    <cfRule type="containsText" dxfId="5154" priority="7297" stopIfTrue="1" operator="containsText" text="Near Due">
      <formula>NOT(ISERROR(SEARCH("Near Due",D54)))</formula>
    </cfRule>
    <cfRule type="containsText" dxfId="5153" priority="7298" stopIfTrue="1" operator="containsText" text="Closed">
      <formula>NOT(ISERROR(SEARCH("Closed",D54)))</formula>
    </cfRule>
  </conditionalFormatting>
  <conditionalFormatting sqref="D54:D58">
    <cfRule type="containsText" dxfId="5152" priority="7294" stopIfTrue="1" operator="containsText" text="Too Over Due">
      <formula>NOT(ISERROR(SEARCH("Too Over Due",D54)))</formula>
    </cfRule>
    <cfRule type="containsText" dxfId="5151" priority="7295" stopIfTrue="1" operator="containsText" text="Over due">
      <formula>NOT(ISERROR(SEARCH("Over due",D54)))</formula>
    </cfRule>
    <cfRule type="containsText" dxfId="5150" priority="7296" stopIfTrue="1" operator="containsText" text="Today is due date">
      <formula>NOT(ISERROR(SEARCH("Today is due date",D54)))</formula>
    </cfRule>
  </conditionalFormatting>
  <conditionalFormatting sqref="X54:Y54">
    <cfRule type="containsText" dxfId="5149" priority="7291" operator="containsText" text="Non Operate">
      <formula>NOT(ISERROR(SEARCH("Non Operate",X54)))</formula>
    </cfRule>
    <cfRule type="containsText" dxfId="5148" priority="7292" operator="containsText" text="Operate">
      <formula>NOT(ISERROR(SEARCH("Operate",X54)))</formula>
    </cfRule>
  </conditionalFormatting>
  <conditionalFormatting sqref="O54">
    <cfRule type="containsText" dxfId="5147" priority="7289" operator="containsText" text="Regular Test">
      <formula>NOT(ISERROR(SEARCH("Regular Test",O54)))</formula>
    </cfRule>
    <cfRule type="containsText" dxfId="5146" priority="7290" operator="containsText" text="Special Request">
      <formula>NOT(ISERROR(SEARCH("Special Request",O54)))</formula>
    </cfRule>
  </conditionalFormatting>
  <conditionalFormatting sqref="CC54">
    <cfRule type="colorScale" priority="7304">
      <colorScale>
        <cfvo type="min"/>
        <cfvo type="percentile" val="50"/>
        <cfvo type="max"/>
        <color rgb="FF63BE7B"/>
        <color rgb="FFFCFCFF"/>
        <color rgb="FFF8696B"/>
      </colorScale>
    </cfRule>
  </conditionalFormatting>
  <conditionalFormatting sqref="AF54:BE54">
    <cfRule type="timePeriod" dxfId="5145" priority="7286" timePeriod="nextMonth">
      <formula>AND(MONTH(AF54)=MONTH(EDATE(TODAY(),0+1)),YEAR(AF54)=YEAR(EDATE(TODAY(),0+1)))</formula>
    </cfRule>
    <cfRule type="timePeriod" dxfId="5144" priority="7287" timePeriod="nextWeek">
      <formula>AND(ROUNDDOWN(AF54,0)-TODAY()&gt;(7-WEEKDAY(TODAY())),ROUNDDOWN(AF54,0)-TODAY()&lt;(15-WEEKDAY(TODAY())))</formula>
    </cfRule>
    <cfRule type="timePeriod" dxfId="5143" priority="7288" timePeriod="thisWeek">
      <formula>AND(TODAY()-ROUNDDOWN(AF54,0)&lt;=WEEKDAY(TODAY())-1,ROUNDDOWN(AF54,0)-TODAY()&lt;=7-WEEKDAY(TODAY()))</formula>
    </cfRule>
  </conditionalFormatting>
  <conditionalFormatting sqref="CD54">
    <cfRule type="timePeriod" dxfId="5142" priority="7283" timePeriod="nextMonth">
      <formula>AND(MONTH(CD54)=MONTH(EDATE(TODAY(),0+1)),YEAR(CD54)=YEAR(EDATE(TODAY(),0+1)))</formula>
    </cfRule>
    <cfRule type="timePeriod" dxfId="5141" priority="7284" timePeriod="nextWeek">
      <formula>AND(ROUNDDOWN(CD54,0)-TODAY()&gt;(7-WEEKDAY(TODAY())),ROUNDDOWN(CD54,0)-TODAY()&lt;(15-WEEKDAY(TODAY())))</formula>
    </cfRule>
    <cfRule type="timePeriod" dxfId="5140" priority="7285" timePeriod="thisWeek">
      <formula>AND(TODAY()-ROUNDDOWN(CD54,0)&lt;=WEEKDAY(TODAY())-1,ROUNDDOWN(CD54,0)-TODAY()&lt;=7-WEEKDAY(TODAY()))</formula>
    </cfRule>
  </conditionalFormatting>
  <conditionalFormatting sqref="C54">
    <cfRule type="containsText" dxfId="5139" priority="7275" operator="containsText" text="Closed">
      <formula>NOT(ISERROR(SEARCH("Closed",C54)))</formula>
    </cfRule>
    <cfRule type="containsText" dxfId="5138" priority="7281" stopIfTrue="1" operator="containsText" text="Near Due">
      <formula>NOT(ISERROR(SEARCH("Near Due",C54)))</formula>
    </cfRule>
    <cfRule type="containsText" dxfId="5137" priority="7282" stopIfTrue="1" operator="containsText" text="Closed">
      <formula>NOT(ISERROR(SEARCH("Closed",C54)))</formula>
    </cfRule>
  </conditionalFormatting>
  <conditionalFormatting sqref="C54">
    <cfRule type="containsText" dxfId="5136" priority="7278" stopIfTrue="1" operator="containsText" text="Too Over Due">
      <formula>NOT(ISERROR(SEARCH("Too Over Due",C54)))</formula>
    </cfRule>
    <cfRule type="containsText" dxfId="5135" priority="7279" stopIfTrue="1" operator="containsText" text="Over due">
      <formula>NOT(ISERROR(SEARCH("Over due",C54)))</formula>
    </cfRule>
    <cfRule type="containsText" dxfId="5134" priority="7280" stopIfTrue="1" operator="containsText" text="Today is due date">
      <formula>NOT(ISERROR(SEARCH("Today is due date",C54)))</formula>
    </cfRule>
  </conditionalFormatting>
  <conditionalFormatting sqref="D54:D58">
    <cfRule type="containsText" dxfId="5133" priority="7276" operator="containsText" text="Done">
      <formula>NOT(ISERROR(SEARCH("Done",D54)))</formula>
    </cfRule>
    <cfRule type="containsText" dxfId="5132" priority="7277" operator="containsText" text="Under Test">
      <formula>NOT(ISERROR(SEARCH("Under Test",D54)))</formula>
    </cfRule>
  </conditionalFormatting>
  <conditionalFormatting sqref="D54:D58">
    <cfRule type="containsText" dxfId="5131" priority="7274" operator="containsText" text="Cancel Test">
      <formula>NOT(ISERROR(SEARCH("Cancel Test",D54)))</formula>
    </cfRule>
  </conditionalFormatting>
  <conditionalFormatting sqref="E55">
    <cfRule type="containsText" dxfId="5130" priority="7271" stopIfTrue="1" operator="containsText" text="Near Due">
      <formula>NOT(ISERROR(SEARCH("Near Due",E55)))</formula>
    </cfRule>
    <cfRule type="containsText" dxfId="5129" priority="7272" stopIfTrue="1" operator="containsText" text="Closed">
      <formula>NOT(ISERROR(SEARCH("Closed",E55)))</formula>
    </cfRule>
  </conditionalFormatting>
  <conditionalFormatting sqref="E55">
    <cfRule type="containsText" dxfId="5128" priority="7268" stopIfTrue="1" operator="containsText" text="Too Over Due">
      <formula>NOT(ISERROR(SEARCH("Too Over Due",E55)))</formula>
    </cfRule>
    <cfRule type="containsText" dxfId="5127" priority="7269" stopIfTrue="1" operator="containsText" text="Over due">
      <formula>NOT(ISERROR(SEARCH("Over due",E55)))</formula>
    </cfRule>
    <cfRule type="containsText" dxfId="5126" priority="7270" stopIfTrue="1" operator="containsText" text="Today is due date">
      <formula>NOT(ISERROR(SEARCH("Today is due date",E55)))</formula>
    </cfRule>
  </conditionalFormatting>
  <conditionalFormatting sqref="X55:Y58">
    <cfRule type="containsText" dxfId="5125" priority="7260" operator="containsText" text="Non Operate">
      <formula>NOT(ISERROR(SEARCH("Non Operate",X55)))</formula>
    </cfRule>
    <cfRule type="containsText" dxfId="5124" priority="7261" operator="containsText" text="Operate">
      <formula>NOT(ISERROR(SEARCH("Operate",X55)))</formula>
    </cfRule>
  </conditionalFormatting>
  <conditionalFormatting sqref="O55:O58">
    <cfRule type="containsText" dxfId="5123" priority="7258" operator="containsText" text="Regular Test">
      <formula>NOT(ISERROR(SEARCH("Regular Test",O55)))</formula>
    </cfRule>
    <cfRule type="containsText" dxfId="5122" priority="7259" operator="containsText" text="Special Request">
      <formula>NOT(ISERROR(SEARCH("Special Request",O55)))</formula>
    </cfRule>
  </conditionalFormatting>
  <conditionalFormatting sqref="CC55:CC58">
    <cfRule type="colorScale" priority="7273">
      <colorScale>
        <cfvo type="min"/>
        <cfvo type="percentile" val="50"/>
        <cfvo type="max"/>
        <color rgb="FF63BE7B"/>
        <color rgb="FFFCFCFF"/>
        <color rgb="FFF8696B"/>
      </colorScale>
    </cfRule>
  </conditionalFormatting>
  <conditionalFormatting sqref="AF55:AP58 AV55:BE58">
    <cfRule type="timePeriod" dxfId="5121" priority="7255" timePeriod="nextMonth">
      <formula>AND(MONTH(AF55)=MONTH(EDATE(TODAY(),0+1)),YEAR(AF55)=YEAR(EDATE(TODAY(),0+1)))</formula>
    </cfRule>
    <cfRule type="timePeriod" dxfId="5120" priority="7256" timePeriod="nextWeek">
      <formula>AND(ROUNDDOWN(AF55,0)-TODAY()&gt;(7-WEEKDAY(TODAY())),ROUNDDOWN(AF55,0)-TODAY()&lt;(15-WEEKDAY(TODAY())))</formula>
    </cfRule>
    <cfRule type="timePeriod" dxfId="5119" priority="7257" timePeriod="thisWeek">
      <formula>AND(TODAY()-ROUNDDOWN(AF55,0)&lt;=WEEKDAY(TODAY())-1,ROUNDDOWN(AF55,0)-TODAY()&lt;=7-WEEKDAY(TODAY()))</formula>
    </cfRule>
  </conditionalFormatting>
  <conditionalFormatting sqref="CD55:CD58">
    <cfRule type="timePeriod" dxfId="5118" priority="7252" timePeriod="nextMonth">
      <formula>AND(MONTH(CD55)=MONTH(EDATE(TODAY(),0+1)),YEAR(CD55)=YEAR(EDATE(TODAY(),0+1)))</formula>
    </cfRule>
    <cfRule type="timePeriod" dxfId="5117" priority="7253" timePeriod="nextWeek">
      <formula>AND(ROUNDDOWN(CD55,0)-TODAY()&gt;(7-WEEKDAY(TODAY())),ROUNDDOWN(CD55,0)-TODAY()&lt;(15-WEEKDAY(TODAY())))</formula>
    </cfRule>
    <cfRule type="timePeriod" dxfId="5116" priority="7254" timePeriod="thisWeek">
      <formula>AND(TODAY()-ROUNDDOWN(CD55,0)&lt;=WEEKDAY(TODAY())-1,ROUNDDOWN(CD55,0)-TODAY()&lt;=7-WEEKDAY(TODAY()))</formula>
    </cfRule>
  </conditionalFormatting>
  <conditionalFormatting sqref="C55:C58">
    <cfRule type="containsText" dxfId="5115" priority="7244" operator="containsText" text="Closed">
      <formula>NOT(ISERROR(SEARCH("Closed",C55)))</formula>
    </cfRule>
    <cfRule type="containsText" dxfId="5114" priority="7250" stopIfTrue="1" operator="containsText" text="Near Due">
      <formula>NOT(ISERROR(SEARCH("Near Due",C55)))</formula>
    </cfRule>
    <cfRule type="containsText" dxfId="5113" priority="7251" stopIfTrue="1" operator="containsText" text="Closed">
      <formula>NOT(ISERROR(SEARCH("Closed",C55)))</formula>
    </cfRule>
  </conditionalFormatting>
  <conditionalFormatting sqref="C55:C58">
    <cfRule type="containsText" dxfId="5112" priority="7247" stopIfTrue="1" operator="containsText" text="Too Over Due">
      <formula>NOT(ISERROR(SEARCH("Too Over Due",C55)))</formula>
    </cfRule>
    <cfRule type="containsText" dxfId="5111" priority="7248" stopIfTrue="1" operator="containsText" text="Over due">
      <formula>NOT(ISERROR(SEARCH("Over due",C55)))</formula>
    </cfRule>
    <cfRule type="containsText" dxfId="5110" priority="7249" stopIfTrue="1" operator="containsText" text="Today is due date">
      <formula>NOT(ISERROR(SEARCH("Today is due date",C55)))</formula>
    </cfRule>
  </conditionalFormatting>
  <conditionalFormatting sqref="E56:E58">
    <cfRule type="containsText" dxfId="5109" priority="7242" stopIfTrue="1" operator="containsText" text="Near Due">
      <formula>NOT(ISERROR(SEARCH("Near Due",E56)))</formula>
    </cfRule>
    <cfRule type="containsText" dxfId="5108" priority="7243" stopIfTrue="1" operator="containsText" text="Closed">
      <formula>NOT(ISERROR(SEARCH("Closed",E56)))</formula>
    </cfRule>
  </conditionalFormatting>
  <conditionalFormatting sqref="E56:E58">
    <cfRule type="containsText" dxfId="5107" priority="7239" stopIfTrue="1" operator="containsText" text="Too Over Due">
      <formula>NOT(ISERROR(SEARCH("Too Over Due",E56)))</formula>
    </cfRule>
    <cfRule type="containsText" dxfId="5106" priority="7240" stopIfTrue="1" operator="containsText" text="Over due">
      <formula>NOT(ISERROR(SEARCH("Over due",E56)))</formula>
    </cfRule>
    <cfRule type="containsText" dxfId="5105" priority="7241" stopIfTrue="1" operator="containsText" text="Today is due date">
      <formula>NOT(ISERROR(SEARCH("Today is due date",E56)))</formula>
    </cfRule>
  </conditionalFormatting>
  <conditionalFormatting sqref="D59">
    <cfRule type="containsText" dxfId="5104" priority="7226" stopIfTrue="1" operator="containsText" text="Near Due">
      <formula>NOT(ISERROR(SEARCH("Near Due",D59)))</formula>
    </cfRule>
    <cfRule type="containsText" dxfId="5103" priority="7227" stopIfTrue="1" operator="containsText" text="Closed">
      <formula>NOT(ISERROR(SEARCH("Closed",D59)))</formula>
    </cfRule>
  </conditionalFormatting>
  <conditionalFormatting sqref="D59">
    <cfRule type="containsText" dxfId="5102" priority="7223" stopIfTrue="1" operator="containsText" text="Too Over Due">
      <formula>NOT(ISERROR(SEARCH("Too Over Due",D59)))</formula>
    </cfRule>
    <cfRule type="containsText" dxfId="5101" priority="7224" stopIfTrue="1" operator="containsText" text="Over due">
      <formula>NOT(ISERROR(SEARCH("Over due",D59)))</formula>
    </cfRule>
    <cfRule type="containsText" dxfId="5100" priority="7225" stopIfTrue="1" operator="containsText" text="Today is due date">
      <formula>NOT(ISERROR(SEARCH("Today is due date",D59)))</formula>
    </cfRule>
  </conditionalFormatting>
  <conditionalFormatting sqref="D59">
    <cfRule type="containsText" dxfId="5099" priority="7221" operator="containsText" text="Done">
      <formula>NOT(ISERROR(SEARCH("Done",D59)))</formula>
    </cfRule>
    <cfRule type="containsText" dxfId="5098" priority="7222" operator="containsText" text="Under Test">
      <formula>NOT(ISERROR(SEARCH("Under Test",D59)))</formula>
    </cfRule>
  </conditionalFormatting>
  <conditionalFormatting sqref="D59">
    <cfRule type="containsText" dxfId="5097" priority="7220" operator="containsText" text="Cancel Test">
      <formula>NOT(ISERROR(SEARCH("Cancel Test",D59)))</formula>
    </cfRule>
  </conditionalFormatting>
  <conditionalFormatting sqref="E59">
    <cfRule type="containsText" dxfId="5096" priority="7217" stopIfTrue="1" operator="containsText" text="Near Due">
      <formula>NOT(ISERROR(SEARCH("Near Due",E59)))</formula>
    </cfRule>
    <cfRule type="containsText" dxfId="5095" priority="7218" stopIfTrue="1" operator="containsText" text="Closed">
      <formula>NOT(ISERROR(SEARCH("Closed",E59)))</formula>
    </cfRule>
  </conditionalFormatting>
  <conditionalFormatting sqref="E59">
    <cfRule type="containsText" dxfId="5094" priority="7214" stopIfTrue="1" operator="containsText" text="Too Over Due">
      <formula>NOT(ISERROR(SEARCH("Too Over Due",E59)))</formula>
    </cfRule>
    <cfRule type="containsText" dxfId="5093" priority="7215" stopIfTrue="1" operator="containsText" text="Over due">
      <formula>NOT(ISERROR(SEARCH("Over due",E59)))</formula>
    </cfRule>
    <cfRule type="containsText" dxfId="5092" priority="7216" stopIfTrue="1" operator="containsText" text="Today is due date">
      <formula>NOT(ISERROR(SEARCH("Today is due date",E59)))</formula>
    </cfRule>
  </conditionalFormatting>
  <conditionalFormatting sqref="X59:Y59">
    <cfRule type="containsText" dxfId="5091" priority="7211" operator="containsText" text="Non Operate">
      <formula>NOT(ISERROR(SEARCH("Non Operate",X59)))</formula>
    </cfRule>
    <cfRule type="containsText" dxfId="5090" priority="7212" operator="containsText" text="Operate">
      <formula>NOT(ISERROR(SEARCH("Operate",X59)))</formula>
    </cfRule>
  </conditionalFormatting>
  <conditionalFormatting sqref="O59">
    <cfRule type="containsText" dxfId="5089" priority="7209" operator="containsText" text="Regular Test">
      <formula>NOT(ISERROR(SEARCH("Regular Test",O59)))</formula>
    </cfRule>
    <cfRule type="containsText" dxfId="5088" priority="7210" operator="containsText" text="Special Request">
      <formula>NOT(ISERROR(SEARCH("Special Request",O59)))</formula>
    </cfRule>
  </conditionalFormatting>
  <conditionalFormatting sqref="CC59">
    <cfRule type="colorScale" priority="7219">
      <colorScale>
        <cfvo type="min"/>
        <cfvo type="percentile" val="50"/>
        <cfvo type="max"/>
        <color rgb="FF63BE7B"/>
        <color rgb="FFFCFCFF"/>
        <color rgb="FFF8696B"/>
      </colorScale>
    </cfRule>
  </conditionalFormatting>
  <conditionalFormatting sqref="AF59:BE59">
    <cfRule type="timePeriod" dxfId="5087" priority="7206" timePeriod="nextMonth">
      <formula>AND(MONTH(AF59)=MONTH(EDATE(TODAY(),0+1)),YEAR(AF59)=YEAR(EDATE(TODAY(),0+1)))</formula>
    </cfRule>
    <cfRule type="timePeriod" dxfId="5086" priority="7207" timePeriod="nextWeek">
      <formula>AND(ROUNDDOWN(AF59,0)-TODAY()&gt;(7-WEEKDAY(TODAY())),ROUNDDOWN(AF59,0)-TODAY()&lt;(15-WEEKDAY(TODAY())))</formula>
    </cfRule>
    <cfRule type="timePeriod" dxfId="5085" priority="7208" timePeriod="thisWeek">
      <formula>AND(TODAY()-ROUNDDOWN(AF59,0)&lt;=WEEKDAY(TODAY())-1,ROUNDDOWN(AF59,0)-TODAY()&lt;=7-WEEKDAY(TODAY()))</formula>
    </cfRule>
  </conditionalFormatting>
  <conditionalFormatting sqref="CD59">
    <cfRule type="timePeriod" dxfId="5084" priority="7203" timePeriod="nextMonth">
      <formula>AND(MONTH(CD59)=MONTH(EDATE(TODAY(),0+1)),YEAR(CD59)=YEAR(EDATE(TODAY(),0+1)))</formula>
    </cfRule>
    <cfRule type="timePeriod" dxfId="5083" priority="7204" timePeriod="nextWeek">
      <formula>AND(ROUNDDOWN(CD59,0)-TODAY()&gt;(7-WEEKDAY(TODAY())),ROUNDDOWN(CD59,0)-TODAY()&lt;(15-WEEKDAY(TODAY())))</formula>
    </cfRule>
    <cfRule type="timePeriod" dxfId="5082" priority="7205" timePeriod="thisWeek">
      <formula>AND(TODAY()-ROUNDDOWN(CD59,0)&lt;=WEEKDAY(TODAY())-1,ROUNDDOWN(CD59,0)-TODAY()&lt;=7-WEEKDAY(TODAY()))</formula>
    </cfRule>
  </conditionalFormatting>
  <conditionalFormatting sqref="C59">
    <cfRule type="containsText" dxfId="5081" priority="7197" operator="containsText" text="Closed">
      <formula>NOT(ISERROR(SEARCH("Closed",C59)))</formula>
    </cfRule>
    <cfRule type="containsText" dxfId="5080" priority="7201" stopIfTrue="1" operator="containsText" text="Near Due">
      <formula>NOT(ISERROR(SEARCH("Near Due",C59)))</formula>
    </cfRule>
    <cfRule type="containsText" dxfId="5079" priority="7202" stopIfTrue="1" operator="containsText" text="Closed">
      <formula>NOT(ISERROR(SEARCH("Closed",C59)))</formula>
    </cfRule>
  </conditionalFormatting>
  <conditionalFormatting sqref="C59">
    <cfRule type="containsText" dxfId="5078" priority="7198" stopIfTrue="1" operator="containsText" text="Too Over Due">
      <formula>NOT(ISERROR(SEARCH("Too Over Due",C59)))</formula>
    </cfRule>
    <cfRule type="containsText" dxfId="5077" priority="7199" stopIfTrue="1" operator="containsText" text="Over due">
      <formula>NOT(ISERROR(SEARCH("Over due",C59)))</formula>
    </cfRule>
    <cfRule type="containsText" dxfId="5076" priority="7200" stopIfTrue="1" operator="containsText" text="Today is due date">
      <formula>NOT(ISERROR(SEARCH("Today is due date",C59)))</formula>
    </cfRule>
  </conditionalFormatting>
  <conditionalFormatting sqref="L59">
    <cfRule type="expression" dxfId="5075" priority="7193" stopIfTrue="1">
      <formula>$C59="Cancelled"</formula>
    </cfRule>
    <cfRule type="expression" dxfId="5074" priority="7194" stopIfTrue="1">
      <formula>$C59="Living"</formula>
    </cfRule>
    <cfRule type="expression" dxfId="5073" priority="7195" stopIfTrue="1">
      <formula>$C59="Sleep"</formula>
    </cfRule>
    <cfRule type="expression" dxfId="5072" priority="7196" stopIfTrue="1">
      <formula>$C59="Dead"</formula>
    </cfRule>
  </conditionalFormatting>
  <conditionalFormatting sqref="D60:D61">
    <cfRule type="containsText" dxfId="5071" priority="7191" stopIfTrue="1" operator="containsText" text="Near Due">
      <formula>NOT(ISERROR(SEARCH("Near Due",D60)))</formula>
    </cfRule>
    <cfRule type="containsText" dxfId="5070" priority="7192" stopIfTrue="1" operator="containsText" text="Closed">
      <formula>NOT(ISERROR(SEARCH("Closed",D60)))</formula>
    </cfRule>
  </conditionalFormatting>
  <conditionalFormatting sqref="D60:D61">
    <cfRule type="containsText" dxfId="5069" priority="7188" stopIfTrue="1" operator="containsText" text="Too Over Due">
      <formula>NOT(ISERROR(SEARCH("Too Over Due",D60)))</formula>
    </cfRule>
    <cfRule type="containsText" dxfId="5068" priority="7189" stopIfTrue="1" operator="containsText" text="Over due">
      <formula>NOT(ISERROR(SEARCH("Over due",D60)))</formula>
    </cfRule>
    <cfRule type="containsText" dxfId="5067" priority="7190" stopIfTrue="1" operator="containsText" text="Today is due date">
      <formula>NOT(ISERROR(SEARCH("Today is due date",D60)))</formula>
    </cfRule>
  </conditionalFormatting>
  <conditionalFormatting sqref="D60:D61">
    <cfRule type="containsText" dxfId="5066" priority="7186" operator="containsText" text="Done">
      <formula>NOT(ISERROR(SEARCH("Done",D60)))</formula>
    </cfRule>
    <cfRule type="containsText" dxfId="5065" priority="7187" operator="containsText" text="Under Test">
      <formula>NOT(ISERROR(SEARCH("Under Test",D60)))</formula>
    </cfRule>
  </conditionalFormatting>
  <conditionalFormatting sqref="E60:E61">
    <cfRule type="containsText" dxfId="5064" priority="7183" stopIfTrue="1" operator="containsText" text="Near Due">
      <formula>NOT(ISERROR(SEARCH("Near Due",E60)))</formula>
    </cfRule>
    <cfRule type="containsText" dxfId="5063" priority="7184" stopIfTrue="1" operator="containsText" text="Closed">
      <formula>NOT(ISERROR(SEARCH("Closed",E60)))</formula>
    </cfRule>
  </conditionalFormatting>
  <conditionalFormatting sqref="E60:E61">
    <cfRule type="containsText" dxfId="5062" priority="7180" stopIfTrue="1" operator="containsText" text="Too Over Due">
      <formula>NOT(ISERROR(SEARCH("Too Over Due",E60)))</formula>
    </cfRule>
    <cfRule type="containsText" dxfId="5061" priority="7181" stopIfTrue="1" operator="containsText" text="Over due">
      <formula>NOT(ISERROR(SEARCH("Over due",E60)))</formula>
    </cfRule>
    <cfRule type="containsText" dxfId="5060" priority="7182" stopIfTrue="1" operator="containsText" text="Today is due date">
      <formula>NOT(ISERROR(SEARCH("Today is due date",E60)))</formula>
    </cfRule>
  </conditionalFormatting>
  <conditionalFormatting sqref="X60:Y61">
    <cfRule type="containsText" dxfId="5059" priority="7177" operator="containsText" text="Non Operate">
      <formula>NOT(ISERROR(SEARCH("Non Operate",X60)))</formula>
    </cfRule>
    <cfRule type="containsText" dxfId="5058" priority="7178" operator="containsText" text="Operate">
      <formula>NOT(ISERROR(SEARCH("Operate",X60)))</formula>
    </cfRule>
  </conditionalFormatting>
  <conditionalFormatting sqref="O60:O61">
    <cfRule type="containsText" dxfId="5057" priority="7175" operator="containsText" text="Regular Test">
      <formula>NOT(ISERROR(SEARCH("Regular Test",O60)))</formula>
    </cfRule>
    <cfRule type="containsText" dxfId="5056" priority="7176" operator="containsText" text="Special Request">
      <formula>NOT(ISERROR(SEARCH("Special Request",O60)))</formula>
    </cfRule>
  </conditionalFormatting>
  <conditionalFormatting sqref="CC60:CC61">
    <cfRule type="colorScale" priority="7185">
      <colorScale>
        <cfvo type="min"/>
        <cfvo type="percentile" val="50"/>
        <cfvo type="max"/>
        <color rgb="FF63BE7B"/>
        <color rgb="FFFCFCFF"/>
        <color rgb="FFF8696B"/>
      </colorScale>
    </cfRule>
  </conditionalFormatting>
  <conditionalFormatting sqref="AF60:BE61">
    <cfRule type="timePeriod" dxfId="5055" priority="7172" timePeriod="nextMonth">
      <formula>AND(MONTH(AF60)=MONTH(EDATE(TODAY(),0+1)),YEAR(AF60)=YEAR(EDATE(TODAY(),0+1)))</formula>
    </cfRule>
    <cfRule type="timePeriod" dxfId="5054" priority="7173" timePeriod="nextWeek">
      <formula>AND(ROUNDDOWN(AF60,0)-TODAY()&gt;(7-WEEKDAY(TODAY())),ROUNDDOWN(AF60,0)-TODAY()&lt;(15-WEEKDAY(TODAY())))</formula>
    </cfRule>
    <cfRule type="timePeriod" dxfId="5053" priority="7174" timePeriod="thisWeek">
      <formula>AND(TODAY()-ROUNDDOWN(AF60,0)&lt;=WEEKDAY(TODAY())-1,ROUNDDOWN(AF60,0)-TODAY()&lt;=7-WEEKDAY(TODAY()))</formula>
    </cfRule>
  </conditionalFormatting>
  <conditionalFormatting sqref="CD60:CD61">
    <cfRule type="timePeriod" dxfId="5052" priority="7169" timePeriod="nextMonth">
      <formula>AND(MONTH(CD60)=MONTH(EDATE(TODAY(),0+1)),YEAR(CD60)=YEAR(EDATE(TODAY(),0+1)))</formula>
    </cfRule>
    <cfRule type="timePeriod" dxfId="5051" priority="7170" timePeriod="nextWeek">
      <formula>AND(ROUNDDOWN(CD60,0)-TODAY()&gt;(7-WEEKDAY(TODAY())),ROUNDDOWN(CD60,0)-TODAY()&lt;(15-WEEKDAY(TODAY())))</formula>
    </cfRule>
    <cfRule type="timePeriod" dxfId="5050" priority="7171" timePeriod="thisWeek">
      <formula>AND(TODAY()-ROUNDDOWN(CD60,0)&lt;=WEEKDAY(TODAY())-1,ROUNDDOWN(CD60,0)-TODAY()&lt;=7-WEEKDAY(TODAY()))</formula>
    </cfRule>
  </conditionalFormatting>
  <conditionalFormatting sqref="CG60:CG61">
    <cfRule type="timePeriod" dxfId="5049" priority="7166" timePeriod="nextMonth">
      <formula>AND(MONTH(CG60)=MONTH(EDATE(TODAY(),0+1)),YEAR(CG60)=YEAR(EDATE(TODAY(),0+1)))</formula>
    </cfRule>
    <cfRule type="timePeriod" dxfId="5048" priority="7167" timePeriod="nextWeek">
      <formula>AND(ROUNDDOWN(CG60,0)-TODAY()&gt;(7-WEEKDAY(TODAY())),ROUNDDOWN(CG60,0)-TODAY()&lt;(15-WEEKDAY(TODAY())))</formula>
    </cfRule>
    <cfRule type="timePeriod" dxfId="5047" priority="7168" timePeriod="thisWeek">
      <formula>AND(TODAY()-ROUNDDOWN(CG60,0)&lt;=WEEKDAY(TODAY())-1,ROUNDDOWN(CG60,0)-TODAY()&lt;=7-WEEKDAY(TODAY()))</formula>
    </cfRule>
  </conditionalFormatting>
  <conditionalFormatting sqref="CD60:CD61">
    <cfRule type="timePeriod" dxfId="5046" priority="7163" timePeriod="nextMonth">
      <formula>AND(MONTH(CD60)=MONTH(EDATE(TODAY(),0+1)),YEAR(CD60)=YEAR(EDATE(TODAY(),0+1)))</formula>
    </cfRule>
    <cfRule type="timePeriod" dxfId="5045" priority="7164" timePeriod="nextWeek">
      <formula>AND(ROUNDDOWN(CD60,0)-TODAY()&gt;(7-WEEKDAY(TODAY())),ROUNDDOWN(CD60,0)-TODAY()&lt;(15-WEEKDAY(TODAY())))</formula>
    </cfRule>
    <cfRule type="timePeriod" dxfId="5044" priority="7165" timePeriod="thisWeek">
      <formula>AND(TODAY()-ROUNDDOWN(CD60,0)&lt;=WEEKDAY(TODAY())-1,ROUNDDOWN(CD60,0)-TODAY()&lt;=7-WEEKDAY(TODAY()))</formula>
    </cfRule>
  </conditionalFormatting>
  <conditionalFormatting sqref="C60:C61">
    <cfRule type="containsText" dxfId="5043" priority="7157" operator="containsText" text="Closed">
      <formula>NOT(ISERROR(SEARCH("Closed",C60)))</formula>
    </cfRule>
    <cfRule type="containsText" dxfId="5042" priority="7161" stopIfTrue="1" operator="containsText" text="Near Due">
      <formula>NOT(ISERROR(SEARCH("Near Due",C60)))</formula>
    </cfRule>
    <cfRule type="containsText" dxfId="5041" priority="7162" stopIfTrue="1" operator="containsText" text="Closed">
      <formula>NOT(ISERROR(SEARCH("Closed",C60)))</formula>
    </cfRule>
  </conditionalFormatting>
  <conditionalFormatting sqref="C60:C61">
    <cfRule type="containsText" dxfId="5040" priority="7158" stopIfTrue="1" operator="containsText" text="Too Over Due">
      <formula>NOT(ISERROR(SEARCH("Too Over Due",C60)))</formula>
    </cfRule>
    <cfRule type="containsText" dxfId="5039" priority="7159" stopIfTrue="1" operator="containsText" text="Over due">
      <formula>NOT(ISERROR(SEARCH("Over due",C60)))</formula>
    </cfRule>
    <cfRule type="containsText" dxfId="5038" priority="7160" stopIfTrue="1" operator="containsText" text="Today is due date">
      <formula>NOT(ISERROR(SEARCH("Today is due date",C60)))</formula>
    </cfRule>
  </conditionalFormatting>
  <conditionalFormatting sqref="CF60">
    <cfRule type="timePeriod" dxfId="5037" priority="7154" timePeriod="nextMonth">
      <formula>AND(MONTH(CF60)=MONTH(EDATE(TODAY(),0+1)),YEAR(CF60)=YEAR(EDATE(TODAY(),0+1)))</formula>
    </cfRule>
    <cfRule type="timePeriod" dxfId="5036" priority="7155" timePeriod="nextWeek">
      <formula>AND(ROUNDDOWN(CF60,0)-TODAY()&gt;(7-WEEKDAY(TODAY())),ROUNDDOWN(CF60,0)-TODAY()&lt;(15-WEEKDAY(TODAY())))</formula>
    </cfRule>
    <cfRule type="timePeriod" dxfId="5035" priority="7156" timePeriod="thisWeek">
      <formula>AND(TODAY()-ROUNDDOWN(CF60,0)&lt;=WEEKDAY(TODAY())-1,ROUNDDOWN(CF60,0)-TODAY()&lt;=7-WEEKDAY(TODAY()))</formula>
    </cfRule>
  </conditionalFormatting>
  <conditionalFormatting sqref="CF61">
    <cfRule type="timePeriod" dxfId="5034" priority="7151" timePeriod="nextMonth">
      <formula>AND(MONTH(CF61)=MONTH(EDATE(TODAY(),0+1)),YEAR(CF61)=YEAR(EDATE(TODAY(),0+1)))</formula>
    </cfRule>
    <cfRule type="timePeriod" dxfId="5033" priority="7152" timePeriod="nextWeek">
      <formula>AND(ROUNDDOWN(CF61,0)-TODAY()&gt;(7-WEEKDAY(TODAY())),ROUNDDOWN(CF61,0)-TODAY()&lt;(15-WEEKDAY(TODAY())))</formula>
    </cfRule>
    <cfRule type="timePeriod" dxfId="5032" priority="7153" timePeriod="thisWeek">
      <formula>AND(TODAY()-ROUNDDOWN(CF61,0)&lt;=WEEKDAY(TODAY())-1,ROUNDDOWN(CF61,0)-TODAY()&lt;=7-WEEKDAY(TODAY()))</formula>
    </cfRule>
  </conditionalFormatting>
  <conditionalFormatting sqref="D60:D61">
    <cfRule type="containsText" dxfId="5031" priority="7150" operator="containsText" text="Cancel Test">
      <formula>NOT(ISERROR(SEARCH("Cancel Test",D60)))</formula>
    </cfRule>
  </conditionalFormatting>
  <conditionalFormatting sqref="D62">
    <cfRule type="containsText" dxfId="5030" priority="7148" stopIfTrue="1" operator="containsText" text="Near Due">
      <formula>NOT(ISERROR(SEARCH("Near Due",D62)))</formula>
    </cfRule>
    <cfRule type="containsText" dxfId="5029" priority="7149" stopIfTrue="1" operator="containsText" text="Closed">
      <formula>NOT(ISERROR(SEARCH("Closed",D62)))</formula>
    </cfRule>
  </conditionalFormatting>
  <conditionalFormatting sqref="D62">
    <cfRule type="containsText" dxfId="5028" priority="7145" stopIfTrue="1" operator="containsText" text="Too Over Due">
      <formula>NOT(ISERROR(SEARCH("Too Over Due",D62)))</formula>
    </cfRule>
    <cfRule type="containsText" dxfId="5027" priority="7146" stopIfTrue="1" operator="containsText" text="Over due">
      <formula>NOT(ISERROR(SEARCH("Over due",D62)))</formula>
    </cfRule>
    <cfRule type="containsText" dxfId="5026" priority="7147" stopIfTrue="1" operator="containsText" text="Today is due date">
      <formula>NOT(ISERROR(SEARCH("Today is due date",D62)))</formula>
    </cfRule>
  </conditionalFormatting>
  <conditionalFormatting sqref="D62">
    <cfRule type="containsText" dxfId="5025" priority="7143" operator="containsText" text="Done">
      <formula>NOT(ISERROR(SEARCH("Done",D62)))</formula>
    </cfRule>
    <cfRule type="containsText" dxfId="5024" priority="7144" operator="containsText" text="Under Test">
      <formula>NOT(ISERROR(SEARCH("Under Test",D62)))</formula>
    </cfRule>
  </conditionalFormatting>
  <conditionalFormatting sqref="D62">
    <cfRule type="containsText" dxfId="5023" priority="7142" operator="containsText" text="Cancel Test">
      <formula>NOT(ISERROR(SEARCH("Cancel Test",D62)))</formula>
    </cfRule>
  </conditionalFormatting>
  <conditionalFormatting sqref="E62">
    <cfRule type="containsText" dxfId="5022" priority="7139" stopIfTrue="1" operator="containsText" text="Near Due">
      <formula>NOT(ISERROR(SEARCH("Near Due",E62)))</formula>
    </cfRule>
    <cfRule type="containsText" dxfId="5021" priority="7140" stopIfTrue="1" operator="containsText" text="Closed">
      <formula>NOT(ISERROR(SEARCH("Closed",E62)))</formula>
    </cfRule>
  </conditionalFormatting>
  <conditionalFormatting sqref="E62">
    <cfRule type="containsText" dxfId="5020" priority="7136" stopIfTrue="1" operator="containsText" text="Too Over Due">
      <formula>NOT(ISERROR(SEARCH("Too Over Due",E62)))</formula>
    </cfRule>
    <cfRule type="containsText" dxfId="5019" priority="7137" stopIfTrue="1" operator="containsText" text="Over due">
      <formula>NOT(ISERROR(SEARCH("Over due",E62)))</formula>
    </cfRule>
    <cfRule type="containsText" dxfId="5018" priority="7138" stopIfTrue="1" operator="containsText" text="Today is due date">
      <formula>NOT(ISERROR(SEARCH("Today is due date",E62)))</formula>
    </cfRule>
  </conditionalFormatting>
  <conditionalFormatting sqref="X62:Y62">
    <cfRule type="containsText" dxfId="5017" priority="7133" operator="containsText" text="Non Operate">
      <formula>NOT(ISERROR(SEARCH("Non Operate",X62)))</formula>
    </cfRule>
    <cfRule type="containsText" dxfId="5016" priority="7134" operator="containsText" text="Operate">
      <formula>NOT(ISERROR(SEARCH("Operate",X62)))</formula>
    </cfRule>
  </conditionalFormatting>
  <conditionalFormatting sqref="O62">
    <cfRule type="containsText" dxfId="5015" priority="7131" operator="containsText" text="Regular Test">
      <formula>NOT(ISERROR(SEARCH("Regular Test",O62)))</formula>
    </cfRule>
    <cfRule type="containsText" dxfId="5014" priority="7132" operator="containsText" text="Special Request">
      <formula>NOT(ISERROR(SEARCH("Special Request",O62)))</formula>
    </cfRule>
  </conditionalFormatting>
  <conditionalFormatting sqref="AH62:AO62 AQ62:BE62">
    <cfRule type="timePeriod" dxfId="5013" priority="7128" timePeriod="nextMonth">
      <formula>AND(MONTH(AH62)=MONTH(EDATE(TODAY(),0+1)),YEAR(AH62)=YEAR(EDATE(TODAY(),0+1)))</formula>
    </cfRule>
    <cfRule type="timePeriod" dxfId="5012" priority="7129" timePeriod="nextWeek">
      <formula>AND(ROUNDDOWN(AH62,0)-TODAY()&gt;(7-WEEKDAY(TODAY())),ROUNDDOWN(AH62,0)-TODAY()&lt;(15-WEEKDAY(TODAY())))</formula>
    </cfRule>
    <cfRule type="timePeriod" dxfId="5011" priority="7130" timePeriod="thisWeek">
      <formula>AND(TODAY()-ROUNDDOWN(AH62,0)&lt;=WEEKDAY(TODAY())-1,ROUNDDOWN(AH62,0)-TODAY()&lt;=7-WEEKDAY(TODAY()))</formula>
    </cfRule>
  </conditionalFormatting>
  <conditionalFormatting sqref="CD62">
    <cfRule type="timePeriod" dxfId="5010" priority="7125" timePeriod="nextMonth">
      <formula>AND(MONTH(CD62)=MONTH(EDATE(TODAY(),0+1)),YEAR(CD62)=YEAR(EDATE(TODAY(),0+1)))</formula>
    </cfRule>
    <cfRule type="timePeriod" dxfId="5009" priority="7126" timePeriod="nextWeek">
      <formula>AND(ROUNDDOWN(CD62,0)-TODAY()&gt;(7-WEEKDAY(TODAY())),ROUNDDOWN(CD62,0)-TODAY()&lt;(15-WEEKDAY(TODAY())))</formula>
    </cfRule>
    <cfRule type="timePeriod" dxfId="5008" priority="7127" timePeriod="thisWeek">
      <formula>AND(TODAY()-ROUNDDOWN(CD62,0)&lt;=WEEKDAY(TODAY())-1,ROUNDDOWN(CD62,0)-TODAY()&lt;=7-WEEKDAY(TODAY()))</formula>
    </cfRule>
  </conditionalFormatting>
  <conditionalFormatting sqref="C62">
    <cfRule type="containsText" dxfId="5007" priority="7119" operator="containsText" text="Closed">
      <formula>NOT(ISERROR(SEARCH("Closed",C62)))</formula>
    </cfRule>
    <cfRule type="containsText" dxfId="5006" priority="7123" stopIfTrue="1" operator="containsText" text="Near Due">
      <formula>NOT(ISERROR(SEARCH("Near Due",C62)))</formula>
    </cfRule>
    <cfRule type="containsText" dxfId="5005" priority="7124" stopIfTrue="1" operator="containsText" text="Closed">
      <formula>NOT(ISERROR(SEARCH("Closed",C62)))</formula>
    </cfRule>
  </conditionalFormatting>
  <conditionalFormatting sqref="C62">
    <cfRule type="containsText" dxfId="5004" priority="7120" stopIfTrue="1" operator="containsText" text="Too Over Due">
      <formula>NOT(ISERROR(SEARCH("Too Over Due",C62)))</formula>
    </cfRule>
    <cfRule type="containsText" dxfId="5003" priority="7121" stopIfTrue="1" operator="containsText" text="Over due">
      <formula>NOT(ISERROR(SEARCH("Over due",C62)))</formula>
    </cfRule>
    <cfRule type="containsText" dxfId="5002" priority="7122" stopIfTrue="1" operator="containsText" text="Today is due date">
      <formula>NOT(ISERROR(SEARCH("Today is due date",C62)))</formula>
    </cfRule>
  </conditionalFormatting>
  <conditionalFormatting sqref="CC62">
    <cfRule type="colorScale" priority="7141">
      <colorScale>
        <cfvo type="min"/>
        <cfvo type="percentile" val="50"/>
        <cfvo type="max"/>
        <color rgb="FF63BE7B"/>
        <color rgb="FFFCFCFF"/>
        <color rgb="FFF8696B"/>
      </colorScale>
    </cfRule>
  </conditionalFormatting>
  <conditionalFormatting sqref="AF62:AG62">
    <cfRule type="timePeriod" dxfId="5001" priority="7116" timePeriod="nextMonth">
      <formula>AND(MONTH(AF62)=MONTH(EDATE(TODAY(),0+1)),YEAR(AF62)=YEAR(EDATE(TODAY(),0+1)))</formula>
    </cfRule>
    <cfRule type="timePeriod" dxfId="5000" priority="7117" timePeriod="nextWeek">
      <formula>AND(ROUNDDOWN(AF62,0)-TODAY()&gt;(7-WEEKDAY(TODAY())),ROUNDDOWN(AF62,0)-TODAY()&lt;(15-WEEKDAY(TODAY())))</formula>
    </cfRule>
    <cfRule type="timePeriod" dxfId="4999" priority="7118" timePeriod="thisWeek">
      <formula>AND(TODAY()-ROUNDDOWN(AF62,0)&lt;=WEEKDAY(TODAY())-1,ROUNDDOWN(AF62,0)-TODAY()&lt;=7-WEEKDAY(TODAY()))</formula>
    </cfRule>
  </conditionalFormatting>
  <conditionalFormatting sqref="AP62">
    <cfRule type="timePeriod" dxfId="4998" priority="7113" timePeriod="nextMonth">
      <formula>AND(MONTH(AP62)=MONTH(EDATE(TODAY(),0+1)),YEAR(AP62)=YEAR(EDATE(TODAY(),0+1)))</formula>
    </cfRule>
    <cfRule type="timePeriod" dxfId="4997" priority="7114" timePeriod="nextWeek">
      <formula>AND(ROUNDDOWN(AP62,0)-TODAY()&gt;(7-WEEKDAY(TODAY())),ROUNDDOWN(AP62,0)-TODAY()&lt;(15-WEEKDAY(TODAY())))</formula>
    </cfRule>
    <cfRule type="timePeriod" dxfId="4996" priority="7115" timePeriod="thisWeek">
      <formula>AND(TODAY()-ROUNDDOWN(AP62,0)&lt;=WEEKDAY(TODAY())-1,ROUNDDOWN(AP62,0)-TODAY()&lt;=7-WEEKDAY(TODAY()))</formula>
    </cfRule>
  </conditionalFormatting>
  <conditionalFormatting sqref="E63">
    <cfRule type="containsText" dxfId="4995" priority="7110" stopIfTrue="1" operator="containsText" text="Near Due">
      <formula>NOT(ISERROR(SEARCH("Near Due",E63)))</formula>
    </cfRule>
    <cfRule type="containsText" dxfId="4994" priority="7111" stopIfTrue="1" operator="containsText" text="Closed">
      <formula>NOT(ISERROR(SEARCH("Closed",E63)))</formula>
    </cfRule>
  </conditionalFormatting>
  <conditionalFormatting sqref="E63">
    <cfRule type="containsText" dxfId="4993" priority="7107" stopIfTrue="1" operator="containsText" text="Too Over Due">
      <formula>NOT(ISERROR(SEARCH("Too Over Due",E63)))</formula>
    </cfRule>
    <cfRule type="containsText" dxfId="4992" priority="7108" stopIfTrue="1" operator="containsText" text="Over due">
      <formula>NOT(ISERROR(SEARCH("Over due",E63)))</formula>
    </cfRule>
    <cfRule type="containsText" dxfId="4991" priority="7109" stopIfTrue="1" operator="containsText" text="Today is due date">
      <formula>NOT(ISERROR(SEARCH("Today is due date",E63)))</formula>
    </cfRule>
  </conditionalFormatting>
  <conditionalFormatting sqref="CD67">
    <cfRule type="timePeriod" dxfId="4990" priority="7076" timePeriod="nextMonth">
      <formula>AND(MONTH(CD67)=MONTH(EDATE(TODAY(),0+1)),YEAR(CD67)=YEAR(EDATE(TODAY(),0+1)))</formula>
    </cfRule>
    <cfRule type="timePeriod" dxfId="4989" priority="7077" timePeriod="nextWeek">
      <formula>AND(ROUNDDOWN(CD67,0)-TODAY()&gt;(7-WEEKDAY(TODAY())),ROUNDDOWN(CD67,0)-TODAY()&lt;(15-WEEKDAY(TODAY())))</formula>
    </cfRule>
    <cfRule type="timePeriod" dxfId="4988" priority="7078" timePeriod="thisWeek">
      <formula>AND(TODAY()-ROUNDDOWN(CD67,0)&lt;=WEEKDAY(TODAY())-1,ROUNDDOWN(CD67,0)-TODAY()&lt;=7-WEEKDAY(TODAY()))</formula>
    </cfRule>
  </conditionalFormatting>
  <conditionalFormatting sqref="CC63:CC67">
    <cfRule type="colorScale" priority="18554">
      <colorScale>
        <cfvo type="min"/>
        <cfvo type="percentile" val="50"/>
        <cfvo type="max"/>
        <color rgb="FF63BE7B"/>
        <color rgb="FFFCFCFF"/>
        <color rgb="FFF8696B"/>
      </colorScale>
    </cfRule>
  </conditionalFormatting>
  <conditionalFormatting sqref="E68">
    <cfRule type="containsText" dxfId="4987" priority="7053" stopIfTrue="1" operator="containsText" text="Near Due">
      <formula>NOT(ISERROR(SEARCH("Near Due",E68)))</formula>
    </cfRule>
    <cfRule type="containsText" dxfId="4986" priority="7054" stopIfTrue="1" operator="containsText" text="Closed">
      <formula>NOT(ISERROR(SEARCH("Closed",E68)))</formula>
    </cfRule>
  </conditionalFormatting>
  <conditionalFormatting sqref="E68">
    <cfRule type="containsText" dxfId="4985" priority="7050" stopIfTrue="1" operator="containsText" text="Too Over Due">
      <formula>NOT(ISERROR(SEARCH("Too Over Due",E68)))</formula>
    </cfRule>
    <cfRule type="containsText" dxfId="4984" priority="7051" stopIfTrue="1" operator="containsText" text="Over due">
      <formula>NOT(ISERROR(SEARCH("Over due",E68)))</formula>
    </cfRule>
    <cfRule type="containsText" dxfId="4983" priority="7052" stopIfTrue="1" operator="containsText" text="Today is due date">
      <formula>NOT(ISERROR(SEARCH("Today is due date",E68)))</formula>
    </cfRule>
  </conditionalFormatting>
  <conditionalFormatting sqref="D68">
    <cfRule type="containsText" dxfId="4982" priority="7048" stopIfTrue="1" operator="containsText" text="Near Due">
      <formula>NOT(ISERROR(SEARCH("Near Due",D68)))</formula>
    </cfRule>
    <cfRule type="containsText" dxfId="4981" priority="7049" stopIfTrue="1" operator="containsText" text="Closed">
      <formula>NOT(ISERROR(SEARCH("Closed",D68)))</formula>
    </cfRule>
  </conditionalFormatting>
  <conditionalFormatting sqref="D68">
    <cfRule type="containsText" dxfId="4980" priority="7045" stopIfTrue="1" operator="containsText" text="Too Over Due">
      <formula>NOT(ISERROR(SEARCH("Too Over Due",D68)))</formula>
    </cfRule>
    <cfRule type="containsText" dxfId="4979" priority="7046" stopIfTrue="1" operator="containsText" text="Over due">
      <formula>NOT(ISERROR(SEARCH("Over due",D68)))</formula>
    </cfRule>
    <cfRule type="containsText" dxfId="4978" priority="7047" stopIfTrue="1" operator="containsText" text="Today is due date">
      <formula>NOT(ISERROR(SEARCH("Today is due date",D68)))</formula>
    </cfRule>
  </conditionalFormatting>
  <conditionalFormatting sqref="X68:Y68">
    <cfRule type="containsText" dxfId="4977" priority="7042" operator="containsText" text="Non Operate">
      <formula>NOT(ISERROR(SEARCH("Non Operate",X68)))</formula>
    </cfRule>
    <cfRule type="containsText" dxfId="4976" priority="7043" operator="containsText" text="Operate">
      <formula>NOT(ISERROR(SEARCH("Operate",X68)))</formula>
    </cfRule>
  </conditionalFormatting>
  <conditionalFormatting sqref="O68">
    <cfRule type="containsText" dxfId="4975" priority="7040" operator="containsText" text="Regular Test">
      <formula>NOT(ISERROR(SEARCH("Regular Test",O68)))</formula>
    </cfRule>
    <cfRule type="containsText" dxfId="4974" priority="7041" operator="containsText" text="Special Request">
      <formula>NOT(ISERROR(SEARCH("Special Request",O68)))</formula>
    </cfRule>
  </conditionalFormatting>
  <conditionalFormatting sqref="CC68">
    <cfRule type="colorScale" priority="7055">
      <colorScale>
        <cfvo type="min"/>
        <cfvo type="percentile" val="50"/>
        <cfvo type="max"/>
        <color rgb="FF63BE7B"/>
        <color rgb="FFFCFCFF"/>
        <color rgb="FFF8696B"/>
      </colorScale>
    </cfRule>
  </conditionalFormatting>
  <conditionalFormatting sqref="AF68:AX68 AZ68:BE68">
    <cfRule type="timePeriod" dxfId="4973" priority="7037" timePeriod="nextMonth">
      <formula>AND(MONTH(AF68)=MONTH(EDATE(TODAY(),0+1)),YEAR(AF68)=YEAR(EDATE(TODAY(),0+1)))</formula>
    </cfRule>
    <cfRule type="timePeriod" dxfId="4972" priority="7038" timePeriod="nextWeek">
      <formula>AND(ROUNDDOWN(AF68,0)-TODAY()&gt;(7-WEEKDAY(TODAY())),ROUNDDOWN(AF68,0)-TODAY()&lt;(15-WEEKDAY(TODAY())))</formula>
    </cfRule>
    <cfRule type="timePeriod" dxfId="4971" priority="7039" timePeriod="thisWeek">
      <formula>AND(TODAY()-ROUNDDOWN(AF68,0)&lt;=WEEKDAY(TODAY())-1,ROUNDDOWN(AF68,0)-TODAY()&lt;=7-WEEKDAY(TODAY()))</formula>
    </cfRule>
  </conditionalFormatting>
  <conditionalFormatting sqref="CD68">
    <cfRule type="timePeriod" dxfId="4970" priority="7034" timePeriod="nextMonth">
      <formula>AND(MONTH(CD68)=MONTH(EDATE(TODAY(),0+1)),YEAR(CD68)=YEAR(EDATE(TODAY(),0+1)))</formula>
    </cfRule>
    <cfRule type="timePeriod" dxfId="4969" priority="7035" timePeriod="nextWeek">
      <formula>AND(ROUNDDOWN(CD68,0)-TODAY()&gt;(7-WEEKDAY(TODAY())),ROUNDDOWN(CD68,0)-TODAY()&lt;(15-WEEKDAY(TODAY())))</formula>
    </cfRule>
    <cfRule type="timePeriod" dxfId="4968" priority="7036" timePeriod="thisWeek">
      <formula>AND(TODAY()-ROUNDDOWN(CD68,0)&lt;=WEEKDAY(TODAY())-1,ROUNDDOWN(CD68,0)-TODAY()&lt;=7-WEEKDAY(TODAY()))</formula>
    </cfRule>
  </conditionalFormatting>
  <conditionalFormatting sqref="C68">
    <cfRule type="containsText" dxfId="4967" priority="7026" operator="containsText" text="Closed">
      <formula>NOT(ISERROR(SEARCH("Closed",C68)))</formula>
    </cfRule>
    <cfRule type="containsText" dxfId="4966" priority="7032" stopIfTrue="1" operator="containsText" text="Near Due">
      <formula>NOT(ISERROR(SEARCH("Near Due",C68)))</formula>
    </cfRule>
    <cfRule type="containsText" dxfId="4965" priority="7033" stopIfTrue="1" operator="containsText" text="Closed">
      <formula>NOT(ISERROR(SEARCH("Closed",C68)))</formula>
    </cfRule>
  </conditionalFormatting>
  <conditionalFormatting sqref="C68">
    <cfRule type="containsText" dxfId="4964" priority="7029" stopIfTrue="1" operator="containsText" text="Too Over Due">
      <formula>NOT(ISERROR(SEARCH("Too Over Due",C68)))</formula>
    </cfRule>
    <cfRule type="containsText" dxfId="4963" priority="7030" stopIfTrue="1" operator="containsText" text="Over due">
      <formula>NOT(ISERROR(SEARCH("Over due",C68)))</formula>
    </cfRule>
    <cfRule type="containsText" dxfId="4962" priority="7031" stopIfTrue="1" operator="containsText" text="Today is due date">
      <formula>NOT(ISERROR(SEARCH("Today is due date",C68)))</formula>
    </cfRule>
  </conditionalFormatting>
  <conditionalFormatting sqref="D68">
    <cfRule type="containsText" dxfId="4961" priority="7027" operator="containsText" text="Done">
      <formula>NOT(ISERROR(SEARCH("Done",D68)))</formula>
    </cfRule>
    <cfRule type="containsText" dxfId="4960" priority="7028" operator="containsText" text="Under Test">
      <formula>NOT(ISERROR(SEARCH("Under Test",D68)))</formula>
    </cfRule>
  </conditionalFormatting>
  <conditionalFormatting sqref="D68">
    <cfRule type="containsText" dxfId="4959" priority="7025" operator="containsText" text="Cancel Test">
      <formula>NOT(ISERROR(SEARCH("Cancel Test",D68)))</formula>
    </cfRule>
  </conditionalFormatting>
  <conditionalFormatting sqref="E69">
    <cfRule type="containsText" dxfId="4958" priority="7022" stopIfTrue="1" operator="containsText" text="Near Due">
      <formula>NOT(ISERROR(SEARCH("Near Due",E69)))</formula>
    </cfRule>
    <cfRule type="containsText" dxfId="4957" priority="7023" stopIfTrue="1" operator="containsText" text="Closed">
      <formula>NOT(ISERROR(SEARCH("Closed",E69)))</formula>
    </cfRule>
  </conditionalFormatting>
  <conditionalFormatting sqref="E69">
    <cfRule type="containsText" dxfId="4956" priority="7019" stopIfTrue="1" operator="containsText" text="Too Over Due">
      <formula>NOT(ISERROR(SEARCH("Too Over Due",E69)))</formula>
    </cfRule>
    <cfRule type="containsText" dxfId="4955" priority="7020" stopIfTrue="1" operator="containsText" text="Over due">
      <formula>NOT(ISERROR(SEARCH("Over due",E69)))</formula>
    </cfRule>
    <cfRule type="containsText" dxfId="4954" priority="7021" stopIfTrue="1" operator="containsText" text="Today is due date">
      <formula>NOT(ISERROR(SEARCH("Today is due date",E69)))</formula>
    </cfRule>
  </conditionalFormatting>
  <conditionalFormatting sqref="D69">
    <cfRule type="containsText" dxfId="4953" priority="7017" stopIfTrue="1" operator="containsText" text="Near Due">
      <formula>NOT(ISERROR(SEARCH("Near Due",D69)))</formula>
    </cfRule>
    <cfRule type="containsText" dxfId="4952" priority="7018" stopIfTrue="1" operator="containsText" text="Closed">
      <formula>NOT(ISERROR(SEARCH("Closed",D69)))</formula>
    </cfRule>
  </conditionalFormatting>
  <conditionalFormatting sqref="D69">
    <cfRule type="containsText" dxfId="4951" priority="7014" stopIfTrue="1" operator="containsText" text="Too Over Due">
      <formula>NOT(ISERROR(SEARCH("Too Over Due",D69)))</formula>
    </cfRule>
    <cfRule type="containsText" dxfId="4950" priority="7015" stopIfTrue="1" operator="containsText" text="Over due">
      <formula>NOT(ISERROR(SEARCH("Over due",D69)))</formula>
    </cfRule>
    <cfRule type="containsText" dxfId="4949" priority="7016" stopIfTrue="1" operator="containsText" text="Today is due date">
      <formula>NOT(ISERROR(SEARCH("Today is due date",D69)))</formula>
    </cfRule>
  </conditionalFormatting>
  <conditionalFormatting sqref="X69:Y69">
    <cfRule type="containsText" dxfId="4948" priority="7011" operator="containsText" text="Non Operate">
      <formula>NOT(ISERROR(SEARCH("Non Operate",X69)))</formula>
    </cfRule>
    <cfRule type="containsText" dxfId="4947" priority="7012" operator="containsText" text="Operate">
      <formula>NOT(ISERROR(SEARCH("Operate",X69)))</formula>
    </cfRule>
  </conditionalFormatting>
  <conditionalFormatting sqref="O69">
    <cfRule type="containsText" dxfId="4946" priority="7009" operator="containsText" text="Regular Test">
      <formula>NOT(ISERROR(SEARCH("Regular Test",O69)))</formula>
    </cfRule>
    <cfRule type="containsText" dxfId="4945" priority="7010" operator="containsText" text="Special Request">
      <formula>NOT(ISERROR(SEARCH("Special Request",O69)))</formula>
    </cfRule>
  </conditionalFormatting>
  <conditionalFormatting sqref="CC69">
    <cfRule type="colorScale" priority="7024">
      <colorScale>
        <cfvo type="min"/>
        <cfvo type="percentile" val="50"/>
        <cfvo type="max"/>
        <color rgb="FF63BE7B"/>
        <color rgb="FFFCFCFF"/>
        <color rgb="FFF8696B"/>
      </colorScale>
    </cfRule>
  </conditionalFormatting>
  <conditionalFormatting sqref="AF69:BE69">
    <cfRule type="timePeriod" dxfId="4944" priority="7006" timePeriod="nextMonth">
      <formula>AND(MONTH(AF69)=MONTH(EDATE(TODAY(),0+1)),YEAR(AF69)=YEAR(EDATE(TODAY(),0+1)))</formula>
    </cfRule>
    <cfRule type="timePeriod" dxfId="4943" priority="7007" timePeriod="nextWeek">
      <formula>AND(ROUNDDOWN(AF69,0)-TODAY()&gt;(7-WEEKDAY(TODAY())),ROUNDDOWN(AF69,0)-TODAY()&lt;(15-WEEKDAY(TODAY())))</formula>
    </cfRule>
    <cfRule type="timePeriod" dxfId="4942" priority="7008" timePeriod="thisWeek">
      <formula>AND(TODAY()-ROUNDDOWN(AF69,0)&lt;=WEEKDAY(TODAY())-1,ROUNDDOWN(AF69,0)-TODAY()&lt;=7-WEEKDAY(TODAY()))</formula>
    </cfRule>
  </conditionalFormatting>
  <conditionalFormatting sqref="CD69">
    <cfRule type="timePeriod" dxfId="4941" priority="7003" timePeriod="nextMonth">
      <formula>AND(MONTH(CD69)=MONTH(EDATE(TODAY(),0+1)),YEAR(CD69)=YEAR(EDATE(TODAY(),0+1)))</formula>
    </cfRule>
    <cfRule type="timePeriod" dxfId="4940" priority="7004" timePeriod="nextWeek">
      <formula>AND(ROUNDDOWN(CD69,0)-TODAY()&gt;(7-WEEKDAY(TODAY())),ROUNDDOWN(CD69,0)-TODAY()&lt;(15-WEEKDAY(TODAY())))</formula>
    </cfRule>
    <cfRule type="timePeriod" dxfId="4939" priority="7005" timePeriod="thisWeek">
      <formula>AND(TODAY()-ROUNDDOWN(CD69,0)&lt;=WEEKDAY(TODAY())-1,ROUNDDOWN(CD69,0)-TODAY()&lt;=7-WEEKDAY(TODAY()))</formula>
    </cfRule>
  </conditionalFormatting>
  <conditionalFormatting sqref="C69">
    <cfRule type="containsText" dxfId="4938" priority="6995" operator="containsText" text="Closed">
      <formula>NOT(ISERROR(SEARCH("Closed",C69)))</formula>
    </cfRule>
    <cfRule type="containsText" dxfId="4937" priority="7001" stopIfTrue="1" operator="containsText" text="Near Due">
      <formula>NOT(ISERROR(SEARCH("Near Due",C69)))</formula>
    </cfRule>
    <cfRule type="containsText" dxfId="4936" priority="7002" stopIfTrue="1" operator="containsText" text="Closed">
      <formula>NOT(ISERROR(SEARCH("Closed",C69)))</formula>
    </cfRule>
  </conditionalFormatting>
  <conditionalFormatting sqref="C69">
    <cfRule type="containsText" dxfId="4935" priority="6998" stopIfTrue="1" operator="containsText" text="Too Over Due">
      <formula>NOT(ISERROR(SEARCH("Too Over Due",C69)))</formula>
    </cfRule>
    <cfRule type="containsText" dxfId="4934" priority="6999" stopIfTrue="1" operator="containsText" text="Over due">
      <formula>NOT(ISERROR(SEARCH("Over due",C69)))</formula>
    </cfRule>
    <cfRule type="containsText" dxfId="4933" priority="7000" stopIfTrue="1" operator="containsText" text="Today is due date">
      <formula>NOT(ISERROR(SEARCH("Today is due date",C69)))</formula>
    </cfRule>
  </conditionalFormatting>
  <conditionalFormatting sqref="D69">
    <cfRule type="containsText" dxfId="4932" priority="6996" operator="containsText" text="Done">
      <formula>NOT(ISERROR(SEARCH("Done",D69)))</formula>
    </cfRule>
    <cfRule type="containsText" dxfId="4931" priority="6997" operator="containsText" text="Under Test">
      <formula>NOT(ISERROR(SEARCH("Under Test",D69)))</formula>
    </cfRule>
  </conditionalFormatting>
  <conditionalFormatting sqref="D69">
    <cfRule type="containsText" dxfId="4930" priority="6994" operator="containsText" text="Cancel Test">
      <formula>NOT(ISERROR(SEARCH("Cancel Test",D69)))</formula>
    </cfRule>
  </conditionalFormatting>
  <conditionalFormatting sqref="E70">
    <cfRule type="containsText" dxfId="4929" priority="6991" stopIfTrue="1" operator="containsText" text="Near Due">
      <formula>NOT(ISERROR(SEARCH("Near Due",E70)))</formula>
    </cfRule>
    <cfRule type="containsText" dxfId="4928" priority="6992" stopIfTrue="1" operator="containsText" text="Closed">
      <formula>NOT(ISERROR(SEARCH("Closed",E70)))</formula>
    </cfRule>
  </conditionalFormatting>
  <conditionalFormatting sqref="E70">
    <cfRule type="containsText" dxfId="4927" priority="6988" stopIfTrue="1" operator="containsText" text="Too Over Due">
      <formula>NOT(ISERROR(SEARCH("Too Over Due",E70)))</formula>
    </cfRule>
    <cfRule type="containsText" dxfId="4926" priority="6989" stopIfTrue="1" operator="containsText" text="Over due">
      <formula>NOT(ISERROR(SEARCH("Over due",E70)))</formula>
    </cfRule>
    <cfRule type="containsText" dxfId="4925" priority="6990" stopIfTrue="1" operator="containsText" text="Today is due date">
      <formula>NOT(ISERROR(SEARCH("Today is due date",E70)))</formula>
    </cfRule>
  </conditionalFormatting>
  <conditionalFormatting sqref="D70">
    <cfRule type="containsText" dxfId="4924" priority="6986" stopIfTrue="1" operator="containsText" text="Near Due">
      <formula>NOT(ISERROR(SEARCH("Near Due",D70)))</formula>
    </cfRule>
    <cfRule type="containsText" dxfId="4923" priority="6987" stopIfTrue="1" operator="containsText" text="Closed">
      <formula>NOT(ISERROR(SEARCH("Closed",D70)))</formula>
    </cfRule>
  </conditionalFormatting>
  <conditionalFormatting sqref="D70">
    <cfRule type="containsText" dxfId="4922" priority="6983" stopIfTrue="1" operator="containsText" text="Too Over Due">
      <formula>NOT(ISERROR(SEARCH("Too Over Due",D70)))</formula>
    </cfRule>
    <cfRule type="containsText" dxfId="4921" priority="6984" stopIfTrue="1" operator="containsText" text="Over due">
      <formula>NOT(ISERROR(SEARCH("Over due",D70)))</formula>
    </cfRule>
    <cfRule type="containsText" dxfId="4920" priority="6985" stopIfTrue="1" operator="containsText" text="Today is due date">
      <formula>NOT(ISERROR(SEARCH("Today is due date",D70)))</formula>
    </cfRule>
  </conditionalFormatting>
  <conditionalFormatting sqref="X70:Y70">
    <cfRule type="containsText" dxfId="4919" priority="6980" operator="containsText" text="Non Operate">
      <formula>NOT(ISERROR(SEARCH("Non Operate",X70)))</formula>
    </cfRule>
    <cfRule type="containsText" dxfId="4918" priority="6981" operator="containsText" text="Operate">
      <formula>NOT(ISERROR(SEARCH("Operate",X70)))</formula>
    </cfRule>
  </conditionalFormatting>
  <conditionalFormatting sqref="O70">
    <cfRule type="containsText" dxfId="4917" priority="6978" operator="containsText" text="Regular Test">
      <formula>NOT(ISERROR(SEARCH("Regular Test",O70)))</formula>
    </cfRule>
    <cfRule type="containsText" dxfId="4916" priority="6979" operator="containsText" text="Special Request">
      <formula>NOT(ISERROR(SEARCH("Special Request",O70)))</formula>
    </cfRule>
  </conditionalFormatting>
  <conditionalFormatting sqref="CC70">
    <cfRule type="colorScale" priority="6993">
      <colorScale>
        <cfvo type="min"/>
        <cfvo type="percentile" val="50"/>
        <cfvo type="max"/>
        <color rgb="FF63BE7B"/>
        <color rgb="FFFCFCFF"/>
        <color rgb="FFF8696B"/>
      </colorScale>
    </cfRule>
  </conditionalFormatting>
  <conditionalFormatting sqref="AF70:BE70">
    <cfRule type="timePeriod" dxfId="4915" priority="6975" timePeriod="nextMonth">
      <formula>AND(MONTH(AF70)=MONTH(EDATE(TODAY(),0+1)),YEAR(AF70)=YEAR(EDATE(TODAY(),0+1)))</formula>
    </cfRule>
    <cfRule type="timePeriod" dxfId="4914" priority="6976" timePeriod="nextWeek">
      <formula>AND(ROUNDDOWN(AF70,0)-TODAY()&gt;(7-WEEKDAY(TODAY())),ROUNDDOWN(AF70,0)-TODAY()&lt;(15-WEEKDAY(TODAY())))</formula>
    </cfRule>
    <cfRule type="timePeriod" dxfId="4913" priority="6977" timePeriod="thisWeek">
      <formula>AND(TODAY()-ROUNDDOWN(AF70,0)&lt;=WEEKDAY(TODAY())-1,ROUNDDOWN(AF70,0)-TODAY()&lt;=7-WEEKDAY(TODAY()))</formula>
    </cfRule>
  </conditionalFormatting>
  <conditionalFormatting sqref="CD70">
    <cfRule type="timePeriod" dxfId="4912" priority="6972" timePeriod="nextMonth">
      <formula>AND(MONTH(CD70)=MONTH(EDATE(TODAY(),0+1)),YEAR(CD70)=YEAR(EDATE(TODAY(),0+1)))</formula>
    </cfRule>
    <cfRule type="timePeriod" dxfId="4911" priority="6973" timePeriod="nextWeek">
      <formula>AND(ROUNDDOWN(CD70,0)-TODAY()&gt;(7-WEEKDAY(TODAY())),ROUNDDOWN(CD70,0)-TODAY()&lt;(15-WEEKDAY(TODAY())))</formula>
    </cfRule>
    <cfRule type="timePeriod" dxfId="4910" priority="6974" timePeriod="thisWeek">
      <formula>AND(TODAY()-ROUNDDOWN(CD70,0)&lt;=WEEKDAY(TODAY())-1,ROUNDDOWN(CD70,0)-TODAY()&lt;=7-WEEKDAY(TODAY()))</formula>
    </cfRule>
  </conditionalFormatting>
  <conditionalFormatting sqref="C70">
    <cfRule type="containsText" dxfId="4909" priority="6964" operator="containsText" text="Closed">
      <formula>NOT(ISERROR(SEARCH("Closed",C70)))</formula>
    </cfRule>
    <cfRule type="containsText" dxfId="4908" priority="6970" stopIfTrue="1" operator="containsText" text="Near Due">
      <formula>NOT(ISERROR(SEARCH("Near Due",C70)))</formula>
    </cfRule>
    <cfRule type="containsText" dxfId="4907" priority="6971" stopIfTrue="1" operator="containsText" text="Closed">
      <formula>NOT(ISERROR(SEARCH("Closed",C70)))</formula>
    </cfRule>
  </conditionalFormatting>
  <conditionalFormatting sqref="C70">
    <cfRule type="containsText" dxfId="4906" priority="6967" stopIfTrue="1" operator="containsText" text="Too Over Due">
      <formula>NOT(ISERROR(SEARCH("Too Over Due",C70)))</formula>
    </cfRule>
    <cfRule type="containsText" dxfId="4905" priority="6968" stopIfTrue="1" operator="containsText" text="Over due">
      <formula>NOT(ISERROR(SEARCH("Over due",C70)))</formula>
    </cfRule>
    <cfRule type="containsText" dxfId="4904" priority="6969" stopIfTrue="1" operator="containsText" text="Today is due date">
      <formula>NOT(ISERROR(SEARCH("Today is due date",C70)))</formula>
    </cfRule>
  </conditionalFormatting>
  <conditionalFormatting sqref="D70">
    <cfRule type="containsText" dxfId="4903" priority="6965" operator="containsText" text="Done">
      <formula>NOT(ISERROR(SEARCH("Done",D70)))</formula>
    </cfRule>
    <cfRule type="containsText" dxfId="4902" priority="6966" operator="containsText" text="Under Test">
      <formula>NOT(ISERROR(SEARCH("Under Test",D70)))</formula>
    </cfRule>
  </conditionalFormatting>
  <conditionalFormatting sqref="D70">
    <cfRule type="containsText" dxfId="4901" priority="6963" operator="containsText" text="Cancel Test">
      <formula>NOT(ISERROR(SEARCH("Cancel Test",D70)))</formula>
    </cfRule>
  </conditionalFormatting>
  <conditionalFormatting sqref="E71">
    <cfRule type="containsText" dxfId="4900" priority="6960" stopIfTrue="1" operator="containsText" text="Near Due">
      <formula>NOT(ISERROR(SEARCH("Near Due",E71)))</formula>
    </cfRule>
    <cfRule type="containsText" dxfId="4899" priority="6961" stopIfTrue="1" operator="containsText" text="Closed">
      <formula>NOT(ISERROR(SEARCH("Closed",E71)))</formula>
    </cfRule>
  </conditionalFormatting>
  <conditionalFormatting sqref="E71">
    <cfRule type="containsText" dxfId="4898" priority="6957" stopIfTrue="1" operator="containsText" text="Too Over Due">
      <formula>NOT(ISERROR(SEARCH("Too Over Due",E71)))</formula>
    </cfRule>
    <cfRule type="containsText" dxfId="4897" priority="6958" stopIfTrue="1" operator="containsText" text="Over due">
      <formula>NOT(ISERROR(SEARCH("Over due",E71)))</formula>
    </cfRule>
    <cfRule type="containsText" dxfId="4896" priority="6959" stopIfTrue="1" operator="containsText" text="Today is due date">
      <formula>NOT(ISERROR(SEARCH("Today is due date",E71)))</formula>
    </cfRule>
  </conditionalFormatting>
  <conditionalFormatting sqref="D71">
    <cfRule type="containsText" dxfId="4895" priority="6955" stopIfTrue="1" operator="containsText" text="Near Due">
      <formula>NOT(ISERROR(SEARCH("Near Due",D71)))</formula>
    </cfRule>
    <cfRule type="containsText" dxfId="4894" priority="6956" stopIfTrue="1" operator="containsText" text="Closed">
      <formula>NOT(ISERROR(SEARCH("Closed",D71)))</formula>
    </cfRule>
  </conditionalFormatting>
  <conditionalFormatting sqref="D71">
    <cfRule type="containsText" dxfId="4893" priority="6952" stopIfTrue="1" operator="containsText" text="Too Over Due">
      <formula>NOT(ISERROR(SEARCH("Too Over Due",D71)))</formula>
    </cfRule>
    <cfRule type="containsText" dxfId="4892" priority="6953" stopIfTrue="1" operator="containsText" text="Over due">
      <formula>NOT(ISERROR(SEARCH("Over due",D71)))</formula>
    </cfRule>
    <cfRule type="containsText" dxfId="4891" priority="6954" stopIfTrue="1" operator="containsText" text="Today is due date">
      <formula>NOT(ISERROR(SEARCH("Today is due date",D71)))</formula>
    </cfRule>
  </conditionalFormatting>
  <conditionalFormatting sqref="X71:Y71">
    <cfRule type="containsText" dxfId="4890" priority="6949" operator="containsText" text="Non Operate">
      <formula>NOT(ISERROR(SEARCH("Non Operate",X71)))</formula>
    </cfRule>
    <cfRule type="containsText" dxfId="4889" priority="6950" operator="containsText" text="Operate">
      <formula>NOT(ISERROR(SEARCH("Operate",X71)))</formula>
    </cfRule>
  </conditionalFormatting>
  <conditionalFormatting sqref="O71:O72">
    <cfRule type="containsText" dxfId="4888" priority="6947" operator="containsText" text="Regular Test">
      <formula>NOT(ISERROR(SEARCH("Regular Test",O71)))</formula>
    </cfRule>
    <cfRule type="containsText" dxfId="4887" priority="6948" operator="containsText" text="Special Request">
      <formula>NOT(ISERROR(SEARCH("Special Request",O71)))</formula>
    </cfRule>
  </conditionalFormatting>
  <conditionalFormatting sqref="CC71">
    <cfRule type="colorScale" priority="6962">
      <colorScale>
        <cfvo type="min"/>
        <cfvo type="percentile" val="50"/>
        <cfvo type="max"/>
        <color rgb="FF63BE7B"/>
        <color rgb="FFFCFCFF"/>
        <color rgb="FFF8696B"/>
      </colorScale>
    </cfRule>
  </conditionalFormatting>
  <conditionalFormatting sqref="AF71:BE71">
    <cfRule type="timePeriod" dxfId="4886" priority="6944" timePeriod="nextMonth">
      <formula>AND(MONTH(AF71)=MONTH(EDATE(TODAY(),0+1)),YEAR(AF71)=YEAR(EDATE(TODAY(),0+1)))</formula>
    </cfRule>
    <cfRule type="timePeriod" dxfId="4885" priority="6945" timePeriod="nextWeek">
      <formula>AND(ROUNDDOWN(AF71,0)-TODAY()&gt;(7-WEEKDAY(TODAY())),ROUNDDOWN(AF71,0)-TODAY()&lt;(15-WEEKDAY(TODAY())))</formula>
    </cfRule>
    <cfRule type="timePeriod" dxfId="4884" priority="6946" timePeriod="thisWeek">
      <formula>AND(TODAY()-ROUNDDOWN(AF71,0)&lt;=WEEKDAY(TODAY())-1,ROUNDDOWN(AF71,0)-TODAY()&lt;=7-WEEKDAY(TODAY()))</formula>
    </cfRule>
  </conditionalFormatting>
  <conditionalFormatting sqref="CD71">
    <cfRule type="timePeriod" dxfId="4883" priority="6941" timePeriod="nextMonth">
      <formula>AND(MONTH(CD71)=MONTH(EDATE(TODAY(),0+1)),YEAR(CD71)=YEAR(EDATE(TODAY(),0+1)))</formula>
    </cfRule>
    <cfRule type="timePeriod" dxfId="4882" priority="6942" timePeriod="nextWeek">
      <formula>AND(ROUNDDOWN(CD71,0)-TODAY()&gt;(7-WEEKDAY(TODAY())),ROUNDDOWN(CD71,0)-TODAY()&lt;(15-WEEKDAY(TODAY())))</formula>
    </cfRule>
    <cfRule type="timePeriod" dxfId="4881" priority="6943" timePeriod="thisWeek">
      <formula>AND(TODAY()-ROUNDDOWN(CD71,0)&lt;=WEEKDAY(TODAY())-1,ROUNDDOWN(CD71,0)-TODAY()&lt;=7-WEEKDAY(TODAY()))</formula>
    </cfRule>
  </conditionalFormatting>
  <conditionalFormatting sqref="C71">
    <cfRule type="containsText" dxfId="4880" priority="6933" operator="containsText" text="Closed">
      <formula>NOT(ISERROR(SEARCH("Closed",C71)))</formula>
    </cfRule>
    <cfRule type="containsText" dxfId="4879" priority="6939" stopIfTrue="1" operator="containsText" text="Near Due">
      <formula>NOT(ISERROR(SEARCH("Near Due",C71)))</formula>
    </cfRule>
    <cfRule type="containsText" dxfId="4878" priority="6940" stopIfTrue="1" operator="containsText" text="Closed">
      <formula>NOT(ISERROR(SEARCH("Closed",C71)))</formula>
    </cfRule>
  </conditionalFormatting>
  <conditionalFormatting sqref="C71">
    <cfRule type="containsText" dxfId="4877" priority="6936" stopIfTrue="1" operator="containsText" text="Too Over Due">
      <formula>NOT(ISERROR(SEARCH("Too Over Due",C71)))</formula>
    </cfRule>
    <cfRule type="containsText" dxfId="4876" priority="6937" stopIfTrue="1" operator="containsText" text="Over due">
      <formula>NOT(ISERROR(SEARCH("Over due",C71)))</formula>
    </cfRule>
    <cfRule type="containsText" dxfId="4875" priority="6938" stopIfTrue="1" operator="containsText" text="Today is due date">
      <formula>NOT(ISERROR(SEARCH("Today is due date",C71)))</formula>
    </cfRule>
  </conditionalFormatting>
  <conditionalFormatting sqref="D71">
    <cfRule type="containsText" dxfId="4874" priority="6934" operator="containsText" text="Done">
      <formula>NOT(ISERROR(SEARCH("Done",D71)))</formula>
    </cfRule>
    <cfRule type="containsText" dxfId="4873" priority="6935" operator="containsText" text="Under Test">
      <formula>NOT(ISERROR(SEARCH("Under Test",D71)))</formula>
    </cfRule>
  </conditionalFormatting>
  <conditionalFormatting sqref="D71">
    <cfRule type="containsText" dxfId="4872" priority="6932" operator="containsText" text="Cancel Test">
      <formula>NOT(ISERROR(SEARCH("Cancel Test",D71)))</formula>
    </cfRule>
  </conditionalFormatting>
  <conditionalFormatting sqref="E72">
    <cfRule type="containsText" dxfId="4871" priority="6926" stopIfTrue="1" operator="containsText" text="Near Due">
      <formula>NOT(ISERROR(SEARCH("Near Due",E72)))</formula>
    </cfRule>
    <cfRule type="containsText" dxfId="4870" priority="6927" stopIfTrue="1" operator="containsText" text="Closed">
      <formula>NOT(ISERROR(SEARCH("Closed",E72)))</formula>
    </cfRule>
  </conditionalFormatting>
  <conditionalFormatting sqref="E72">
    <cfRule type="containsText" dxfId="4869" priority="6923" stopIfTrue="1" operator="containsText" text="Too Over Due">
      <formula>NOT(ISERROR(SEARCH("Too Over Due",E72)))</formula>
    </cfRule>
    <cfRule type="containsText" dxfId="4868" priority="6924" stopIfTrue="1" operator="containsText" text="Over due">
      <formula>NOT(ISERROR(SEARCH("Over due",E72)))</formula>
    </cfRule>
    <cfRule type="containsText" dxfId="4867" priority="6925" stopIfTrue="1" operator="containsText" text="Today is due date">
      <formula>NOT(ISERROR(SEARCH("Today is due date",E72)))</formula>
    </cfRule>
  </conditionalFormatting>
  <conditionalFormatting sqref="D72">
    <cfRule type="containsText" dxfId="4866" priority="6921" stopIfTrue="1" operator="containsText" text="Near Due">
      <formula>NOT(ISERROR(SEARCH("Near Due",D72)))</formula>
    </cfRule>
    <cfRule type="containsText" dxfId="4865" priority="6922" stopIfTrue="1" operator="containsText" text="Closed">
      <formula>NOT(ISERROR(SEARCH("Closed",D72)))</formula>
    </cfRule>
  </conditionalFormatting>
  <conditionalFormatting sqref="D72">
    <cfRule type="containsText" dxfId="4864" priority="6918" stopIfTrue="1" operator="containsText" text="Too Over Due">
      <formula>NOT(ISERROR(SEARCH("Too Over Due",D72)))</formula>
    </cfRule>
    <cfRule type="containsText" dxfId="4863" priority="6919" stopIfTrue="1" operator="containsText" text="Over due">
      <formula>NOT(ISERROR(SEARCH("Over due",D72)))</formula>
    </cfRule>
    <cfRule type="containsText" dxfId="4862" priority="6920" stopIfTrue="1" operator="containsText" text="Today is due date">
      <formula>NOT(ISERROR(SEARCH("Today is due date",D72)))</formula>
    </cfRule>
  </conditionalFormatting>
  <conditionalFormatting sqref="X72:Y72">
    <cfRule type="containsText" dxfId="4861" priority="6915" operator="containsText" text="Non Operate">
      <formula>NOT(ISERROR(SEARCH("Non Operate",X72)))</formula>
    </cfRule>
    <cfRule type="containsText" dxfId="4860" priority="6916" operator="containsText" text="Operate">
      <formula>NOT(ISERROR(SEARCH("Operate",X72)))</formula>
    </cfRule>
  </conditionalFormatting>
  <conditionalFormatting sqref="CC72">
    <cfRule type="colorScale" priority="6928">
      <colorScale>
        <cfvo type="min"/>
        <cfvo type="percentile" val="50"/>
        <cfvo type="max"/>
        <color rgb="FF63BE7B"/>
        <color rgb="FFFCFCFF"/>
        <color rgb="FFF8696B"/>
      </colorScale>
    </cfRule>
  </conditionalFormatting>
  <conditionalFormatting sqref="AF72:BE72">
    <cfRule type="timePeriod" dxfId="4859" priority="6910" timePeriod="nextMonth">
      <formula>AND(MONTH(AF72)=MONTH(EDATE(TODAY(),0+1)),YEAR(AF72)=YEAR(EDATE(TODAY(),0+1)))</formula>
    </cfRule>
    <cfRule type="timePeriod" dxfId="4858" priority="6911" timePeriod="nextWeek">
      <formula>AND(ROUNDDOWN(AF72,0)-TODAY()&gt;(7-WEEKDAY(TODAY())),ROUNDDOWN(AF72,0)-TODAY()&lt;(15-WEEKDAY(TODAY())))</formula>
    </cfRule>
    <cfRule type="timePeriod" dxfId="4857" priority="6912" timePeriod="thisWeek">
      <formula>AND(TODAY()-ROUNDDOWN(AF72,0)&lt;=WEEKDAY(TODAY())-1,ROUNDDOWN(AF72,0)-TODAY()&lt;=7-WEEKDAY(TODAY()))</formula>
    </cfRule>
  </conditionalFormatting>
  <conditionalFormatting sqref="CD72">
    <cfRule type="timePeriod" dxfId="4856" priority="6907" timePeriod="nextMonth">
      <formula>AND(MONTH(CD72)=MONTH(EDATE(TODAY(),0+1)),YEAR(CD72)=YEAR(EDATE(TODAY(),0+1)))</formula>
    </cfRule>
    <cfRule type="timePeriod" dxfId="4855" priority="6908" timePeriod="nextWeek">
      <formula>AND(ROUNDDOWN(CD72,0)-TODAY()&gt;(7-WEEKDAY(TODAY())),ROUNDDOWN(CD72,0)-TODAY()&lt;(15-WEEKDAY(TODAY())))</formula>
    </cfRule>
    <cfRule type="timePeriod" dxfId="4854" priority="6909" timePeriod="thisWeek">
      <formula>AND(TODAY()-ROUNDDOWN(CD72,0)&lt;=WEEKDAY(TODAY())-1,ROUNDDOWN(CD72,0)-TODAY()&lt;=7-WEEKDAY(TODAY()))</formula>
    </cfRule>
  </conditionalFormatting>
  <conditionalFormatting sqref="C72">
    <cfRule type="containsText" dxfId="4853" priority="6899" operator="containsText" text="Closed">
      <formula>NOT(ISERROR(SEARCH("Closed",C72)))</formula>
    </cfRule>
    <cfRule type="containsText" dxfId="4852" priority="6905" stopIfTrue="1" operator="containsText" text="Near Due">
      <formula>NOT(ISERROR(SEARCH("Near Due",C72)))</formula>
    </cfRule>
    <cfRule type="containsText" dxfId="4851" priority="6906" stopIfTrue="1" operator="containsText" text="Closed">
      <formula>NOT(ISERROR(SEARCH("Closed",C72)))</formula>
    </cfRule>
  </conditionalFormatting>
  <conditionalFormatting sqref="C72">
    <cfRule type="containsText" dxfId="4850" priority="6902" stopIfTrue="1" operator="containsText" text="Too Over Due">
      <formula>NOT(ISERROR(SEARCH("Too Over Due",C72)))</formula>
    </cfRule>
    <cfRule type="containsText" dxfId="4849" priority="6903" stopIfTrue="1" operator="containsText" text="Over due">
      <formula>NOT(ISERROR(SEARCH("Over due",C72)))</formula>
    </cfRule>
    <cfRule type="containsText" dxfId="4848" priority="6904" stopIfTrue="1" operator="containsText" text="Today is due date">
      <formula>NOT(ISERROR(SEARCH("Today is due date",C72)))</formula>
    </cfRule>
  </conditionalFormatting>
  <conditionalFormatting sqref="D72">
    <cfRule type="containsText" dxfId="4847" priority="6900" operator="containsText" text="Done">
      <formula>NOT(ISERROR(SEARCH("Done",D72)))</formula>
    </cfRule>
    <cfRule type="containsText" dxfId="4846" priority="6901" operator="containsText" text="Under Test">
      <formula>NOT(ISERROR(SEARCH("Under Test",D72)))</formula>
    </cfRule>
  </conditionalFormatting>
  <conditionalFormatting sqref="D72">
    <cfRule type="containsText" dxfId="4845" priority="6898" operator="containsText" text="Cancel Test">
      <formula>NOT(ISERROR(SEARCH("Cancel Test",D72)))</formula>
    </cfRule>
  </conditionalFormatting>
  <conditionalFormatting sqref="D73">
    <cfRule type="containsText" dxfId="4844" priority="6860" stopIfTrue="1" operator="containsText" text="Near Due">
      <formula>NOT(ISERROR(SEARCH("Near Due",D73)))</formula>
    </cfRule>
    <cfRule type="containsText" dxfId="4843" priority="6861" stopIfTrue="1" operator="containsText" text="Closed">
      <formula>NOT(ISERROR(SEARCH("Closed",D73)))</formula>
    </cfRule>
  </conditionalFormatting>
  <conditionalFormatting sqref="D73">
    <cfRule type="containsText" dxfId="4842" priority="6857" stopIfTrue="1" operator="containsText" text="Too Over Due">
      <formula>NOT(ISERROR(SEARCH("Too Over Due",D73)))</formula>
    </cfRule>
    <cfRule type="containsText" dxfId="4841" priority="6858" stopIfTrue="1" operator="containsText" text="Over due">
      <formula>NOT(ISERROR(SEARCH("Over due",D73)))</formula>
    </cfRule>
    <cfRule type="containsText" dxfId="4840" priority="6859" stopIfTrue="1" operator="containsText" text="Today is due date">
      <formula>NOT(ISERROR(SEARCH("Today is due date",D73)))</formula>
    </cfRule>
  </conditionalFormatting>
  <conditionalFormatting sqref="D73">
    <cfRule type="containsText" dxfId="4839" priority="6855" operator="containsText" text="Done">
      <formula>NOT(ISERROR(SEARCH("Done",D73)))</formula>
    </cfRule>
    <cfRule type="containsText" dxfId="4838" priority="6856" operator="containsText" text="Under Test">
      <formula>NOT(ISERROR(SEARCH("Under Test",D73)))</formula>
    </cfRule>
  </conditionalFormatting>
  <conditionalFormatting sqref="D73">
    <cfRule type="containsText" dxfId="4837" priority="6854" operator="containsText" text="Cancel Test">
      <formula>NOT(ISERROR(SEARCH("Cancel Test",D73)))</formula>
    </cfRule>
  </conditionalFormatting>
  <conditionalFormatting sqref="E73">
    <cfRule type="containsText" dxfId="4836" priority="6852" stopIfTrue="1" operator="containsText" text="Near Due">
      <formula>NOT(ISERROR(SEARCH("Near Due",E73)))</formula>
    </cfRule>
    <cfRule type="containsText" dxfId="4835" priority="6853" stopIfTrue="1" operator="containsText" text="Closed">
      <formula>NOT(ISERROR(SEARCH("Closed",E73)))</formula>
    </cfRule>
  </conditionalFormatting>
  <conditionalFormatting sqref="E73">
    <cfRule type="containsText" dxfId="4834" priority="6849" stopIfTrue="1" operator="containsText" text="Too Over Due">
      <formula>NOT(ISERROR(SEARCH("Too Over Due",E73)))</formula>
    </cfRule>
    <cfRule type="containsText" dxfId="4833" priority="6850" stopIfTrue="1" operator="containsText" text="Over due">
      <formula>NOT(ISERROR(SEARCH("Over due",E73)))</formula>
    </cfRule>
    <cfRule type="containsText" dxfId="4832" priority="6851" stopIfTrue="1" operator="containsText" text="Today is due date">
      <formula>NOT(ISERROR(SEARCH("Today is due date",E73)))</formula>
    </cfRule>
  </conditionalFormatting>
  <conditionalFormatting sqref="X73">
    <cfRule type="containsText" dxfId="4831" priority="6845" operator="containsText" text="Non Operate">
      <formula>NOT(ISERROR(SEARCH("Non Operate",X73)))</formula>
    </cfRule>
    <cfRule type="containsText" dxfId="4830" priority="6846" operator="containsText" text="Operate">
      <formula>NOT(ISERROR(SEARCH("Operate",X73)))</formula>
    </cfRule>
  </conditionalFormatting>
  <conditionalFormatting sqref="O73">
    <cfRule type="containsText" dxfId="4829" priority="6843" operator="containsText" text="Regular Test">
      <formula>NOT(ISERROR(SEARCH("Regular Test",O73)))</formula>
    </cfRule>
    <cfRule type="containsText" dxfId="4828" priority="6844" operator="containsText" text="Special Request">
      <formula>NOT(ISERROR(SEARCH("Special Request",O73)))</formula>
    </cfRule>
  </conditionalFormatting>
  <conditionalFormatting sqref="CC73">
    <cfRule type="colorScale" priority="6848">
      <colorScale>
        <cfvo type="min"/>
        <cfvo type="percentile" val="50"/>
        <cfvo type="max"/>
        <color rgb="FF63BE7B"/>
        <color rgb="FFFCFCFF"/>
        <color rgb="FFF8696B"/>
      </colorScale>
    </cfRule>
  </conditionalFormatting>
  <conditionalFormatting sqref="AH73:AO73 AQ73:BE73">
    <cfRule type="timePeriod" dxfId="4827" priority="6840" timePeriod="nextMonth">
      <formula>AND(MONTH(AH73)=MONTH(EDATE(TODAY(),0+1)),YEAR(AH73)=YEAR(EDATE(TODAY(),0+1)))</formula>
    </cfRule>
    <cfRule type="timePeriod" dxfId="4826" priority="6841" timePeriod="nextWeek">
      <formula>AND(ROUNDDOWN(AH73,0)-TODAY()&gt;(7-WEEKDAY(TODAY())),ROUNDDOWN(AH73,0)-TODAY()&lt;(15-WEEKDAY(TODAY())))</formula>
    </cfRule>
    <cfRule type="timePeriod" dxfId="4825" priority="6842" timePeriod="thisWeek">
      <formula>AND(TODAY()-ROUNDDOWN(AH73,0)&lt;=WEEKDAY(TODAY())-1,ROUNDDOWN(AH73,0)-TODAY()&lt;=7-WEEKDAY(TODAY()))</formula>
    </cfRule>
  </conditionalFormatting>
  <conditionalFormatting sqref="CD73">
    <cfRule type="timePeriod" dxfId="4824" priority="6837" timePeriod="nextMonth">
      <formula>AND(MONTH(CD73)=MONTH(EDATE(TODAY(),0+1)),YEAR(CD73)=YEAR(EDATE(TODAY(),0+1)))</formula>
    </cfRule>
    <cfRule type="timePeriod" dxfId="4823" priority="6838" timePeriod="nextWeek">
      <formula>AND(ROUNDDOWN(CD73,0)-TODAY()&gt;(7-WEEKDAY(TODAY())),ROUNDDOWN(CD73,0)-TODAY()&lt;(15-WEEKDAY(TODAY())))</formula>
    </cfRule>
    <cfRule type="timePeriod" dxfId="4822" priority="6839" timePeriod="thisWeek">
      <formula>AND(TODAY()-ROUNDDOWN(CD73,0)&lt;=WEEKDAY(TODAY())-1,ROUNDDOWN(CD73,0)-TODAY()&lt;=7-WEEKDAY(TODAY()))</formula>
    </cfRule>
  </conditionalFormatting>
  <conditionalFormatting sqref="C73">
    <cfRule type="containsText" dxfId="4821" priority="6831" operator="containsText" text="Closed">
      <formula>NOT(ISERROR(SEARCH("Closed",C73)))</formula>
    </cfRule>
    <cfRule type="containsText" dxfId="4820" priority="6835" stopIfTrue="1" operator="containsText" text="Near Due">
      <formula>NOT(ISERROR(SEARCH("Near Due",C73)))</formula>
    </cfRule>
    <cfRule type="containsText" dxfId="4819" priority="6836" stopIfTrue="1" operator="containsText" text="Closed">
      <formula>NOT(ISERROR(SEARCH("Closed",C73)))</formula>
    </cfRule>
  </conditionalFormatting>
  <conditionalFormatting sqref="C73">
    <cfRule type="containsText" dxfId="4818" priority="6832" stopIfTrue="1" operator="containsText" text="Too Over Due">
      <formula>NOT(ISERROR(SEARCH("Too Over Due",C73)))</formula>
    </cfRule>
    <cfRule type="containsText" dxfId="4817" priority="6833" stopIfTrue="1" operator="containsText" text="Over due">
      <formula>NOT(ISERROR(SEARCH("Over due",C73)))</formula>
    </cfRule>
    <cfRule type="containsText" dxfId="4816" priority="6834" stopIfTrue="1" operator="containsText" text="Today is due date">
      <formula>NOT(ISERROR(SEARCH("Today is due date",C73)))</formula>
    </cfRule>
  </conditionalFormatting>
  <conditionalFormatting sqref="Y73">
    <cfRule type="containsText" dxfId="4815" priority="6829" operator="containsText" text="Non Operate">
      <formula>NOT(ISERROR(SEARCH("Non Operate",Y73)))</formula>
    </cfRule>
    <cfRule type="containsText" dxfId="4814" priority="6830" operator="containsText" text="Operate">
      <formula>NOT(ISERROR(SEARCH("Operate",Y73)))</formula>
    </cfRule>
  </conditionalFormatting>
  <conditionalFormatting sqref="AF73:AG73">
    <cfRule type="timePeriod" dxfId="4813" priority="6826" timePeriod="nextMonth">
      <formula>AND(MONTH(AF73)=MONTH(EDATE(TODAY(),0+1)),YEAR(AF73)=YEAR(EDATE(TODAY(),0+1)))</formula>
    </cfRule>
    <cfRule type="timePeriod" dxfId="4812" priority="6827" timePeriod="nextWeek">
      <formula>AND(ROUNDDOWN(AF73,0)-TODAY()&gt;(7-WEEKDAY(TODAY())),ROUNDDOWN(AF73,0)-TODAY()&lt;(15-WEEKDAY(TODAY())))</formula>
    </cfRule>
    <cfRule type="timePeriod" dxfId="4811" priority="6828" timePeriod="thisWeek">
      <formula>AND(TODAY()-ROUNDDOWN(AF73,0)&lt;=WEEKDAY(TODAY())-1,ROUNDDOWN(AF73,0)-TODAY()&lt;=7-WEEKDAY(TODAY()))</formula>
    </cfRule>
  </conditionalFormatting>
  <conditionalFormatting sqref="AP73">
    <cfRule type="timePeriod" dxfId="4810" priority="6823" timePeriod="nextMonth">
      <formula>AND(MONTH(AP73)=MONTH(EDATE(TODAY(),0+1)),YEAR(AP73)=YEAR(EDATE(TODAY(),0+1)))</formula>
    </cfRule>
    <cfRule type="timePeriod" dxfId="4809" priority="6824" timePeriod="nextWeek">
      <formula>AND(ROUNDDOWN(AP73,0)-TODAY()&gt;(7-WEEKDAY(TODAY())),ROUNDDOWN(AP73,0)-TODAY()&lt;(15-WEEKDAY(TODAY())))</formula>
    </cfRule>
    <cfRule type="timePeriod" dxfId="4808" priority="6825" timePeriod="thisWeek">
      <formula>AND(TODAY()-ROUNDDOWN(AP73,0)&lt;=WEEKDAY(TODAY())-1,ROUNDDOWN(AP73,0)-TODAY()&lt;=7-WEEKDAY(TODAY()))</formula>
    </cfRule>
  </conditionalFormatting>
  <conditionalFormatting sqref="D75">
    <cfRule type="containsText" dxfId="4807" priority="6821" stopIfTrue="1" operator="containsText" text="Near Due">
      <formula>NOT(ISERROR(SEARCH("Near Due",D75)))</formula>
    </cfRule>
    <cfRule type="containsText" dxfId="4806" priority="6822" stopIfTrue="1" operator="containsText" text="Closed">
      <formula>NOT(ISERROR(SEARCH("Closed",D75)))</formula>
    </cfRule>
  </conditionalFormatting>
  <conditionalFormatting sqref="D75">
    <cfRule type="containsText" dxfId="4805" priority="6818" stopIfTrue="1" operator="containsText" text="Too Over Due">
      <formula>NOT(ISERROR(SEARCH("Too Over Due",D75)))</formula>
    </cfRule>
    <cfRule type="containsText" dxfId="4804" priority="6819" stopIfTrue="1" operator="containsText" text="Over due">
      <formula>NOT(ISERROR(SEARCH("Over due",D75)))</formula>
    </cfRule>
    <cfRule type="containsText" dxfId="4803" priority="6820" stopIfTrue="1" operator="containsText" text="Today is due date">
      <formula>NOT(ISERROR(SEARCH("Today is due date",D75)))</formula>
    </cfRule>
  </conditionalFormatting>
  <conditionalFormatting sqref="D75">
    <cfRule type="containsText" dxfId="4802" priority="6816" operator="containsText" text="Done">
      <formula>NOT(ISERROR(SEARCH("Done",D75)))</formula>
    </cfRule>
    <cfRule type="containsText" dxfId="4801" priority="6817" operator="containsText" text="Under Test">
      <formula>NOT(ISERROR(SEARCH("Under Test",D75)))</formula>
    </cfRule>
  </conditionalFormatting>
  <conditionalFormatting sqref="D75">
    <cfRule type="containsText" dxfId="4800" priority="6815" operator="containsText" text="Cancel Test">
      <formula>NOT(ISERROR(SEARCH("Cancel Test",D75)))</formula>
    </cfRule>
  </conditionalFormatting>
  <conditionalFormatting sqref="X75:Y75">
    <cfRule type="containsText" dxfId="4799" priority="6806" operator="containsText" text="Non Operate">
      <formula>NOT(ISERROR(SEARCH("Non Operate",X75)))</formula>
    </cfRule>
    <cfRule type="containsText" dxfId="4798" priority="6807" operator="containsText" text="Operate">
      <formula>NOT(ISERROR(SEARCH("Operate",X75)))</formula>
    </cfRule>
  </conditionalFormatting>
  <conditionalFormatting sqref="O75">
    <cfRule type="containsText" dxfId="4797" priority="6804" operator="containsText" text="Regular Test">
      <formula>NOT(ISERROR(SEARCH("Regular Test",O75)))</formula>
    </cfRule>
    <cfRule type="containsText" dxfId="4796" priority="6805" operator="containsText" text="Special Request">
      <formula>NOT(ISERROR(SEARCH("Special Request",O75)))</formula>
    </cfRule>
  </conditionalFormatting>
  <conditionalFormatting sqref="CC75">
    <cfRule type="colorScale" priority="6809">
      <colorScale>
        <cfvo type="min"/>
        <cfvo type="percentile" val="50"/>
        <cfvo type="max"/>
        <color rgb="FF63BE7B"/>
        <color rgb="FFFCFCFF"/>
        <color rgb="FFF8696B"/>
      </colorScale>
    </cfRule>
  </conditionalFormatting>
  <conditionalFormatting sqref="AH75:BE75">
    <cfRule type="timePeriod" dxfId="4795" priority="6801" timePeriod="nextMonth">
      <formula>AND(MONTH(AH75)=MONTH(EDATE(TODAY(),0+1)),YEAR(AH75)=YEAR(EDATE(TODAY(),0+1)))</formula>
    </cfRule>
    <cfRule type="timePeriod" dxfId="4794" priority="6802" timePeriod="nextWeek">
      <formula>AND(ROUNDDOWN(AH75,0)-TODAY()&gt;(7-WEEKDAY(TODAY())),ROUNDDOWN(AH75,0)-TODAY()&lt;(15-WEEKDAY(TODAY())))</formula>
    </cfRule>
    <cfRule type="timePeriod" dxfId="4793" priority="6803" timePeriod="thisWeek">
      <formula>AND(TODAY()-ROUNDDOWN(AH75,0)&lt;=WEEKDAY(TODAY())-1,ROUNDDOWN(AH75,0)-TODAY()&lt;=7-WEEKDAY(TODAY()))</formula>
    </cfRule>
  </conditionalFormatting>
  <conditionalFormatting sqref="C75">
    <cfRule type="containsText" dxfId="4792" priority="6795" operator="containsText" text="Closed">
      <formula>NOT(ISERROR(SEARCH("Closed",C75)))</formula>
    </cfRule>
    <cfRule type="containsText" dxfId="4791" priority="6799" stopIfTrue="1" operator="containsText" text="Near Due">
      <formula>NOT(ISERROR(SEARCH("Near Due",C75)))</formula>
    </cfRule>
    <cfRule type="containsText" dxfId="4790" priority="6800" stopIfTrue="1" operator="containsText" text="Closed">
      <formula>NOT(ISERROR(SEARCH("Closed",C75)))</formula>
    </cfRule>
  </conditionalFormatting>
  <conditionalFormatting sqref="C75">
    <cfRule type="containsText" dxfId="4789" priority="6796" stopIfTrue="1" operator="containsText" text="Too Over Due">
      <formula>NOT(ISERROR(SEARCH("Too Over Due",C75)))</formula>
    </cfRule>
    <cfRule type="containsText" dxfId="4788" priority="6797" stopIfTrue="1" operator="containsText" text="Over due">
      <formula>NOT(ISERROR(SEARCH("Over due",C75)))</formula>
    </cfRule>
    <cfRule type="containsText" dxfId="4787" priority="6798" stopIfTrue="1" operator="containsText" text="Today is due date">
      <formula>NOT(ISERROR(SEARCH("Today is due date",C75)))</formula>
    </cfRule>
  </conditionalFormatting>
  <conditionalFormatting sqref="D74">
    <cfRule type="containsText" dxfId="4786" priority="6793" stopIfTrue="1" operator="containsText" text="Near Due">
      <formula>NOT(ISERROR(SEARCH("Near Due",D74)))</formula>
    </cfRule>
    <cfRule type="containsText" dxfId="4785" priority="6794" stopIfTrue="1" operator="containsText" text="Closed">
      <formula>NOT(ISERROR(SEARCH("Closed",D74)))</formula>
    </cfRule>
  </conditionalFormatting>
  <conditionalFormatting sqref="D74">
    <cfRule type="containsText" dxfId="4784" priority="6790" stopIfTrue="1" operator="containsText" text="Too Over Due">
      <formula>NOT(ISERROR(SEARCH("Too Over Due",D74)))</formula>
    </cfRule>
    <cfRule type="containsText" dxfId="4783" priority="6791" stopIfTrue="1" operator="containsText" text="Over due">
      <formula>NOT(ISERROR(SEARCH("Over due",D74)))</formula>
    </cfRule>
    <cfRule type="containsText" dxfId="4782" priority="6792" stopIfTrue="1" operator="containsText" text="Today is due date">
      <formula>NOT(ISERROR(SEARCH("Today is due date",D74)))</formula>
    </cfRule>
  </conditionalFormatting>
  <conditionalFormatting sqref="D74">
    <cfRule type="containsText" dxfId="4781" priority="6788" operator="containsText" text="Done">
      <formula>NOT(ISERROR(SEARCH("Done",D74)))</formula>
    </cfRule>
    <cfRule type="containsText" dxfId="4780" priority="6789" operator="containsText" text="Under Test">
      <formula>NOT(ISERROR(SEARCH("Under Test",D74)))</formula>
    </cfRule>
  </conditionalFormatting>
  <conditionalFormatting sqref="D74">
    <cfRule type="containsText" dxfId="4779" priority="6787" operator="containsText" text="Cancel Test">
      <formula>NOT(ISERROR(SEARCH("Cancel Test",D74)))</formula>
    </cfRule>
  </conditionalFormatting>
  <conditionalFormatting sqref="X74:Y74">
    <cfRule type="containsText" dxfId="4778" priority="6778" operator="containsText" text="Non Operate">
      <formula>NOT(ISERROR(SEARCH("Non Operate",X74)))</formula>
    </cfRule>
    <cfRule type="containsText" dxfId="4777" priority="6779" operator="containsText" text="Operate">
      <formula>NOT(ISERROR(SEARCH("Operate",X74)))</formula>
    </cfRule>
  </conditionalFormatting>
  <conditionalFormatting sqref="O74">
    <cfRule type="containsText" dxfId="4776" priority="6776" operator="containsText" text="Regular Test">
      <formula>NOT(ISERROR(SEARCH("Regular Test",O74)))</formula>
    </cfRule>
    <cfRule type="containsText" dxfId="4775" priority="6777" operator="containsText" text="Special Request">
      <formula>NOT(ISERROR(SEARCH("Special Request",O74)))</formula>
    </cfRule>
  </conditionalFormatting>
  <conditionalFormatting sqref="AH74:AO74 AQ74:BE74">
    <cfRule type="timePeriod" dxfId="4774" priority="6773" timePeriod="nextMonth">
      <formula>AND(MONTH(AH74)=MONTH(EDATE(TODAY(),0+1)),YEAR(AH74)=YEAR(EDATE(TODAY(),0+1)))</formula>
    </cfRule>
    <cfRule type="timePeriod" dxfId="4773" priority="6774" timePeriod="nextWeek">
      <formula>AND(ROUNDDOWN(AH74,0)-TODAY()&gt;(7-WEEKDAY(TODAY())),ROUNDDOWN(AH74,0)-TODAY()&lt;(15-WEEKDAY(TODAY())))</formula>
    </cfRule>
    <cfRule type="timePeriod" dxfId="4772" priority="6775" timePeriod="thisWeek">
      <formula>AND(TODAY()-ROUNDDOWN(AH74,0)&lt;=WEEKDAY(TODAY())-1,ROUNDDOWN(AH74,0)-TODAY()&lt;=7-WEEKDAY(TODAY()))</formula>
    </cfRule>
  </conditionalFormatting>
  <conditionalFormatting sqref="CD74">
    <cfRule type="timePeriod" dxfId="4771" priority="6770" timePeriod="nextMonth">
      <formula>AND(MONTH(CD74)=MONTH(EDATE(TODAY(),0+1)),YEAR(CD74)=YEAR(EDATE(TODAY(),0+1)))</formula>
    </cfRule>
    <cfRule type="timePeriod" dxfId="4770" priority="6771" timePeriod="nextWeek">
      <formula>AND(ROUNDDOWN(CD74,0)-TODAY()&gt;(7-WEEKDAY(TODAY())),ROUNDDOWN(CD74,0)-TODAY()&lt;(15-WEEKDAY(TODAY())))</formula>
    </cfRule>
    <cfRule type="timePeriod" dxfId="4769" priority="6772" timePeriod="thisWeek">
      <formula>AND(TODAY()-ROUNDDOWN(CD74,0)&lt;=WEEKDAY(TODAY())-1,ROUNDDOWN(CD74,0)-TODAY()&lt;=7-WEEKDAY(TODAY()))</formula>
    </cfRule>
  </conditionalFormatting>
  <conditionalFormatting sqref="C74">
    <cfRule type="containsText" dxfId="4768" priority="6764" operator="containsText" text="Closed">
      <formula>NOT(ISERROR(SEARCH("Closed",C74)))</formula>
    </cfRule>
    <cfRule type="containsText" dxfId="4767" priority="6768" stopIfTrue="1" operator="containsText" text="Near Due">
      <formula>NOT(ISERROR(SEARCH("Near Due",C74)))</formula>
    </cfRule>
    <cfRule type="containsText" dxfId="4766" priority="6769" stopIfTrue="1" operator="containsText" text="Closed">
      <formula>NOT(ISERROR(SEARCH("Closed",C74)))</formula>
    </cfRule>
  </conditionalFormatting>
  <conditionalFormatting sqref="C74">
    <cfRule type="containsText" dxfId="4765" priority="6765" stopIfTrue="1" operator="containsText" text="Too Over Due">
      <formula>NOT(ISERROR(SEARCH("Too Over Due",C74)))</formula>
    </cfRule>
    <cfRule type="containsText" dxfId="4764" priority="6766" stopIfTrue="1" operator="containsText" text="Over due">
      <formula>NOT(ISERROR(SEARCH("Over due",C74)))</formula>
    </cfRule>
    <cfRule type="containsText" dxfId="4763" priority="6767" stopIfTrue="1" operator="containsText" text="Today is due date">
      <formula>NOT(ISERROR(SEARCH("Today is due date",C74)))</formula>
    </cfRule>
  </conditionalFormatting>
  <conditionalFormatting sqref="CC74">
    <cfRule type="colorScale" priority="6786">
      <colorScale>
        <cfvo type="min"/>
        <cfvo type="percentile" val="50"/>
        <cfvo type="max"/>
        <color rgb="FF63BE7B"/>
        <color rgb="FFFCFCFF"/>
        <color rgb="FFF8696B"/>
      </colorScale>
    </cfRule>
  </conditionalFormatting>
  <conditionalFormatting sqref="AF74:AG74">
    <cfRule type="timePeriod" dxfId="4762" priority="6761" timePeriod="nextMonth">
      <formula>AND(MONTH(AF74)=MONTH(EDATE(TODAY(),0+1)),YEAR(AF74)=YEAR(EDATE(TODAY(),0+1)))</formula>
    </cfRule>
    <cfRule type="timePeriod" dxfId="4761" priority="6762" timePeriod="nextWeek">
      <formula>AND(ROUNDDOWN(AF74,0)-TODAY()&gt;(7-WEEKDAY(TODAY())),ROUNDDOWN(AF74,0)-TODAY()&lt;(15-WEEKDAY(TODAY())))</formula>
    </cfRule>
    <cfRule type="timePeriod" dxfId="4760" priority="6763" timePeriod="thisWeek">
      <formula>AND(TODAY()-ROUNDDOWN(AF74,0)&lt;=WEEKDAY(TODAY())-1,ROUNDDOWN(AF74,0)-TODAY()&lt;=7-WEEKDAY(TODAY()))</formula>
    </cfRule>
  </conditionalFormatting>
  <conditionalFormatting sqref="AP74">
    <cfRule type="timePeriod" dxfId="4759" priority="6758" timePeriod="nextMonth">
      <formula>AND(MONTH(AP74)=MONTH(EDATE(TODAY(),0+1)),YEAR(AP74)=YEAR(EDATE(TODAY(),0+1)))</formula>
    </cfRule>
    <cfRule type="timePeriod" dxfId="4758" priority="6759" timePeriod="nextWeek">
      <formula>AND(ROUNDDOWN(AP74,0)-TODAY()&gt;(7-WEEKDAY(TODAY())),ROUNDDOWN(AP74,0)-TODAY()&lt;(15-WEEKDAY(TODAY())))</formula>
    </cfRule>
    <cfRule type="timePeriod" dxfId="4757" priority="6760" timePeriod="thisWeek">
      <formula>AND(TODAY()-ROUNDDOWN(AP74,0)&lt;=WEEKDAY(TODAY())-1,ROUNDDOWN(AP74,0)-TODAY()&lt;=7-WEEKDAY(TODAY()))</formula>
    </cfRule>
  </conditionalFormatting>
  <conditionalFormatting sqref="D76:D77">
    <cfRule type="containsText" dxfId="4756" priority="6756" stopIfTrue="1" operator="containsText" text="Near Due">
      <formula>NOT(ISERROR(SEARCH("Near Due",D76)))</formula>
    </cfRule>
    <cfRule type="containsText" dxfId="4755" priority="6757" stopIfTrue="1" operator="containsText" text="Closed">
      <formula>NOT(ISERROR(SEARCH("Closed",D76)))</formula>
    </cfRule>
  </conditionalFormatting>
  <conditionalFormatting sqref="D76:D77">
    <cfRule type="containsText" dxfId="4754" priority="6753" stopIfTrue="1" operator="containsText" text="Too Over Due">
      <formula>NOT(ISERROR(SEARCH("Too Over Due",D76)))</formula>
    </cfRule>
    <cfRule type="containsText" dxfId="4753" priority="6754" stopIfTrue="1" operator="containsText" text="Over due">
      <formula>NOT(ISERROR(SEARCH("Over due",D76)))</formula>
    </cfRule>
    <cfRule type="containsText" dxfId="4752" priority="6755" stopIfTrue="1" operator="containsText" text="Today is due date">
      <formula>NOT(ISERROR(SEARCH("Today is due date",D76)))</formula>
    </cfRule>
  </conditionalFormatting>
  <conditionalFormatting sqref="D76:D77">
    <cfRule type="containsText" dxfId="4751" priority="6751" operator="containsText" text="Done">
      <formula>NOT(ISERROR(SEARCH("Done",D76)))</formula>
    </cfRule>
    <cfRule type="containsText" dxfId="4750" priority="6752" operator="containsText" text="Under Test">
      <formula>NOT(ISERROR(SEARCH("Under Test",D76)))</formula>
    </cfRule>
  </conditionalFormatting>
  <conditionalFormatting sqref="D76:D77">
    <cfRule type="containsText" dxfId="4749" priority="6750" operator="containsText" text="Cancel Test">
      <formula>NOT(ISERROR(SEARCH("Cancel Test",D76)))</formula>
    </cfRule>
  </conditionalFormatting>
  <conditionalFormatting sqref="C77">
    <cfRule type="containsText" dxfId="4748" priority="6741" stopIfTrue="1" operator="containsText" text="Too Over Due">
      <formula>NOT(ISERROR(SEARCH("Too Over Due",C77)))</formula>
    </cfRule>
    <cfRule type="containsText" dxfId="4747" priority="6742" stopIfTrue="1" operator="containsText" text="Over due">
      <formula>NOT(ISERROR(SEARCH("Over due",C77)))</formula>
    </cfRule>
    <cfRule type="containsText" dxfId="4746" priority="6743" stopIfTrue="1" operator="containsText" text="Today is due date">
      <formula>NOT(ISERROR(SEARCH("Today is due date",C77)))</formula>
    </cfRule>
  </conditionalFormatting>
  <conditionalFormatting sqref="X77">
    <cfRule type="containsText" dxfId="4745" priority="6738" operator="containsText" text="Non Operate">
      <formula>NOT(ISERROR(SEARCH("Non Operate",X77)))</formula>
    </cfRule>
    <cfRule type="containsText" dxfId="4744" priority="6739" operator="containsText" text="Operate">
      <formula>NOT(ISERROR(SEARCH("Operate",X77)))</formula>
    </cfRule>
  </conditionalFormatting>
  <conditionalFormatting sqref="O77">
    <cfRule type="containsText" dxfId="4743" priority="6736" operator="containsText" text="Regular Test">
      <formula>NOT(ISERROR(SEARCH("Regular Test",O77)))</formula>
    </cfRule>
    <cfRule type="containsText" dxfId="4742" priority="6737" operator="containsText" text="Special Request">
      <formula>NOT(ISERROR(SEARCH("Special Request",O77)))</formula>
    </cfRule>
  </conditionalFormatting>
  <conditionalFormatting sqref="AH77:AO77 AQ77:BE77">
    <cfRule type="timePeriod" dxfId="4741" priority="6733" timePeriod="nextMonth">
      <formula>AND(MONTH(AH77)=MONTH(EDATE(TODAY(),0+1)),YEAR(AH77)=YEAR(EDATE(TODAY(),0+1)))</formula>
    </cfRule>
    <cfRule type="timePeriod" dxfId="4740" priority="6734" timePeriod="nextWeek">
      <formula>AND(ROUNDDOWN(AH77,0)-TODAY()&gt;(7-WEEKDAY(TODAY())),ROUNDDOWN(AH77,0)-TODAY()&lt;(15-WEEKDAY(TODAY())))</formula>
    </cfRule>
    <cfRule type="timePeriod" dxfId="4739" priority="6735" timePeriod="thisWeek">
      <formula>AND(TODAY()-ROUNDDOWN(AH77,0)&lt;=WEEKDAY(TODAY())-1,ROUNDDOWN(AH77,0)-TODAY()&lt;=7-WEEKDAY(TODAY()))</formula>
    </cfRule>
  </conditionalFormatting>
  <conditionalFormatting sqref="C77">
    <cfRule type="containsText" dxfId="4738" priority="6730" operator="containsText" text="Closed">
      <formula>NOT(ISERROR(SEARCH("Closed",C77)))</formula>
    </cfRule>
    <cfRule type="containsText" dxfId="4737" priority="6731" stopIfTrue="1" operator="containsText" text="Near Due">
      <formula>NOT(ISERROR(SEARCH("Near Due",C77)))</formula>
    </cfRule>
    <cfRule type="containsText" dxfId="4736" priority="6732" stopIfTrue="1" operator="containsText" text="Closed">
      <formula>NOT(ISERROR(SEARCH("Closed",C77)))</formula>
    </cfRule>
  </conditionalFormatting>
  <conditionalFormatting sqref="X76">
    <cfRule type="containsText" dxfId="4735" priority="6726" operator="containsText" text="Non Operate">
      <formula>NOT(ISERROR(SEARCH("Non Operate",X76)))</formula>
    </cfRule>
    <cfRule type="containsText" dxfId="4734" priority="6727" operator="containsText" text="Operate">
      <formula>NOT(ISERROR(SEARCH("Operate",X76)))</formula>
    </cfRule>
  </conditionalFormatting>
  <conditionalFormatting sqref="O76">
    <cfRule type="containsText" dxfId="4733" priority="6724" operator="containsText" text="Regular Test">
      <formula>NOT(ISERROR(SEARCH("Regular Test",O76)))</formula>
    </cfRule>
    <cfRule type="containsText" dxfId="4732" priority="6725" operator="containsText" text="Special Request">
      <formula>NOT(ISERROR(SEARCH("Special Request",O76)))</formula>
    </cfRule>
  </conditionalFormatting>
  <conditionalFormatting sqref="CC76">
    <cfRule type="colorScale" priority="6729">
      <colorScale>
        <cfvo type="min"/>
        <cfvo type="percentile" val="50"/>
        <cfvo type="max"/>
        <color rgb="FF63BE7B"/>
        <color rgb="FFFCFCFF"/>
        <color rgb="FFF8696B"/>
      </colorScale>
    </cfRule>
  </conditionalFormatting>
  <conditionalFormatting sqref="AH76:BE76">
    <cfRule type="timePeriod" dxfId="4731" priority="6721" timePeriod="nextMonth">
      <formula>AND(MONTH(AH76)=MONTH(EDATE(TODAY(),0+1)),YEAR(AH76)=YEAR(EDATE(TODAY(),0+1)))</formula>
    </cfRule>
    <cfRule type="timePeriod" dxfId="4730" priority="6722" timePeriod="nextWeek">
      <formula>AND(ROUNDDOWN(AH76,0)-TODAY()&gt;(7-WEEKDAY(TODAY())),ROUNDDOWN(AH76,0)-TODAY()&lt;(15-WEEKDAY(TODAY())))</formula>
    </cfRule>
    <cfRule type="timePeriod" dxfId="4729" priority="6723" timePeriod="thisWeek">
      <formula>AND(TODAY()-ROUNDDOWN(AH76,0)&lt;=WEEKDAY(TODAY())-1,ROUNDDOWN(AH76,0)-TODAY()&lt;=7-WEEKDAY(TODAY()))</formula>
    </cfRule>
  </conditionalFormatting>
  <conditionalFormatting sqref="C76">
    <cfRule type="containsText" dxfId="4728" priority="6715" operator="containsText" text="Closed">
      <formula>NOT(ISERROR(SEARCH("Closed",C76)))</formula>
    </cfRule>
    <cfRule type="containsText" dxfId="4727" priority="6719" stopIfTrue="1" operator="containsText" text="Near Due">
      <formula>NOT(ISERROR(SEARCH("Near Due",C76)))</formula>
    </cfRule>
    <cfRule type="containsText" dxfId="4726" priority="6720" stopIfTrue="1" operator="containsText" text="Closed">
      <formula>NOT(ISERROR(SEARCH("Closed",C76)))</formula>
    </cfRule>
  </conditionalFormatting>
  <conditionalFormatting sqref="C76">
    <cfRule type="containsText" dxfId="4725" priority="6716" stopIfTrue="1" operator="containsText" text="Too Over Due">
      <formula>NOT(ISERROR(SEARCH("Too Over Due",C76)))</formula>
    </cfRule>
    <cfRule type="containsText" dxfId="4724" priority="6717" stopIfTrue="1" operator="containsText" text="Over due">
      <formula>NOT(ISERROR(SEARCH("Over due",C76)))</formula>
    </cfRule>
    <cfRule type="containsText" dxfId="4723" priority="6718" stopIfTrue="1" operator="containsText" text="Today is due date">
      <formula>NOT(ISERROR(SEARCH("Today is due date",C76)))</formula>
    </cfRule>
  </conditionalFormatting>
  <conditionalFormatting sqref="CC77">
    <cfRule type="colorScale" priority="6744">
      <colorScale>
        <cfvo type="min"/>
        <cfvo type="percentile" val="50"/>
        <cfvo type="max"/>
        <color rgb="FF63BE7B"/>
        <color rgb="FFFCFCFF"/>
        <color rgb="FFF8696B"/>
      </colorScale>
    </cfRule>
  </conditionalFormatting>
  <conditionalFormatting sqref="Y76:Y77">
    <cfRule type="containsText" dxfId="4722" priority="6713" operator="containsText" text="Non Operate">
      <formula>NOT(ISERROR(SEARCH("Non Operate",Y76)))</formula>
    </cfRule>
    <cfRule type="containsText" dxfId="4721" priority="6714" operator="containsText" text="Operate">
      <formula>NOT(ISERROR(SEARCH("Operate",Y76)))</formula>
    </cfRule>
  </conditionalFormatting>
  <conditionalFormatting sqref="AP77">
    <cfRule type="timePeriod" dxfId="4720" priority="6710" timePeriod="nextMonth">
      <formula>AND(MONTH(AP77)=MONTH(EDATE(TODAY(),0+1)),YEAR(AP77)=YEAR(EDATE(TODAY(),0+1)))</formula>
    </cfRule>
    <cfRule type="timePeriod" dxfId="4719" priority="6711" timePeriod="nextWeek">
      <formula>AND(ROUNDDOWN(AP77,0)-TODAY()&gt;(7-WEEKDAY(TODAY())),ROUNDDOWN(AP77,0)-TODAY()&lt;(15-WEEKDAY(TODAY())))</formula>
    </cfRule>
    <cfRule type="timePeriod" dxfId="4718" priority="6712" timePeriod="thisWeek">
      <formula>AND(TODAY()-ROUNDDOWN(AP77,0)&lt;=WEEKDAY(TODAY())-1,ROUNDDOWN(AP77,0)-TODAY()&lt;=7-WEEKDAY(TODAY()))</formula>
    </cfRule>
  </conditionalFormatting>
  <conditionalFormatting sqref="E74:E77">
    <cfRule type="containsText" dxfId="4717" priority="6702" stopIfTrue="1" operator="containsText" text="Near Due">
      <formula>NOT(ISERROR(SEARCH("Near Due",E74)))</formula>
    </cfRule>
    <cfRule type="containsText" dxfId="4716" priority="6703" stopIfTrue="1" operator="containsText" text="Closed">
      <formula>NOT(ISERROR(SEARCH("Closed",E74)))</formula>
    </cfRule>
  </conditionalFormatting>
  <conditionalFormatting sqref="E74:E77">
    <cfRule type="containsText" dxfId="4715" priority="6699" stopIfTrue="1" operator="containsText" text="Too Over Due">
      <formula>NOT(ISERROR(SEARCH("Too Over Due",E74)))</formula>
    </cfRule>
    <cfRule type="containsText" dxfId="4714" priority="6700" stopIfTrue="1" operator="containsText" text="Over due">
      <formula>NOT(ISERROR(SEARCH("Over due",E74)))</formula>
    </cfRule>
    <cfRule type="containsText" dxfId="4713" priority="6701" stopIfTrue="1" operator="containsText" text="Today is due date">
      <formula>NOT(ISERROR(SEARCH("Today is due date",E74)))</formula>
    </cfRule>
  </conditionalFormatting>
  <conditionalFormatting sqref="AF75:AG77">
    <cfRule type="timePeriod" dxfId="4712" priority="6696" timePeriod="nextMonth">
      <formula>AND(MONTH(AF75)=MONTH(EDATE(TODAY(),0+1)),YEAR(AF75)=YEAR(EDATE(TODAY(),0+1)))</formula>
    </cfRule>
    <cfRule type="timePeriod" dxfId="4711" priority="6697" timePeriod="nextWeek">
      <formula>AND(ROUNDDOWN(AF75,0)-TODAY()&gt;(7-WEEKDAY(TODAY())),ROUNDDOWN(AF75,0)-TODAY()&lt;(15-WEEKDAY(TODAY())))</formula>
    </cfRule>
    <cfRule type="timePeriod" dxfId="4710" priority="6698" timePeriod="thisWeek">
      <formula>AND(TODAY()-ROUNDDOWN(AF75,0)&lt;=WEEKDAY(TODAY())-1,ROUNDDOWN(AF75,0)-TODAY()&lt;=7-WEEKDAY(TODAY()))</formula>
    </cfRule>
  </conditionalFormatting>
  <conditionalFormatting sqref="CD75:CD77">
    <cfRule type="timePeriod" dxfId="4709" priority="6693" timePeriod="nextMonth">
      <formula>AND(MONTH(CD75)=MONTH(EDATE(TODAY(),0+1)),YEAR(CD75)=YEAR(EDATE(TODAY(),0+1)))</formula>
    </cfRule>
    <cfRule type="timePeriod" dxfId="4708" priority="6694" timePeriod="nextWeek">
      <formula>AND(ROUNDDOWN(CD75,0)-TODAY()&gt;(7-WEEKDAY(TODAY())),ROUNDDOWN(CD75,0)-TODAY()&lt;(15-WEEKDAY(TODAY())))</formula>
    </cfRule>
    <cfRule type="timePeriod" dxfId="4707" priority="6695" timePeriod="thisWeek">
      <formula>AND(TODAY()-ROUNDDOWN(CD75,0)&lt;=WEEKDAY(TODAY())-1,ROUNDDOWN(CD75,0)-TODAY()&lt;=7-WEEKDAY(TODAY()))</formula>
    </cfRule>
  </conditionalFormatting>
  <conditionalFormatting sqref="D78">
    <cfRule type="containsText" dxfId="4706" priority="6691" stopIfTrue="1" operator="containsText" text="Near Due">
      <formula>NOT(ISERROR(SEARCH("Near Due",D78)))</formula>
    </cfRule>
    <cfRule type="containsText" dxfId="4705" priority="6692" stopIfTrue="1" operator="containsText" text="Closed">
      <formula>NOT(ISERROR(SEARCH("Closed",D78)))</formula>
    </cfRule>
  </conditionalFormatting>
  <conditionalFormatting sqref="D78">
    <cfRule type="containsText" dxfId="4704" priority="6688" stopIfTrue="1" operator="containsText" text="Too Over Due">
      <formula>NOT(ISERROR(SEARCH("Too Over Due",D78)))</formula>
    </cfRule>
    <cfRule type="containsText" dxfId="4703" priority="6689" stopIfTrue="1" operator="containsText" text="Over due">
      <formula>NOT(ISERROR(SEARCH("Over due",D78)))</formula>
    </cfRule>
    <cfRule type="containsText" dxfId="4702" priority="6690" stopIfTrue="1" operator="containsText" text="Today is due date">
      <formula>NOT(ISERROR(SEARCH("Today is due date",D78)))</formula>
    </cfRule>
  </conditionalFormatting>
  <conditionalFormatting sqref="D78">
    <cfRule type="containsText" dxfId="4701" priority="6686" operator="containsText" text="Done">
      <formula>NOT(ISERROR(SEARCH("Done",D78)))</formula>
    </cfRule>
    <cfRule type="containsText" dxfId="4700" priority="6687" operator="containsText" text="Under Test">
      <formula>NOT(ISERROR(SEARCH("Under Test",D78)))</formula>
    </cfRule>
  </conditionalFormatting>
  <conditionalFormatting sqref="D78">
    <cfRule type="containsText" dxfId="4699" priority="6685" operator="containsText" text="Cancel Test">
      <formula>NOT(ISERROR(SEARCH("Cancel Test",D78)))</formula>
    </cfRule>
  </conditionalFormatting>
  <conditionalFormatting sqref="X78:Y78">
    <cfRule type="containsText" dxfId="4698" priority="6681" operator="containsText" text="Non Operate">
      <formula>NOT(ISERROR(SEARCH("Non Operate",X78)))</formula>
    </cfRule>
    <cfRule type="containsText" dxfId="4697" priority="6682" operator="containsText" text="Operate">
      <formula>NOT(ISERROR(SEARCH("Operate",X78)))</formula>
    </cfRule>
  </conditionalFormatting>
  <conditionalFormatting sqref="O78">
    <cfRule type="containsText" dxfId="4696" priority="6679" operator="containsText" text="Regular Test">
      <formula>NOT(ISERROR(SEARCH("Regular Test",O78)))</formula>
    </cfRule>
    <cfRule type="containsText" dxfId="4695" priority="6680" operator="containsText" text="Special Request">
      <formula>NOT(ISERROR(SEARCH("Special Request",O78)))</formula>
    </cfRule>
  </conditionalFormatting>
  <conditionalFormatting sqref="CC78">
    <cfRule type="colorScale" priority="6684">
      <colorScale>
        <cfvo type="min"/>
        <cfvo type="percentile" val="50"/>
        <cfvo type="max"/>
        <color rgb="FF63BE7B"/>
        <color rgb="FFFCFCFF"/>
        <color rgb="FFF8696B"/>
      </colorScale>
    </cfRule>
  </conditionalFormatting>
  <conditionalFormatting sqref="AH78:BE78">
    <cfRule type="timePeriod" dxfId="4694" priority="6676" timePeriod="nextMonth">
      <formula>AND(MONTH(AH78)=MONTH(EDATE(TODAY(),0+1)),YEAR(AH78)=YEAR(EDATE(TODAY(),0+1)))</formula>
    </cfRule>
    <cfRule type="timePeriod" dxfId="4693" priority="6677" timePeriod="nextWeek">
      <formula>AND(ROUNDDOWN(AH78,0)-TODAY()&gt;(7-WEEKDAY(TODAY())),ROUNDDOWN(AH78,0)-TODAY()&lt;(15-WEEKDAY(TODAY())))</formula>
    </cfRule>
    <cfRule type="timePeriod" dxfId="4692" priority="6678" timePeriod="thisWeek">
      <formula>AND(TODAY()-ROUNDDOWN(AH78,0)&lt;=WEEKDAY(TODAY())-1,ROUNDDOWN(AH78,0)-TODAY()&lt;=7-WEEKDAY(TODAY()))</formula>
    </cfRule>
  </conditionalFormatting>
  <conditionalFormatting sqref="C78">
    <cfRule type="containsText" dxfId="4691" priority="6670" operator="containsText" text="Closed">
      <formula>NOT(ISERROR(SEARCH("Closed",C78)))</formula>
    </cfRule>
    <cfRule type="containsText" dxfId="4690" priority="6674" stopIfTrue="1" operator="containsText" text="Near Due">
      <formula>NOT(ISERROR(SEARCH("Near Due",C78)))</formula>
    </cfRule>
    <cfRule type="containsText" dxfId="4689" priority="6675" stopIfTrue="1" operator="containsText" text="Closed">
      <formula>NOT(ISERROR(SEARCH("Closed",C78)))</formula>
    </cfRule>
  </conditionalFormatting>
  <conditionalFormatting sqref="C78">
    <cfRule type="containsText" dxfId="4688" priority="6671" stopIfTrue="1" operator="containsText" text="Too Over Due">
      <formula>NOT(ISERROR(SEARCH("Too Over Due",C78)))</formula>
    </cfRule>
    <cfRule type="containsText" dxfId="4687" priority="6672" stopIfTrue="1" operator="containsText" text="Over due">
      <formula>NOT(ISERROR(SEARCH("Over due",C78)))</formula>
    </cfRule>
    <cfRule type="containsText" dxfId="4686" priority="6673" stopIfTrue="1" operator="containsText" text="Today is due date">
      <formula>NOT(ISERROR(SEARCH("Today is due date",C78)))</formula>
    </cfRule>
  </conditionalFormatting>
  <conditionalFormatting sqref="X79:Y79">
    <cfRule type="containsText" dxfId="4685" priority="6658" operator="containsText" text="Non Operate">
      <formula>NOT(ISERROR(SEARCH("Non Operate",X79)))</formula>
    </cfRule>
    <cfRule type="containsText" dxfId="4684" priority="6659" operator="containsText" text="Operate">
      <formula>NOT(ISERROR(SEARCH("Operate",X79)))</formula>
    </cfRule>
  </conditionalFormatting>
  <conditionalFormatting sqref="O79">
    <cfRule type="containsText" dxfId="4683" priority="6656" operator="containsText" text="Regular Test">
      <formula>NOT(ISERROR(SEARCH("Regular Test",O79)))</formula>
    </cfRule>
    <cfRule type="containsText" dxfId="4682" priority="6657" operator="containsText" text="Special Request">
      <formula>NOT(ISERROR(SEARCH("Special Request",O79)))</formula>
    </cfRule>
  </conditionalFormatting>
  <conditionalFormatting sqref="AH79:AO79 AQ79:BE79">
    <cfRule type="timePeriod" dxfId="4681" priority="6653" timePeriod="nextMonth">
      <formula>AND(MONTH(AH79)=MONTH(EDATE(TODAY(),0+1)),YEAR(AH79)=YEAR(EDATE(TODAY(),0+1)))</formula>
    </cfRule>
    <cfRule type="timePeriod" dxfId="4680" priority="6654" timePeriod="nextWeek">
      <formula>AND(ROUNDDOWN(AH79,0)-TODAY()&gt;(7-WEEKDAY(TODAY())),ROUNDDOWN(AH79,0)-TODAY()&lt;(15-WEEKDAY(TODAY())))</formula>
    </cfRule>
    <cfRule type="timePeriod" dxfId="4679" priority="6655" timePeriod="thisWeek">
      <formula>AND(TODAY()-ROUNDDOWN(AH79,0)&lt;=WEEKDAY(TODAY())-1,ROUNDDOWN(AH79,0)-TODAY()&lt;=7-WEEKDAY(TODAY()))</formula>
    </cfRule>
  </conditionalFormatting>
  <conditionalFormatting sqref="CD79">
    <cfRule type="timePeriod" dxfId="4678" priority="6650" timePeriod="nextMonth">
      <formula>AND(MONTH(CD79)=MONTH(EDATE(TODAY(),0+1)),YEAR(CD79)=YEAR(EDATE(TODAY(),0+1)))</formula>
    </cfRule>
    <cfRule type="timePeriod" dxfId="4677" priority="6651" timePeriod="nextWeek">
      <formula>AND(ROUNDDOWN(CD79,0)-TODAY()&gt;(7-WEEKDAY(TODAY())),ROUNDDOWN(CD79,0)-TODAY()&lt;(15-WEEKDAY(TODAY())))</formula>
    </cfRule>
    <cfRule type="timePeriod" dxfId="4676" priority="6652" timePeriod="thisWeek">
      <formula>AND(TODAY()-ROUNDDOWN(CD79,0)&lt;=WEEKDAY(TODAY())-1,ROUNDDOWN(CD79,0)-TODAY()&lt;=7-WEEKDAY(TODAY()))</formula>
    </cfRule>
  </conditionalFormatting>
  <conditionalFormatting sqref="C79">
    <cfRule type="containsText" dxfId="4675" priority="6644" operator="containsText" text="Closed">
      <formula>NOT(ISERROR(SEARCH("Closed",C79)))</formula>
    </cfRule>
    <cfRule type="containsText" dxfId="4674" priority="6648" stopIfTrue="1" operator="containsText" text="Near Due">
      <formula>NOT(ISERROR(SEARCH("Near Due",C79)))</formula>
    </cfRule>
    <cfRule type="containsText" dxfId="4673" priority="6649" stopIfTrue="1" operator="containsText" text="Closed">
      <formula>NOT(ISERROR(SEARCH("Closed",C79)))</formula>
    </cfRule>
  </conditionalFormatting>
  <conditionalFormatting sqref="C79">
    <cfRule type="containsText" dxfId="4672" priority="6645" stopIfTrue="1" operator="containsText" text="Too Over Due">
      <formula>NOT(ISERROR(SEARCH("Too Over Due",C79)))</formula>
    </cfRule>
    <cfRule type="containsText" dxfId="4671" priority="6646" stopIfTrue="1" operator="containsText" text="Over due">
      <formula>NOT(ISERROR(SEARCH("Over due",C79)))</formula>
    </cfRule>
    <cfRule type="containsText" dxfId="4670" priority="6647" stopIfTrue="1" operator="containsText" text="Today is due date">
      <formula>NOT(ISERROR(SEARCH("Today is due date",C79)))</formula>
    </cfRule>
  </conditionalFormatting>
  <conditionalFormatting sqref="CC79">
    <cfRule type="colorScale" priority="6661">
      <colorScale>
        <cfvo type="min"/>
        <cfvo type="percentile" val="50"/>
        <cfvo type="max"/>
        <color rgb="FF63BE7B"/>
        <color rgb="FFFCFCFF"/>
        <color rgb="FFF8696B"/>
      </colorScale>
    </cfRule>
  </conditionalFormatting>
  <conditionalFormatting sqref="AF79:AG79">
    <cfRule type="timePeriod" dxfId="4669" priority="6641" timePeriod="nextMonth">
      <formula>AND(MONTH(AF79)=MONTH(EDATE(TODAY(),0+1)),YEAR(AF79)=YEAR(EDATE(TODAY(),0+1)))</formula>
    </cfRule>
    <cfRule type="timePeriod" dxfId="4668" priority="6642" timePeriod="nextWeek">
      <formula>AND(ROUNDDOWN(AF79,0)-TODAY()&gt;(7-WEEKDAY(TODAY())),ROUNDDOWN(AF79,0)-TODAY()&lt;(15-WEEKDAY(TODAY())))</formula>
    </cfRule>
    <cfRule type="timePeriod" dxfId="4667" priority="6643" timePeriod="thisWeek">
      <formula>AND(TODAY()-ROUNDDOWN(AF79,0)&lt;=WEEKDAY(TODAY())-1,ROUNDDOWN(AF79,0)-TODAY()&lt;=7-WEEKDAY(TODAY()))</formula>
    </cfRule>
  </conditionalFormatting>
  <conditionalFormatting sqref="AP79">
    <cfRule type="timePeriod" dxfId="4666" priority="6638" timePeriod="nextMonth">
      <formula>AND(MONTH(AP79)=MONTH(EDATE(TODAY(),0+1)),YEAR(AP79)=YEAR(EDATE(TODAY(),0+1)))</formula>
    </cfRule>
    <cfRule type="timePeriod" dxfId="4665" priority="6639" timePeriod="nextWeek">
      <formula>AND(ROUNDDOWN(AP79,0)-TODAY()&gt;(7-WEEKDAY(TODAY())),ROUNDDOWN(AP79,0)-TODAY()&lt;(15-WEEKDAY(TODAY())))</formula>
    </cfRule>
    <cfRule type="timePeriod" dxfId="4664" priority="6640" timePeriod="thisWeek">
      <formula>AND(TODAY()-ROUNDDOWN(AP79,0)&lt;=WEEKDAY(TODAY())-1,ROUNDDOWN(AP79,0)-TODAY()&lt;=7-WEEKDAY(TODAY()))</formula>
    </cfRule>
  </conditionalFormatting>
  <conditionalFormatting sqref="C80">
    <cfRule type="containsText" dxfId="4663" priority="6626" stopIfTrue="1" operator="containsText" text="Too Over Due">
      <formula>NOT(ISERROR(SEARCH("Too Over Due",C80)))</formula>
    </cfRule>
    <cfRule type="containsText" dxfId="4662" priority="6627" stopIfTrue="1" operator="containsText" text="Over due">
      <formula>NOT(ISERROR(SEARCH("Over due",C80)))</formula>
    </cfRule>
    <cfRule type="containsText" dxfId="4661" priority="6628" stopIfTrue="1" operator="containsText" text="Today is due date">
      <formula>NOT(ISERROR(SEARCH("Today is due date",C80)))</formula>
    </cfRule>
  </conditionalFormatting>
  <conditionalFormatting sqref="X80">
    <cfRule type="containsText" dxfId="4660" priority="6623" operator="containsText" text="Non Operate">
      <formula>NOT(ISERROR(SEARCH("Non Operate",X80)))</formula>
    </cfRule>
    <cfRule type="containsText" dxfId="4659" priority="6624" operator="containsText" text="Operate">
      <formula>NOT(ISERROR(SEARCH("Operate",X80)))</formula>
    </cfRule>
  </conditionalFormatting>
  <conditionalFormatting sqref="O80">
    <cfRule type="containsText" dxfId="4658" priority="6621" operator="containsText" text="Regular Test">
      <formula>NOT(ISERROR(SEARCH("Regular Test",O80)))</formula>
    </cfRule>
    <cfRule type="containsText" dxfId="4657" priority="6622" operator="containsText" text="Special Request">
      <formula>NOT(ISERROR(SEARCH("Special Request",O80)))</formula>
    </cfRule>
  </conditionalFormatting>
  <conditionalFormatting sqref="AH80:AO80 AQ80:BE80">
    <cfRule type="timePeriod" dxfId="4656" priority="6618" timePeriod="nextMonth">
      <formula>AND(MONTH(AH80)=MONTH(EDATE(TODAY(),0+1)),YEAR(AH80)=YEAR(EDATE(TODAY(),0+1)))</formula>
    </cfRule>
    <cfRule type="timePeriod" dxfId="4655" priority="6619" timePeriod="nextWeek">
      <formula>AND(ROUNDDOWN(AH80,0)-TODAY()&gt;(7-WEEKDAY(TODAY())),ROUNDDOWN(AH80,0)-TODAY()&lt;(15-WEEKDAY(TODAY())))</formula>
    </cfRule>
    <cfRule type="timePeriod" dxfId="4654" priority="6620" timePeriod="thisWeek">
      <formula>AND(TODAY()-ROUNDDOWN(AH80,0)&lt;=WEEKDAY(TODAY())-1,ROUNDDOWN(AH80,0)-TODAY()&lt;=7-WEEKDAY(TODAY()))</formula>
    </cfRule>
  </conditionalFormatting>
  <conditionalFormatting sqref="C80">
    <cfRule type="containsText" dxfId="4653" priority="6615" operator="containsText" text="Closed">
      <formula>NOT(ISERROR(SEARCH("Closed",C80)))</formula>
    </cfRule>
    <cfRule type="containsText" dxfId="4652" priority="6616" stopIfTrue="1" operator="containsText" text="Near Due">
      <formula>NOT(ISERROR(SEARCH("Near Due",C80)))</formula>
    </cfRule>
    <cfRule type="containsText" dxfId="4651" priority="6617" stopIfTrue="1" operator="containsText" text="Closed">
      <formula>NOT(ISERROR(SEARCH("Closed",C80)))</formula>
    </cfRule>
  </conditionalFormatting>
  <conditionalFormatting sqref="X81">
    <cfRule type="containsText" dxfId="4650" priority="6611" operator="containsText" text="Non Operate">
      <formula>NOT(ISERROR(SEARCH("Non Operate",X81)))</formula>
    </cfRule>
    <cfRule type="containsText" dxfId="4649" priority="6612" operator="containsText" text="Operate">
      <formula>NOT(ISERROR(SEARCH("Operate",X81)))</formula>
    </cfRule>
  </conditionalFormatting>
  <conditionalFormatting sqref="O81">
    <cfRule type="containsText" dxfId="4648" priority="6609" operator="containsText" text="Regular Test">
      <formula>NOT(ISERROR(SEARCH("Regular Test",O81)))</formula>
    </cfRule>
    <cfRule type="containsText" dxfId="4647" priority="6610" operator="containsText" text="Special Request">
      <formula>NOT(ISERROR(SEARCH("Special Request",O81)))</formula>
    </cfRule>
  </conditionalFormatting>
  <conditionalFormatting sqref="CC81">
    <cfRule type="colorScale" priority="6614">
      <colorScale>
        <cfvo type="min"/>
        <cfvo type="percentile" val="50"/>
        <cfvo type="max"/>
        <color rgb="FF63BE7B"/>
        <color rgb="FFFCFCFF"/>
        <color rgb="FFF8696B"/>
      </colorScale>
    </cfRule>
  </conditionalFormatting>
  <conditionalFormatting sqref="AH81:BE81">
    <cfRule type="timePeriod" dxfId="4646" priority="6606" timePeriod="nextMonth">
      <formula>AND(MONTH(AH81)=MONTH(EDATE(TODAY(),0+1)),YEAR(AH81)=YEAR(EDATE(TODAY(),0+1)))</formula>
    </cfRule>
    <cfRule type="timePeriod" dxfId="4645" priority="6607" timePeriod="nextWeek">
      <formula>AND(ROUNDDOWN(AH81,0)-TODAY()&gt;(7-WEEKDAY(TODAY())),ROUNDDOWN(AH81,0)-TODAY()&lt;(15-WEEKDAY(TODAY())))</formula>
    </cfRule>
    <cfRule type="timePeriod" dxfId="4644" priority="6608" timePeriod="thisWeek">
      <formula>AND(TODAY()-ROUNDDOWN(AH81,0)&lt;=WEEKDAY(TODAY())-1,ROUNDDOWN(AH81,0)-TODAY()&lt;=7-WEEKDAY(TODAY()))</formula>
    </cfRule>
  </conditionalFormatting>
  <conditionalFormatting sqref="C81">
    <cfRule type="containsText" dxfId="4643" priority="6600" operator="containsText" text="Closed">
      <formula>NOT(ISERROR(SEARCH("Closed",C81)))</formula>
    </cfRule>
    <cfRule type="containsText" dxfId="4642" priority="6604" stopIfTrue="1" operator="containsText" text="Near Due">
      <formula>NOT(ISERROR(SEARCH("Near Due",C81)))</formula>
    </cfRule>
    <cfRule type="containsText" dxfId="4641" priority="6605" stopIfTrue="1" operator="containsText" text="Closed">
      <formula>NOT(ISERROR(SEARCH("Closed",C81)))</formula>
    </cfRule>
  </conditionalFormatting>
  <conditionalFormatting sqref="C81">
    <cfRule type="containsText" dxfId="4640" priority="6601" stopIfTrue="1" operator="containsText" text="Too Over Due">
      <formula>NOT(ISERROR(SEARCH("Too Over Due",C81)))</formula>
    </cfRule>
    <cfRule type="containsText" dxfId="4639" priority="6602" stopIfTrue="1" operator="containsText" text="Over due">
      <formula>NOT(ISERROR(SEARCH("Over due",C81)))</formula>
    </cfRule>
    <cfRule type="containsText" dxfId="4638" priority="6603" stopIfTrue="1" operator="containsText" text="Today is due date">
      <formula>NOT(ISERROR(SEARCH("Today is due date",C81)))</formula>
    </cfRule>
  </conditionalFormatting>
  <conditionalFormatting sqref="CC80">
    <cfRule type="colorScale" priority="6629">
      <colorScale>
        <cfvo type="min"/>
        <cfvo type="percentile" val="50"/>
        <cfvo type="max"/>
        <color rgb="FF63BE7B"/>
        <color rgb="FFFCFCFF"/>
        <color rgb="FFF8696B"/>
      </colorScale>
    </cfRule>
  </conditionalFormatting>
  <conditionalFormatting sqref="AP80">
    <cfRule type="timePeriod" dxfId="4637" priority="6595" timePeriod="nextMonth">
      <formula>AND(MONTH(AP80)=MONTH(EDATE(TODAY(),0+1)),YEAR(AP80)=YEAR(EDATE(TODAY(),0+1)))</formula>
    </cfRule>
    <cfRule type="timePeriod" dxfId="4636" priority="6596" timePeriod="nextWeek">
      <formula>AND(ROUNDDOWN(AP80,0)-TODAY()&gt;(7-WEEKDAY(TODAY())),ROUNDDOWN(AP80,0)-TODAY()&lt;(15-WEEKDAY(TODAY())))</formula>
    </cfRule>
    <cfRule type="timePeriod" dxfId="4635" priority="6597" timePeriod="thisWeek">
      <formula>AND(TODAY()-ROUNDDOWN(AP80,0)&lt;=WEEKDAY(TODAY())-1,ROUNDDOWN(AP80,0)-TODAY()&lt;=7-WEEKDAY(TODAY()))</formula>
    </cfRule>
  </conditionalFormatting>
  <conditionalFormatting sqref="D85:E85 E82:E84">
    <cfRule type="containsText" dxfId="4634" priority="6582" stopIfTrue="1" operator="containsText" text="Near Due">
      <formula>NOT(ISERROR(SEARCH("Near Due",D82)))</formula>
    </cfRule>
    <cfRule type="containsText" dxfId="4633" priority="6583" stopIfTrue="1" operator="containsText" text="Closed">
      <formula>NOT(ISERROR(SEARCH("Closed",D82)))</formula>
    </cfRule>
  </conditionalFormatting>
  <conditionalFormatting sqref="D85:E85 E82:E84">
    <cfRule type="containsText" dxfId="4632" priority="6579" stopIfTrue="1" operator="containsText" text="Too Over Due">
      <formula>NOT(ISERROR(SEARCH("Too Over Due",D82)))</formula>
    </cfRule>
    <cfRule type="containsText" dxfId="4631" priority="6580" stopIfTrue="1" operator="containsText" text="Over due">
      <formula>NOT(ISERROR(SEARCH("Over due",D82)))</formula>
    </cfRule>
    <cfRule type="containsText" dxfId="4630" priority="6581" stopIfTrue="1" operator="containsText" text="Today is due date">
      <formula>NOT(ISERROR(SEARCH("Today is due date",D82)))</formula>
    </cfRule>
  </conditionalFormatting>
  <conditionalFormatting sqref="Y84:Y85">
    <cfRule type="containsText" dxfId="4629" priority="6577" operator="containsText" text="Non Operate">
      <formula>NOT(ISERROR(SEARCH("Non Operate",Y84)))</formula>
    </cfRule>
    <cfRule type="containsText" dxfId="4628" priority="6578" operator="containsText" text="Operate">
      <formula>NOT(ISERROR(SEARCH("Operate",Y84)))</formula>
    </cfRule>
  </conditionalFormatting>
  <conditionalFormatting sqref="AF82:AG82 CD82 AF84:AG85 CD84:CD85">
    <cfRule type="timePeriod" dxfId="4627" priority="6574" timePeriod="nextMonth">
      <formula>AND(MONTH(AF82)=MONTH(EDATE(TODAY(),0+1)),YEAR(AF82)=YEAR(EDATE(TODAY(),0+1)))</formula>
    </cfRule>
    <cfRule type="timePeriod" dxfId="4626" priority="6575" timePeriod="nextWeek">
      <formula>AND(ROUNDDOWN(AF82,0)-TODAY()&gt;(7-WEEKDAY(TODAY())),ROUNDDOWN(AF82,0)-TODAY()&lt;(15-WEEKDAY(TODAY())))</formula>
    </cfRule>
    <cfRule type="timePeriod" dxfId="4625" priority="6576" timePeriod="thisWeek">
      <formula>AND(TODAY()-ROUNDDOWN(AF82,0)&lt;=WEEKDAY(TODAY())-1,ROUNDDOWN(AF82,0)-TODAY()&lt;=7-WEEKDAY(TODAY()))</formula>
    </cfRule>
  </conditionalFormatting>
  <conditionalFormatting sqref="D85">
    <cfRule type="containsText" dxfId="4624" priority="6572" operator="containsText" text="Done">
      <formula>NOT(ISERROR(SEARCH("Done",D85)))</formula>
    </cfRule>
    <cfRule type="containsText" dxfId="4623" priority="6573" operator="containsText" text="Under Test">
      <formula>NOT(ISERROR(SEARCH("Under Test",D85)))</formula>
    </cfRule>
  </conditionalFormatting>
  <conditionalFormatting sqref="D85">
    <cfRule type="containsText" dxfId="4622" priority="6571" operator="containsText" text="Cancel Test">
      <formula>NOT(ISERROR(SEARCH("Cancel Test",D85)))</formula>
    </cfRule>
  </conditionalFormatting>
  <conditionalFormatting sqref="X82:Y82">
    <cfRule type="containsText" dxfId="4621" priority="6559" operator="containsText" text="Non Operate">
      <formula>NOT(ISERROR(SEARCH("Non Operate",X82)))</formula>
    </cfRule>
    <cfRule type="containsText" dxfId="4620" priority="6560" operator="containsText" text="Operate">
      <formula>NOT(ISERROR(SEARCH("Operate",X82)))</formula>
    </cfRule>
  </conditionalFormatting>
  <conditionalFormatting sqref="O82">
    <cfRule type="containsText" dxfId="4619" priority="6557" operator="containsText" text="Regular Test">
      <formula>NOT(ISERROR(SEARCH("Regular Test",O82)))</formula>
    </cfRule>
    <cfRule type="containsText" dxfId="4618" priority="6558" operator="containsText" text="Special Request">
      <formula>NOT(ISERROR(SEARCH("Special Request",O82)))</formula>
    </cfRule>
  </conditionalFormatting>
  <conditionalFormatting sqref="CC82">
    <cfRule type="colorScale" priority="6562">
      <colorScale>
        <cfvo type="min"/>
        <cfvo type="percentile" val="50"/>
        <cfvo type="max"/>
        <color rgb="FF63BE7B"/>
        <color rgb="FFFCFCFF"/>
        <color rgb="FFF8696B"/>
      </colorScale>
    </cfRule>
  </conditionalFormatting>
  <conditionalFormatting sqref="AH82:BE82">
    <cfRule type="timePeriod" dxfId="4617" priority="6554" timePeriod="nextMonth">
      <formula>AND(MONTH(AH82)=MONTH(EDATE(TODAY(),0+1)),YEAR(AH82)=YEAR(EDATE(TODAY(),0+1)))</formula>
    </cfRule>
    <cfRule type="timePeriod" dxfId="4616" priority="6555" timePeriod="nextWeek">
      <formula>AND(ROUNDDOWN(AH82,0)-TODAY()&gt;(7-WEEKDAY(TODAY())),ROUNDDOWN(AH82,0)-TODAY()&lt;(15-WEEKDAY(TODAY())))</formula>
    </cfRule>
    <cfRule type="timePeriod" dxfId="4615" priority="6556" timePeriod="thisWeek">
      <formula>AND(TODAY()-ROUNDDOWN(AH82,0)&lt;=WEEKDAY(TODAY())-1,ROUNDDOWN(AH82,0)-TODAY()&lt;=7-WEEKDAY(TODAY()))</formula>
    </cfRule>
  </conditionalFormatting>
  <conditionalFormatting sqref="C82">
    <cfRule type="containsText" dxfId="4614" priority="6548" operator="containsText" text="Closed">
      <formula>NOT(ISERROR(SEARCH("Closed",C82)))</formula>
    </cfRule>
    <cfRule type="containsText" dxfId="4613" priority="6552" stopIfTrue="1" operator="containsText" text="Near Due">
      <formula>NOT(ISERROR(SEARCH("Near Due",C82)))</formula>
    </cfRule>
    <cfRule type="containsText" dxfId="4612" priority="6553" stopIfTrue="1" operator="containsText" text="Closed">
      <formula>NOT(ISERROR(SEARCH("Closed",C82)))</formula>
    </cfRule>
  </conditionalFormatting>
  <conditionalFormatting sqref="C82">
    <cfRule type="containsText" dxfId="4611" priority="6549" stopIfTrue="1" operator="containsText" text="Too Over Due">
      <formula>NOT(ISERROR(SEARCH("Too Over Due",C82)))</formula>
    </cfRule>
    <cfRule type="containsText" dxfId="4610" priority="6550" stopIfTrue="1" operator="containsText" text="Over due">
      <formula>NOT(ISERROR(SEARCH("Over due",C82)))</formula>
    </cfRule>
    <cfRule type="containsText" dxfId="4609" priority="6551" stopIfTrue="1" operator="containsText" text="Today is due date">
      <formula>NOT(ISERROR(SEARCH("Today is due date",C82)))</formula>
    </cfRule>
  </conditionalFormatting>
  <conditionalFormatting sqref="X83:Y83">
    <cfRule type="containsText" dxfId="4608" priority="6536" operator="containsText" text="Non Operate">
      <formula>NOT(ISERROR(SEARCH("Non Operate",X83)))</formula>
    </cfRule>
    <cfRule type="containsText" dxfId="4607" priority="6537" operator="containsText" text="Operate">
      <formula>NOT(ISERROR(SEARCH("Operate",X83)))</formula>
    </cfRule>
  </conditionalFormatting>
  <conditionalFormatting sqref="O83">
    <cfRule type="containsText" dxfId="4606" priority="6534" operator="containsText" text="Regular Test">
      <formula>NOT(ISERROR(SEARCH("Regular Test",O83)))</formula>
    </cfRule>
    <cfRule type="containsText" dxfId="4605" priority="6535" operator="containsText" text="Special Request">
      <formula>NOT(ISERROR(SEARCH("Special Request",O83)))</formula>
    </cfRule>
  </conditionalFormatting>
  <conditionalFormatting sqref="AH83:AO83 AQ83:BE83">
    <cfRule type="timePeriod" dxfId="4604" priority="6531" timePeriod="nextMonth">
      <formula>AND(MONTH(AH83)=MONTH(EDATE(TODAY(),0+1)),YEAR(AH83)=YEAR(EDATE(TODAY(),0+1)))</formula>
    </cfRule>
    <cfRule type="timePeriod" dxfId="4603" priority="6532" timePeriod="nextWeek">
      <formula>AND(ROUNDDOWN(AH83,0)-TODAY()&gt;(7-WEEKDAY(TODAY())),ROUNDDOWN(AH83,0)-TODAY()&lt;(15-WEEKDAY(TODAY())))</formula>
    </cfRule>
    <cfRule type="timePeriod" dxfId="4602" priority="6533" timePeriod="thisWeek">
      <formula>AND(TODAY()-ROUNDDOWN(AH83,0)&lt;=WEEKDAY(TODAY())-1,ROUNDDOWN(AH83,0)-TODAY()&lt;=7-WEEKDAY(TODAY()))</formula>
    </cfRule>
  </conditionalFormatting>
  <conditionalFormatting sqref="CD83">
    <cfRule type="timePeriod" dxfId="4601" priority="6528" timePeriod="nextMonth">
      <formula>AND(MONTH(CD83)=MONTH(EDATE(TODAY(),0+1)),YEAR(CD83)=YEAR(EDATE(TODAY(),0+1)))</formula>
    </cfRule>
    <cfRule type="timePeriod" dxfId="4600" priority="6529" timePeriod="nextWeek">
      <formula>AND(ROUNDDOWN(CD83,0)-TODAY()&gt;(7-WEEKDAY(TODAY())),ROUNDDOWN(CD83,0)-TODAY()&lt;(15-WEEKDAY(TODAY())))</formula>
    </cfRule>
    <cfRule type="timePeriod" dxfId="4599" priority="6530" timePeriod="thisWeek">
      <formula>AND(TODAY()-ROUNDDOWN(CD83,0)&lt;=WEEKDAY(TODAY())-1,ROUNDDOWN(CD83,0)-TODAY()&lt;=7-WEEKDAY(TODAY()))</formula>
    </cfRule>
  </conditionalFormatting>
  <conditionalFormatting sqref="C83">
    <cfRule type="containsText" dxfId="4598" priority="6522" operator="containsText" text="Closed">
      <formula>NOT(ISERROR(SEARCH("Closed",C83)))</formula>
    </cfRule>
    <cfRule type="containsText" dxfId="4597" priority="6526" stopIfTrue="1" operator="containsText" text="Near Due">
      <formula>NOT(ISERROR(SEARCH("Near Due",C83)))</formula>
    </cfRule>
    <cfRule type="containsText" dxfId="4596" priority="6527" stopIfTrue="1" operator="containsText" text="Closed">
      <formula>NOT(ISERROR(SEARCH("Closed",C83)))</formula>
    </cfRule>
  </conditionalFormatting>
  <conditionalFormatting sqref="C83">
    <cfRule type="containsText" dxfId="4595" priority="6523" stopIfTrue="1" operator="containsText" text="Too Over Due">
      <formula>NOT(ISERROR(SEARCH("Too Over Due",C83)))</formula>
    </cfRule>
    <cfRule type="containsText" dxfId="4594" priority="6524" stopIfTrue="1" operator="containsText" text="Over due">
      <formula>NOT(ISERROR(SEARCH("Over due",C83)))</formula>
    </cfRule>
    <cfRule type="containsText" dxfId="4593" priority="6525" stopIfTrue="1" operator="containsText" text="Today is due date">
      <formula>NOT(ISERROR(SEARCH("Today is due date",C83)))</formula>
    </cfRule>
  </conditionalFormatting>
  <conditionalFormatting sqref="CC83">
    <cfRule type="colorScale" priority="6539">
      <colorScale>
        <cfvo type="min"/>
        <cfvo type="percentile" val="50"/>
        <cfvo type="max"/>
        <color rgb="FF63BE7B"/>
        <color rgb="FFFCFCFF"/>
        <color rgb="FFF8696B"/>
      </colorScale>
    </cfRule>
  </conditionalFormatting>
  <conditionalFormatting sqref="AF83:AG83">
    <cfRule type="timePeriod" dxfId="4592" priority="6519" timePeriod="nextMonth">
      <formula>AND(MONTH(AF83)=MONTH(EDATE(TODAY(),0+1)),YEAR(AF83)=YEAR(EDATE(TODAY(),0+1)))</formula>
    </cfRule>
    <cfRule type="timePeriod" dxfId="4591" priority="6520" timePeriod="nextWeek">
      <formula>AND(ROUNDDOWN(AF83,0)-TODAY()&gt;(7-WEEKDAY(TODAY())),ROUNDDOWN(AF83,0)-TODAY()&lt;(15-WEEKDAY(TODAY())))</formula>
    </cfRule>
    <cfRule type="timePeriod" dxfId="4590" priority="6521" timePeriod="thisWeek">
      <formula>AND(TODAY()-ROUNDDOWN(AF83,0)&lt;=WEEKDAY(TODAY())-1,ROUNDDOWN(AF83,0)-TODAY()&lt;=7-WEEKDAY(TODAY()))</formula>
    </cfRule>
  </conditionalFormatting>
  <conditionalFormatting sqref="AP83">
    <cfRule type="timePeriod" dxfId="4589" priority="6516" timePeriod="nextMonth">
      <formula>AND(MONTH(AP83)=MONTH(EDATE(TODAY(),0+1)),YEAR(AP83)=YEAR(EDATE(TODAY(),0+1)))</formula>
    </cfRule>
    <cfRule type="timePeriod" dxfId="4588" priority="6517" timePeriod="nextWeek">
      <formula>AND(ROUNDDOWN(AP83,0)-TODAY()&gt;(7-WEEKDAY(TODAY())),ROUNDDOWN(AP83,0)-TODAY()&lt;(15-WEEKDAY(TODAY())))</formula>
    </cfRule>
    <cfRule type="timePeriod" dxfId="4587" priority="6518" timePeriod="thisWeek">
      <formula>AND(TODAY()-ROUNDDOWN(AP83,0)&lt;=WEEKDAY(TODAY())-1,ROUNDDOWN(AP83,0)-TODAY()&lt;=7-WEEKDAY(TODAY()))</formula>
    </cfRule>
  </conditionalFormatting>
  <conditionalFormatting sqref="C84">
    <cfRule type="containsText" dxfId="4586" priority="6512" stopIfTrue="1" operator="containsText" text="Too Over Due">
      <formula>NOT(ISERROR(SEARCH("Too Over Due",C84)))</formula>
    </cfRule>
    <cfRule type="containsText" dxfId="4585" priority="6513" stopIfTrue="1" operator="containsText" text="Over due">
      <formula>NOT(ISERROR(SEARCH("Over due",C84)))</formula>
    </cfRule>
    <cfRule type="containsText" dxfId="4584" priority="6514" stopIfTrue="1" operator="containsText" text="Today is due date">
      <formula>NOT(ISERROR(SEARCH("Today is due date",C84)))</formula>
    </cfRule>
  </conditionalFormatting>
  <conditionalFormatting sqref="X84">
    <cfRule type="containsText" dxfId="4583" priority="6509" operator="containsText" text="Non Operate">
      <formula>NOT(ISERROR(SEARCH("Non Operate",X84)))</formula>
    </cfRule>
    <cfRule type="containsText" dxfId="4582" priority="6510" operator="containsText" text="Operate">
      <formula>NOT(ISERROR(SEARCH("Operate",X84)))</formula>
    </cfRule>
  </conditionalFormatting>
  <conditionalFormatting sqref="O84">
    <cfRule type="containsText" dxfId="4581" priority="6507" operator="containsText" text="Regular Test">
      <formula>NOT(ISERROR(SEARCH("Regular Test",O84)))</formula>
    </cfRule>
    <cfRule type="containsText" dxfId="4580" priority="6508" operator="containsText" text="Special Request">
      <formula>NOT(ISERROR(SEARCH("Special Request",O84)))</formula>
    </cfRule>
  </conditionalFormatting>
  <conditionalFormatting sqref="AH84:AO84 AQ84:BE84">
    <cfRule type="timePeriod" dxfId="4579" priority="6504" timePeriod="nextMonth">
      <formula>AND(MONTH(AH84)=MONTH(EDATE(TODAY(),0+1)),YEAR(AH84)=YEAR(EDATE(TODAY(),0+1)))</formula>
    </cfRule>
    <cfRule type="timePeriod" dxfId="4578" priority="6505" timePeriod="nextWeek">
      <formula>AND(ROUNDDOWN(AH84,0)-TODAY()&gt;(7-WEEKDAY(TODAY())),ROUNDDOWN(AH84,0)-TODAY()&lt;(15-WEEKDAY(TODAY())))</formula>
    </cfRule>
    <cfRule type="timePeriod" dxfId="4577" priority="6506" timePeriod="thisWeek">
      <formula>AND(TODAY()-ROUNDDOWN(AH84,0)&lt;=WEEKDAY(TODAY())-1,ROUNDDOWN(AH84,0)-TODAY()&lt;=7-WEEKDAY(TODAY()))</formula>
    </cfRule>
  </conditionalFormatting>
  <conditionalFormatting sqref="C84">
    <cfRule type="containsText" dxfId="4576" priority="6501" operator="containsText" text="Closed">
      <formula>NOT(ISERROR(SEARCH("Closed",C84)))</formula>
    </cfRule>
    <cfRule type="containsText" dxfId="4575" priority="6502" stopIfTrue="1" operator="containsText" text="Near Due">
      <formula>NOT(ISERROR(SEARCH("Near Due",C84)))</formula>
    </cfRule>
    <cfRule type="containsText" dxfId="4574" priority="6503" stopIfTrue="1" operator="containsText" text="Closed">
      <formula>NOT(ISERROR(SEARCH("Closed",C84)))</formula>
    </cfRule>
  </conditionalFormatting>
  <conditionalFormatting sqref="X85">
    <cfRule type="containsText" dxfId="4573" priority="6497" operator="containsText" text="Non Operate">
      <formula>NOT(ISERROR(SEARCH("Non Operate",X85)))</formula>
    </cfRule>
    <cfRule type="containsText" dxfId="4572" priority="6498" operator="containsText" text="Operate">
      <formula>NOT(ISERROR(SEARCH("Operate",X85)))</formula>
    </cfRule>
  </conditionalFormatting>
  <conditionalFormatting sqref="O85">
    <cfRule type="containsText" dxfId="4571" priority="6495" operator="containsText" text="Regular Test">
      <formula>NOT(ISERROR(SEARCH("Regular Test",O85)))</formula>
    </cfRule>
    <cfRule type="containsText" dxfId="4570" priority="6496" operator="containsText" text="Special Request">
      <formula>NOT(ISERROR(SEARCH("Special Request",O85)))</formula>
    </cfRule>
  </conditionalFormatting>
  <conditionalFormatting sqref="CC85">
    <cfRule type="colorScale" priority="6500">
      <colorScale>
        <cfvo type="min"/>
        <cfvo type="percentile" val="50"/>
        <cfvo type="max"/>
        <color rgb="FF63BE7B"/>
        <color rgb="FFFCFCFF"/>
        <color rgb="FFF8696B"/>
      </colorScale>
    </cfRule>
  </conditionalFormatting>
  <conditionalFormatting sqref="AH85:BE85">
    <cfRule type="timePeriod" dxfId="4569" priority="6492" timePeriod="nextMonth">
      <formula>AND(MONTH(AH85)=MONTH(EDATE(TODAY(),0+1)),YEAR(AH85)=YEAR(EDATE(TODAY(),0+1)))</formula>
    </cfRule>
    <cfRule type="timePeriod" dxfId="4568" priority="6493" timePeriod="nextWeek">
      <formula>AND(ROUNDDOWN(AH85,0)-TODAY()&gt;(7-WEEKDAY(TODAY())),ROUNDDOWN(AH85,0)-TODAY()&lt;(15-WEEKDAY(TODAY())))</formula>
    </cfRule>
    <cfRule type="timePeriod" dxfId="4567" priority="6494" timePeriod="thisWeek">
      <formula>AND(TODAY()-ROUNDDOWN(AH85,0)&lt;=WEEKDAY(TODAY())-1,ROUNDDOWN(AH85,0)-TODAY()&lt;=7-WEEKDAY(TODAY()))</formula>
    </cfRule>
  </conditionalFormatting>
  <conditionalFormatting sqref="C85">
    <cfRule type="containsText" dxfId="4566" priority="6486" operator="containsText" text="Closed">
      <formula>NOT(ISERROR(SEARCH("Closed",C85)))</formula>
    </cfRule>
    <cfRule type="containsText" dxfId="4565" priority="6490" stopIfTrue="1" operator="containsText" text="Near Due">
      <formula>NOT(ISERROR(SEARCH("Near Due",C85)))</formula>
    </cfRule>
    <cfRule type="containsText" dxfId="4564" priority="6491" stopIfTrue="1" operator="containsText" text="Closed">
      <formula>NOT(ISERROR(SEARCH("Closed",C85)))</formula>
    </cfRule>
  </conditionalFormatting>
  <conditionalFormatting sqref="C85">
    <cfRule type="containsText" dxfId="4563" priority="6487" stopIfTrue="1" operator="containsText" text="Too Over Due">
      <formula>NOT(ISERROR(SEARCH("Too Over Due",C85)))</formula>
    </cfRule>
    <cfRule type="containsText" dxfId="4562" priority="6488" stopIfTrue="1" operator="containsText" text="Over due">
      <formula>NOT(ISERROR(SEARCH("Over due",C85)))</formula>
    </cfRule>
    <cfRule type="containsText" dxfId="4561" priority="6489" stopIfTrue="1" operator="containsText" text="Today is due date">
      <formula>NOT(ISERROR(SEARCH("Today is due date",C85)))</formula>
    </cfRule>
  </conditionalFormatting>
  <conditionalFormatting sqref="CC84">
    <cfRule type="colorScale" priority="6515">
      <colorScale>
        <cfvo type="min"/>
        <cfvo type="percentile" val="50"/>
        <cfvo type="max"/>
        <color rgb="FF63BE7B"/>
        <color rgb="FFFCFCFF"/>
        <color rgb="FFF8696B"/>
      </colorScale>
    </cfRule>
  </conditionalFormatting>
  <conditionalFormatting sqref="AP84">
    <cfRule type="timePeriod" dxfId="4560" priority="6483" timePeriod="nextMonth">
      <formula>AND(MONTH(AP84)=MONTH(EDATE(TODAY(),0+1)),YEAR(AP84)=YEAR(EDATE(TODAY(),0+1)))</formula>
    </cfRule>
    <cfRule type="timePeriod" dxfId="4559" priority="6484" timePeriod="nextWeek">
      <formula>AND(ROUNDDOWN(AP84,0)-TODAY()&gt;(7-WEEKDAY(TODAY())),ROUNDDOWN(AP84,0)-TODAY()&lt;(15-WEEKDAY(TODAY())))</formula>
    </cfRule>
    <cfRule type="timePeriod" dxfId="4558" priority="6485" timePeriod="thisWeek">
      <formula>AND(TODAY()-ROUNDDOWN(AP84,0)&lt;=WEEKDAY(TODAY())-1,ROUNDDOWN(AP84,0)-TODAY()&lt;=7-WEEKDAY(TODAY()))</formula>
    </cfRule>
  </conditionalFormatting>
  <conditionalFormatting sqref="E86:E87 D88:E89">
    <cfRule type="containsText" dxfId="4557" priority="6481" stopIfTrue="1" operator="containsText" text="Near Due">
      <formula>NOT(ISERROR(SEARCH("Near Due",D86)))</formula>
    </cfRule>
    <cfRule type="containsText" dxfId="4556" priority="6482" stopIfTrue="1" operator="containsText" text="Closed">
      <formula>NOT(ISERROR(SEARCH("Closed",D86)))</formula>
    </cfRule>
  </conditionalFormatting>
  <conditionalFormatting sqref="E86:E87 D88:E89">
    <cfRule type="containsText" dxfId="4555" priority="6478" stopIfTrue="1" operator="containsText" text="Too Over Due">
      <formula>NOT(ISERROR(SEARCH("Too Over Due",D86)))</formula>
    </cfRule>
    <cfRule type="containsText" dxfId="4554" priority="6479" stopIfTrue="1" operator="containsText" text="Over due">
      <formula>NOT(ISERROR(SEARCH("Over due",D86)))</formula>
    </cfRule>
    <cfRule type="containsText" dxfId="4553" priority="6480" stopIfTrue="1" operator="containsText" text="Today is due date">
      <formula>NOT(ISERROR(SEARCH("Today is due date",D86)))</formula>
    </cfRule>
  </conditionalFormatting>
  <conditionalFormatting sqref="Y88:Y89">
    <cfRule type="containsText" dxfId="4552" priority="6476" operator="containsText" text="Non Operate">
      <formula>NOT(ISERROR(SEARCH("Non Operate",Y88)))</formula>
    </cfRule>
    <cfRule type="containsText" dxfId="4551" priority="6477" operator="containsText" text="Operate">
      <formula>NOT(ISERROR(SEARCH("Operate",Y88)))</formula>
    </cfRule>
  </conditionalFormatting>
  <conditionalFormatting sqref="AF86:AG86 CD86 AF88:AG89 CD88:CD89">
    <cfRule type="timePeriod" dxfId="4550" priority="6473" timePeriod="nextMonth">
      <formula>AND(MONTH(AF86)=MONTH(EDATE(TODAY(),0+1)),YEAR(AF86)=YEAR(EDATE(TODAY(),0+1)))</formula>
    </cfRule>
    <cfRule type="timePeriod" dxfId="4549" priority="6474" timePeriod="nextWeek">
      <formula>AND(ROUNDDOWN(AF86,0)-TODAY()&gt;(7-WEEKDAY(TODAY())),ROUNDDOWN(AF86,0)-TODAY()&lt;(15-WEEKDAY(TODAY())))</formula>
    </cfRule>
    <cfRule type="timePeriod" dxfId="4548" priority="6475" timePeriod="thisWeek">
      <formula>AND(TODAY()-ROUNDDOWN(AF86,0)&lt;=WEEKDAY(TODAY())-1,ROUNDDOWN(AF86,0)-TODAY()&lt;=7-WEEKDAY(TODAY()))</formula>
    </cfRule>
  </conditionalFormatting>
  <conditionalFormatting sqref="D88:D89">
    <cfRule type="containsText" dxfId="4547" priority="6471" operator="containsText" text="Done">
      <formula>NOT(ISERROR(SEARCH("Done",D88)))</formula>
    </cfRule>
    <cfRule type="containsText" dxfId="4546" priority="6472" operator="containsText" text="Under Test">
      <formula>NOT(ISERROR(SEARCH("Under Test",D88)))</formula>
    </cfRule>
  </conditionalFormatting>
  <conditionalFormatting sqref="D88:D89">
    <cfRule type="containsText" dxfId="4545" priority="6470" operator="containsText" text="Cancel Test">
      <formula>NOT(ISERROR(SEARCH("Cancel Test",D88)))</formula>
    </cfRule>
  </conditionalFormatting>
  <conditionalFormatting sqref="D86">
    <cfRule type="containsText" dxfId="4544" priority="6468" stopIfTrue="1" operator="containsText" text="Near Due">
      <formula>NOT(ISERROR(SEARCH("Near Due",D86)))</formula>
    </cfRule>
    <cfRule type="containsText" dxfId="4543" priority="6469" stopIfTrue="1" operator="containsText" text="Closed">
      <formula>NOT(ISERROR(SEARCH("Closed",D86)))</formula>
    </cfRule>
  </conditionalFormatting>
  <conditionalFormatting sqref="D86">
    <cfRule type="containsText" dxfId="4542" priority="6465" stopIfTrue="1" operator="containsText" text="Too Over Due">
      <formula>NOT(ISERROR(SEARCH("Too Over Due",D86)))</formula>
    </cfRule>
    <cfRule type="containsText" dxfId="4541" priority="6466" stopIfTrue="1" operator="containsText" text="Over due">
      <formula>NOT(ISERROR(SEARCH("Over due",D86)))</formula>
    </cfRule>
    <cfRule type="containsText" dxfId="4540" priority="6467" stopIfTrue="1" operator="containsText" text="Today is due date">
      <formula>NOT(ISERROR(SEARCH("Today is due date",D86)))</formula>
    </cfRule>
  </conditionalFormatting>
  <conditionalFormatting sqref="D86">
    <cfRule type="containsText" dxfId="4539" priority="6463" operator="containsText" text="Done">
      <formula>NOT(ISERROR(SEARCH("Done",D86)))</formula>
    </cfRule>
    <cfRule type="containsText" dxfId="4538" priority="6464" operator="containsText" text="Under Test">
      <formula>NOT(ISERROR(SEARCH("Under Test",D86)))</formula>
    </cfRule>
  </conditionalFormatting>
  <conditionalFormatting sqref="D86">
    <cfRule type="containsText" dxfId="4537" priority="6462" operator="containsText" text="Cancel Test">
      <formula>NOT(ISERROR(SEARCH("Cancel Test",D86)))</formula>
    </cfRule>
  </conditionalFormatting>
  <conditionalFormatting sqref="X86:Y86">
    <cfRule type="containsText" dxfId="4536" priority="6458" operator="containsText" text="Non Operate">
      <formula>NOT(ISERROR(SEARCH("Non Operate",X86)))</formula>
    </cfRule>
    <cfRule type="containsText" dxfId="4535" priority="6459" operator="containsText" text="Operate">
      <formula>NOT(ISERROR(SEARCH("Operate",X86)))</formula>
    </cfRule>
  </conditionalFormatting>
  <conditionalFormatting sqref="O86">
    <cfRule type="containsText" dxfId="4534" priority="6456" operator="containsText" text="Regular Test">
      <formula>NOT(ISERROR(SEARCH("Regular Test",O86)))</formula>
    </cfRule>
    <cfRule type="containsText" dxfId="4533" priority="6457" operator="containsText" text="Special Request">
      <formula>NOT(ISERROR(SEARCH("Special Request",O86)))</formula>
    </cfRule>
  </conditionalFormatting>
  <conditionalFormatting sqref="CC86">
    <cfRule type="colorScale" priority="6461">
      <colorScale>
        <cfvo type="min"/>
        <cfvo type="percentile" val="50"/>
        <cfvo type="max"/>
        <color rgb="FF63BE7B"/>
        <color rgb="FFFCFCFF"/>
        <color rgb="FFF8696B"/>
      </colorScale>
    </cfRule>
  </conditionalFormatting>
  <conditionalFormatting sqref="AH86:BE86">
    <cfRule type="timePeriod" dxfId="4532" priority="6453" timePeriod="nextMonth">
      <formula>AND(MONTH(AH86)=MONTH(EDATE(TODAY(),0+1)),YEAR(AH86)=YEAR(EDATE(TODAY(),0+1)))</formula>
    </cfRule>
    <cfRule type="timePeriod" dxfId="4531" priority="6454" timePeriod="nextWeek">
      <formula>AND(ROUNDDOWN(AH86,0)-TODAY()&gt;(7-WEEKDAY(TODAY())),ROUNDDOWN(AH86,0)-TODAY()&lt;(15-WEEKDAY(TODAY())))</formula>
    </cfRule>
    <cfRule type="timePeriod" dxfId="4530" priority="6455" timePeriod="thisWeek">
      <formula>AND(TODAY()-ROUNDDOWN(AH86,0)&lt;=WEEKDAY(TODAY())-1,ROUNDDOWN(AH86,0)-TODAY()&lt;=7-WEEKDAY(TODAY()))</formula>
    </cfRule>
  </conditionalFormatting>
  <conditionalFormatting sqref="C86">
    <cfRule type="containsText" dxfId="4529" priority="6447" operator="containsText" text="Closed">
      <formula>NOT(ISERROR(SEARCH("Closed",C86)))</formula>
    </cfRule>
    <cfRule type="containsText" dxfId="4528" priority="6451" stopIfTrue="1" operator="containsText" text="Near Due">
      <formula>NOT(ISERROR(SEARCH("Near Due",C86)))</formula>
    </cfRule>
    <cfRule type="containsText" dxfId="4527" priority="6452" stopIfTrue="1" operator="containsText" text="Closed">
      <formula>NOT(ISERROR(SEARCH("Closed",C86)))</formula>
    </cfRule>
  </conditionalFormatting>
  <conditionalFormatting sqref="C86">
    <cfRule type="containsText" dxfId="4526" priority="6448" stopIfTrue="1" operator="containsText" text="Too Over Due">
      <formula>NOT(ISERROR(SEARCH("Too Over Due",C86)))</formula>
    </cfRule>
    <cfRule type="containsText" dxfId="4525" priority="6449" stopIfTrue="1" operator="containsText" text="Over due">
      <formula>NOT(ISERROR(SEARCH("Over due",C86)))</formula>
    </cfRule>
    <cfRule type="containsText" dxfId="4524" priority="6450" stopIfTrue="1" operator="containsText" text="Today is due date">
      <formula>NOT(ISERROR(SEARCH("Today is due date",C86)))</formula>
    </cfRule>
  </conditionalFormatting>
  <conditionalFormatting sqref="D87">
    <cfRule type="containsText" dxfId="4523" priority="6445" stopIfTrue="1" operator="containsText" text="Near Due">
      <formula>NOT(ISERROR(SEARCH("Near Due",D87)))</formula>
    </cfRule>
    <cfRule type="containsText" dxfId="4522" priority="6446" stopIfTrue="1" operator="containsText" text="Closed">
      <formula>NOT(ISERROR(SEARCH("Closed",D87)))</formula>
    </cfRule>
  </conditionalFormatting>
  <conditionalFormatting sqref="D87">
    <cfRule type="containsText" dxfId="4521" priority="6442" stopIfTrue="1" operator="containsText" text="Too Over Due">
      <formula>NOT(ISERROR(SEARCH("Too Over Due",D87)))</formula>
    </cfRule>
    <cfRule type="containsText" dxfId="4520" priority="6443" stopIfTrue="1" operator="containsText" text="Over due">
      <formula>NOT(ISERROR(SEARCH("Over due",D87)))</formula>
    </cfRule>
    <cfRule type="containsText" dxfId="4519" priority="6444" stopIfTrue="1" operator="containsText" text="Today is due date">
      <formula>NOT(ISERROR(SEARCH("Today is due date",D87)))</formula>
    </cfRule>
  </conditionalFormatting>
  <conditionalFormatting sqref="D87">
    <cfRule type="containsText" dxfId="4518" priority="6440" operator="containsText" text="Done">
      <formula>NOT(ISERROR(SEARCH("Done",D87)))</formula>
    </cfRule>
    <cfRule type="containsText" dxfId="4517" priority="6441" operator="containsText" text="Under Test">
      <formula>NOT(ISERROR(SEARCH("Under Test",D87)))</formula>
    </cfRule>
  </conditionalFormatting>
  <conditionalFormatting sqref="D87">
    <cfRule type="containsText" dxfId="4516" priority="6439" operator="containsText" text="Cancel Test">
      <formula>NOT(ISERROR(SEARCH("Cancel Test",D87)))</formula>
    </cfRule>
  </conditionalFormatting>
  <conditionalFormatting sqref="X87:Y87">
    <cfRule type="containsText" dxfId="4515" priority="6435" operator="containsText" text="Non Operate">
      <formula>NOT(ISERROR(SEARCH("Non Operate",X87)))</formula>
    </cfRule>
    <cfRule type="containsText" dxfId="4514" priority="6436" operator="containsText" text="Operate">
      <formula>NOT(ISERROR(SEARCH("Operate",X87)))</formula>
    </cfRule>
  </conditionalFormatting>
  <conditionalFormatting sqref="O87">
    <cfRule type="containsText" dxfId="4513" priority="6433" operator="containsText" text="Regular Test">
      <formula>NOT(ISERROR(SEARCH("Regular Test",O87)))</formula>
    </cfRule>
    <cfRule type="containsText" dxfId="4512" priority="6434" operator="containsText" text="Special Request">
      <formula>NOT(ISERROR(SEARCH("Special Request",O87)))</formula>
    </cfRule>
  </conditionalFormatting>
  <conditionalFormatting sqref="AH87:AO87 AQ87:BE87">
    <cfRule type="timePeriod" dxfId="4511" priority="6430" timePeriod="nextMonth">
      <formula>AND(MONTH(AH87)=MONTH(EDATE(TODAY(),0+1)),YEAR(AH87)=YEAR(EDATE(TODAY(),0+1)))</formula>
    </cfRule>
    <cfRule type="timePeriod" dxfId="4510" priority="6431" timePeriod="nextWeek">
      <formula>AND(ROUNDDOWN(AH87,0)-TODAY()&gt;(7-WEEKDAY(TODAY())),ROUNDDOWN(AH87,0)-TODAY()&lt;(15-WEEKDAY(TODAY())))</formula>
    </cfRule>
    <cfRule type="timePeriod" dxfId="4509" priority="6432" timePeriod="thisWeek">
      <formula>AND(TODAY()-ROUNDDOWN(AH87,0)&lt;=WEEKDAY(TODAY())-1,ROUNDDOWN(AH87,0)-TODAY()&lt;=7-WEEKDAY(TODAY()))</formula>
    </cfRule>
  </conditionalFormatting>
  <conditionalFormatting sqref="CD87">
    <cfRule type="timePeriod" dxfId="4508" priority="6427" timePeriod="nextMonth">
      <formula>AND(MONTH(CD87)=MONTH(EDATE(TODAY(),0+1)),YEAR(CD87)=YEAR(EDATE(TODAY(),0+1)))</formula>
    </cfRule>
    <cfRule type="timePeriod" dxfId="4507" priority="6428" timePeriod="nextWeek">
      <formula>AND(ROUNDDOWN(CD87,0)-TODAY()&gt;(7-WEEKDAY(TODAY())),ROUNDDOWN(CD87,0)-TODAY()&lt;(15-WEEKDAY(TODAY())))</formula>
    </cfRule>
    <cfRule type="timePeriod" dxfId="4506" priority="6429" timePeriod="thisWeek">
      <formula>AND(TODAY()-ROUNDDOWN(CD87,0)&lt;=WEEKDAY(TODAY())-1,ROUNDDOWN(CD87,0)-TODAY()&lt;=7-WEEKDAY(TODAY()))</formula>
    </cfRule>
  </conditionalFormatting>
  <conditionalFormatting sqref="C87">
    <cfRule type="containsText" dxfId="4505" priority="6421" operator="containsText" text="Closed">
      <formula>NOT(ISERROR(SEARCH("Closed",C87)))</formula>
    </cfRule>
    <cfRule type="containsText" dxfId="4504" priority="6425" stopIfTrue="1" operator="containsText" text="Near Due">
      <formula>NOT(ISERROR(SEARCH("Near Due",C87)))</formula>
    </cfRule>
    <cfRule type="containsText" dxfId="4503" priority="6426" stopIfTrue="1" operator="containsText" text="Closed">
      <formula>NOT(ISERROR(SEARCH("Closed",C87)))</formula>
    </cfRule>
  </conditionalFormatting>
  <conditionalFormatting sqref="C87">
    <cfRule type="containsText" dxfId="4502" priority="6422" stopIfTrue="1" operator="containsText" text="Too Over Due">
      <formula>NOT(ISERROR(SEARCH("Too Over Due",C87)))</formula>
    </cfRule>
    <cfRule type="containsText" dxfId="4501" priority="6423" stopIfTrue="1" operator="containsText" text="Over due">
      <formula>NOT(ISERROR(SEARCH("Over due",C87)))</formula>
    </cfRule>
    <cfRule type="containsText" dxfId="4500" priority="6424" stopIfTrue="1" operator="containsText" text="Today is due date">
      <formula>NOT(ISERROR(SEARCH("Today is due date",C87)))</formula>
    </cfRule>
  </conditionalFormatting>
  <conditionalFormatting sqref="CC87">
    <cfRule type="colorScale" priority="6438">
      <colorScale>
        <cfvo type="min"/>
        <cfvo type="percentile" val="50"/>
        <cfvo type="max"/>
        <color rgb="FF63BE7B"/>
        <color rgb="FFFCFCFF"/>
        <color rgb="FFF8696B"/>
      </colorScale>
    </cfRule>
  </conditionalFormatting>
  <conditionalFormatting sqref="AF87:AG87">
    <cfRule type="timePeriod" dxfId="4499" priority="6418" timePeriod="nextMonth">
      <formula>AND(MONTH(AF87)=MONTH(EDATE(TODAY(),0+1)),YEAR(AF87)=YEAR(EDATE(TODAY(),0+1)))</formula>
    </cfRule>
    <cfRule type="timePeriod" dxfId="4498" priority="6419" timePeriod="nextWeek">
      <formula>AND(ROUNDDOWN(AF87,0)-TODAY()&gt;(7-WEEKDAY(TODAY())),ROUNDDOWN(AF87,0)-TODAY()&lt;(15-WEEKDAY(TODAY())))</formula>
    </cfRule>
    <cfRule type="timePeriod" dxfId="4497" priority="6420" timePeriod="thisWeek">
      <formula>AND(TODAY()-ROUNDDOWN(AF87,0)&lt;=WEEKDAY(TODAY())-1,ROUNDDOWN(AF87,0)-TODAY()&lt;=7-WEEKDAY(TODAY()))</formula>
    </cfRule>
  </conditionalFormatting>
  <conditionalFormatting sqref="AP87">
    <cfRule type="timePeriod" dxfId="4496" priority="6415" timePeriod="nextMonth">
      <formula>AND(MONTH(AP87)=MONTH(EDATE(TODAY(),0+1)),YEAR(AP87)=YEAR(EDATE(TODAY(),0+1)))</formula>
    </cfRule>
    <cfRule type="timePeriod" dxfId="4495" priority="6416" timePeriod="nextWeek">
      <formula>AND(ROUNDDOWN(AP87,0)-TODAY()&gt;(7-WEEKDAY(TODAY())),ROUNDDOWN(AP87,0)-TODAY()&lt;(15-WEEKDAY(TODAY())))</formula>
    </cfRule>
    <cfRule type="timePeriod" dxfId="4494" priority="6417" timePeriod="thisWeek">
      <formula>AND(TODAY()-ROUNDDOWN(AP87,0)&lt;=WEEKDAY(TODAY())-1,ROUNDDOWN(AP87,0)-TODAY()&lt;=7-WEEKDAY(TODAY()))</formula>
    </cfRule>
  </conditionalFormatting>
  <conditionalFormatting sqref="C88">
    <cfRule type="containsText" dxfId="4493" priority="6411" stopIfTrue="1" operator="containsText" text="Too Over Due">
      <formula>NOT(ISERROR(SEARCH("Too Over Due",C88)))</formula>
    </cfRule>
    <cfRule type="containsText" dxfId="4492" priority="6412" stopIfTrue="1" operator="containsText" text="Over due">
      <formula>NOT(ISERROR(SEARCH("Over due",C88)))</formula>
    </cfRule>
    <cfRule type="containsText" dxfId="4491" priority="6413" stopIfTrue="1" operator="containsText" text="Today is due date">
      <formula>NOT(ISERROR(SEARCH("Today is due date",C88)))</formula>
    </cfRule>
  </conditionalFormatting>
  <conditionalFormatting sqref="X88">
    <cfRule type="containsText" dxfId="4490" priority="6408" operator="containsText" text="Non Operate">
      <formula>NOT(ISERROR(SEARCH("Non Operate",X88)))</formula>
    </cfRule>
    <cfRule type="containsText" dxfId="4489" priority="6409" operator="containsText" text="Operate">
      <formula>NOT(ISERROR(SEARCH("Operate",X88)))</formula>
    </cfRule>
  </conditionalFormatting>
  <conditionalFormatting sqref="O88">
    <cfRule type="containsText" dxfId="4488" priority="6406" operator="containsText" text="Regular Test">
      <formula>NOT(ISERROR(SEARCH("Regular Test",O88)))</formula>
    </cfRule>
    <cfRule type="containsText" dxfId="4487" priority="6407" operator="containsText" text="Special Request">
      <formula>NOT(ISERROR(SEARCH("Special Request",O88)))</formula>
    </cfRule>
  </conditionalFormatting>
  <conditionalFormatting sqref="AH88:AO88 AQ88:BE88">
    <cfRule type="timePeriod" dxfId="4486" priority="6403" timePeriod="nextMonth">
      <formula>AND(MONTH(AH88)=MONTH(EDATE(TODAY(),0+1)),YEAR(AH88)=YEAR(EDATE(TODAY(),0+1)))</formula>
    </cfRule>
    <cfRule type="timePeriod" dxfId="4485" priority="6404" timePeriod="nextWeek">
      <formula>AND(ROUNDDOWN(AH88,0)-TODAY()&gt;(7-WEEKDAY(TODAY())),ROUNDDOWN(AH88,0)-TODAY()&lt;(15-WEEKDAY(TODAY())))</formula>
    </cfRule>
    <cfRule type="timePeriod" dxfId="4484" priority="6405" timePeriod="thisWeek">
      <formula>AND(TODAY()-ROUNDDOWN(AH88,0)&lt;=WEEKDAY(TODAY())-1,ROUNDDOWN(AH88,0)-TODAY()&lt;=7-WEEKDAY(TODAY()))</formula>
    </cfRule>
  </conditionalFormatting>
  <conditionalFormatting sqref="C88">
    <cfRule type="containsText" dxfId="4483" priority="6400" operator="containsText" text="Closed">
      <formula>NOT(ISERROR(SEARCH("Closed",C88)))</formula>
    </cfRule>
    <cfRule type="containsText" dxfId="4482" priority="6401" stopIfTrue="1" operator="containsText" text="Near Due">
      <formula>NOT(ISERROR(SEARCH("Near Due",C88)))</formula>
    </cfRule>
    <cfRule type="containsText" dxfId="4481" priority="6402" stopIfTrue="1" operator="containsText" text="Closed">
      <formula>NOT(ISERROR(SEARCH("Closed",C88)))</formula>
    </cfRule>
  </conditionalFormatting>
  <conditionalFormatting sqref="X89">
    <cfRule type="containsText" dxfId="4480" priority="6396" operator="containsText" text="Non Operate">
      <formula>NOT(ISERROR(SEARCH("Non Operate",X89)))</formula>
    </cfRule>
    <cfRule type="containsText" dxfId="4479" priority="6397" operator="containsText" text="Operate">
      <formula>NOT(ISERROR(SEARCH("Operate",X89)))</formula>
    </cfRule>
  </conditionalFormatting>
  <conditionalFormatting sqref="O89">
    <cfRule type="containsText" dxfId="4478" priority="6394" operator="containsText" text="Regular Test">
      <formula>NOT(ISERROR(SEARCH("Regular Test",O89)))</formula>
    </cfRule>
    <cfRule type="containsText" dxfId="4477" priority="6395" operator="containsText" text="Special Request">
      <formula>NOT(ISERROR(SEARCH("Special Request",O89)))</formula>
    </cfRule>
  </conditionalFormatting>
  <conditionalFormatting sqref="CC89">
    <cfRule type="colorScale" priority="6399">
      <colorScale>
        <cfvo type="min"/>
        <cfvo type="percentile" val="50"/>
        <cfvo type="max"/>
        <color rgb="FF63BE7B"/>
        <color rgb="FFFCFCFF"/>
        <color rgb="FFF8696B"/>
      </colorScale>
    </cfRule>
  </conditionalFormatting>
  <conditionalFormatting sqref="AH89:BE89">
    <cfRule type="timePeriod" dxfId="4476" priority="6391" timePeriod="nextMonth">
      <formula>AND(MONTH(AH89)=MONTH(EDATE(TODAY(),0+1)),YEAR(AH89)=YEAR(EDATE(TODAY(),0+1)))</formula>
    </cfRule>
    <cfRule type="timePeriod" dxfId="4475" priority="6392" timePeriod="nextWeek">
      <formula>AND(ROUNDDOWN(AH89,0)-TODAY()&gt;(7-WEEKDAY(TODAY())),ROUNDDOWN(AH89,0)-TODAY()&lt;(15-WEEKDAY(TODAY())))</formula>
    </cfRule>
    <cfRule type="timePeriod" dxfId="4474" priority="6393" timePeriod="thisWeek">
      <formula>AND(TODAY()-ROUNDDOWN(AH89,0)&lt;=WEEKDAY(TODAY())-1,ROUNDDOWN(AH89,0)-TODAY()&lt;=7-WEEKDAY(TODAY()))</formula>
    </cfRule>
  </conditionalFormatting>
  <conditionalFormatting sqref="C89">
    <cfRule type="containsText" dxfId="4473" priority="6385" operator="containsText" text="Closed">
      <formula>NOT(ISERROR(SEARCH("Closed",C89)))</formula>
    </cfRule>
    <cfRule type="containsText" dxfId="4472" priority="6389" stopIfTrue="1" operator="containsText" text="Near Due">
      <formula>NOT(ISERROR(SEARCH("Near Due",C89)))</formula>
    </cfRule>
    <cfRule type="containsText" dxfId="4471" priority="6390" stopIfTrue="1" operator="containsText" text="Closed">
      <formula>NOT(ISERROR(SEARCH("Closed",C89)))</formula>
    </cfRule>
  </conditionalFormatting>
  <conditionalFormatting sqref="C89">
    <cfRule type="containsText" dxfId="4470" priority="6386" stopIfTrue="1" operator="containsText" text="Too Over Due">
      <formula>NOT(ISERROR(SEARCH("Too Over Due",C89)))</formula>
    </cfRule>
    <cfRule type="containsText" dxfId="4469" priority="6387" stopIfTrue="1" operator="containsText" text="Over due">
      <formula>NOT(ISERROR(SEARCH("Over due",C89)))</formula>
    </cfRule>
    <cfRule type="containsText" dxfId="4468" priority="6388" stopIfTrue="1" operator="containsText" text="Today is due date">
      <formula>NOT(ISERROR(SEARCH("Today is due date",C89)))</formula>
    </cfRule>
  </conditionalFormatting>
  <conditionalFormatting sqref="CC88">
    <cfRule type="colorScale" priority="6414">
      <colorScale>
        <cfvo type="min"/>
        <cfvo type="percentile" val="50"/>
        <cfvo type="max"/>
        <color rgb="FF63BE7B"/>
        <color rgb="FFFCFCFF"/>
        <color rgb="FFF8696B"/>
      </colorScale>
    </cfRule>
  </conditionalFormatting>
  <conditionalFormatting sqref="AP88">
    <cfRule type="timePeriod" dxfId="4467" priority="6382" timePeriod="nextMonth">
      <formula>AND(MONTH(AP88)=MONTH(EDATE(TODAY(),0+1)),YEAR(AP88)=YEAR(EDATE(TODAY(),0+1)))</formula>
    </cfRule>
    <cfRule type="timePeriod" dxfId="4466" priority="6383" timePeriod="nextWeek">
      <formula>AND(ROUNDDOWN(AP88,0)-TODAY()&gt;(7-WEEKDAY(TODAY())),ROUNDDOWN(AP88,0)-TODAY()&lt;(15-WEEKDAY(TODAY())))</formula>
    </cfRule>
    <cfRule type="timePeriod" dxfId="4465" priority="6384" timePeriod="thisWeek">
      <formula>AND(TODAY()-ROUNDDOWN(AP88,0)&lt;=WEEKDAY(TODAY())-1,ROUNDDOWN(AP88,0)-TODAY()&lt;=7-WEEKDAY(TODAY()))</formula>
    </cfRule>
  </conditionalFormatting>
  <conditionalFormatting sqref="O90">
    <cfRule type="containsText" dxfId="4464" priority="6374" operator="containsText" text="Regular Test">
      <formula>NOT(ISERROR(SEARCH("Regular Test",O90)))</formula>
    </cfRule>
    <cfRule type="containsText" dxfId="4463" priority="6375" operator="containsText" text="Special Request">
      <formula>NOT(ISERROR(SEARCH("Special Request",O90)))</formula>
    </cfRule>
  </conditionalFormatting>
  <conditionalFormatting sqref="E90">
    <cfRule type="containsText" dxfId="4462" priority="6371" stopIfTrue="1" operator="containsText" text="Near Due">
      <formula>NOT(ISERROR(SEARCH("Near Due",E90)))</formula>
    </cfRule>
    <cfRule type="containsText" dxfId="4461" priority="6372" stopIfTrue="1" operator="containsText" text="Closed">
      <formula>NOT(ISERROR(SEARCH("Closed",E90)))</formula>
    </cfRule>
  </conditionalFormatting>
  <conditionalFormatting sqref="E90">
    <cfRule type="containsText" dxfId="4460" priority="6368" stopIfTrue="1" operator="containsText" text="Too Over Due">
      <formula>NOT(ISERROR(SEARCH("Too Over Due",E90)))</formula>
    </cfRule>
    <cfRule type="containsText" dxfId="4459" priority="6369" stopIfTrue="1" operator="containsText" text="Over due">
      <formula>NOT(ISERROR(SEARCH("Over due",E90)))</formula>
    </cfRule>
    <cfRule type="containsText" dxfId="4458" priority="6370" stopIfTrue="1" operator="containsText" text="Today is due date">
      <formula>NOT(ISERROR(SEARCH("Today is due date",E90)))</formula>
    </cfRule>
  </conditionalFormatting>
  <conditionalFormatting sqref="D90">
    <cfRule type="containsText" dxfId="4457" priority="6366" stopIfTrue="1" operator="containsText" text="Near Due">
      <formula>NOT(ISERROR(SEARCH("Near Due",D90)))</formula>
    </cfRule>
    <cfRule type="containsText" dxfId="4456" priority="6367" stopIfTrue="1" operator="containsText" text="Closed">
      <formula>NOT(ISERROR(SEARCH("Closed",D90)))</formula>
    </cfRule>
  </conditionalFormatting>
  <conditionalFormatting sqref="D90">
    <cfRule type="containsText" dxfId="4455" priority="6363" stopIfTrue="1" operator="containsText" text="Too Over Due">
      <formula>NOT(ISERROR(SEARCH("Too Over Due",D90)))</formula>
    </cfRule>
    <cfRule type="containsText" dxfId="4454" priority="6364" stopIfTrue="1" operator="containsText" text="Over due">
      <formula>NOT(ISERROR(SEARCH("Over due",D90)))</formula>
    </cfRule>
    <cfRule type="containsText" dxfId="4453" priority="6365" stopIfTrue="1" operator="containsText" text="Today is due date">
      <formula>NOT(ISERROR(SEARCH("Today is due date",D90)))</formula>
    </cfRule>
  </conditionalFormatting>
  <conditionalFormatting sqref="X90:Y90">
    <cfRule type="containsText" dxfId="4452" priority="6360" operator="containsText" text="Non Operate">
      <formula>NOT(ISERROR(SEARCH("Non Operate",X90)))</formula>
    </cfRule>
    <cfRule type="containsText" dxfId="4451" priority="6361" operator="containsText" text="Operate">
      <formula>NOT(ISERROR(SEARCH("Operate",X90)))</formula>
    </cfRule>
  </conditionalFormatting>
  <conditionalFormatting sqref="CC90">
    <cfRule type="colorScale" priority="6373">
      <colorScale>
        <cfvo type="min"/>
        <cfvo type="percentile" val="50"/>
        <cfvo type="max"/>
        <color rgb="FF63BE7B"/>
        <color rgb="FFFCFCFF"/>
        <color rgb="FFF8696B"/>
      </colorScale>
    </cfRule>
  </conditionalFormatting>
  <conditionalFormatting sqref="AF90:BE90">
    <cfRule type="timePeriod" dxfId="4450" priority="6357" timePeriod="nextMonth">
      <formula>AND(MONTH(AF90)=MONTH(EDATE(TODAY(),0+1)),YEAR(AF90)=YEAR(EDATE(TODAY(),0+1)))</formula>
    </cfRule>
    <cfRule type="timePeriod" dxfId="4449" priority="6358" timePeriod="nextWeek">
      <formula>AND(ROUNDDOWN(AF90,0)-TODAY()&gt;(7-WEEKDAY(TODAY())),ROUNDDOWN(AF90,0)-TODAY()&lt;(15-WEEKDAY(TODAY())))</formula>
    </cfRule>
    <cfRule type="timePeriod" dxfId="4448" priority="6359" timePeriod="thisWeek">
      <formula>AND(TODAY()-ROUNDDOWN(AF90,0)&lt;=WEEKDAY(TODAY())-1,ROUNDDOWN(AF90,0)-TODAY()&lt;=7-WEEKDAY(TODAY()))</formula>
    </cfRule>
  </conditionalFormatting>
  <conditionalFormatting sqref="CD90">
    <cfRule type="timePeriod" dxfId="4447" priority="6354" timePeriod="nextMonth">
      <formula>AND(MONTH(CD90)=MONTH(EDATE(TODAY(),0+1)),YEAR(CD90)=YEAR(EDATE(TODAY(),0+1)))</formula>
    </cfRule>
    <cfRule type="timePeriod" dxfId="4446" priority="6355" timePeriod="nextWeek">
      <formula>AND(ROUNDDOWN(CD90,0)-TODAY()&gt;(7-WEEKDAY(TODAY())),ROUNDDOWN(CD90,0)-TODAY()&lt;(15-WEEKDAY(TODAY())))</formula>
    </cfRule>
    <cfRule type="timePeriod" dxfId="4445" priority="6356" timePeriod="thisWeek">
      <formula>AND(TODAY()-ROUNDDOWN(CD90,0)&lt;=WEEKDAY(TODAY())-1,ROUNDDOWN(CD90,0)-TODAY()&lt;=7-WEEKDAY(TODAY()))</formula>
    </cfRule>
  </conditionalFormatting>
  <conditionalFormatting sqref="C90">
    <cfRule type="containsText" dxfId="4444" priority="6346" operator="containsText" text="Closed">
      <formula>NOT(ISERROR(SEARCH("Closed",C90)))</formula>
    </cfRule>
    <cfRule type="containsText" dxfId="4443" priority="6352" stopIfTrue="1" operator="containsText" text="Near Due">
      <formula>NOT(ISERROR(SEARCH("Near Due",C90)))</formula>
    </cfRule>
    <cfRule type="containsText" dxfId="4442" priority="6353" stopIfTrue="1" operator="containsText" text="Closed">
      <formula>NOT(ISERROR(SEARCH("Closed",C90)))</formula>
    </cfRule>
  </conditionalFormatting>
  <conditionalFormatting sqref="C90">
    <cfRule type="containsText" dxfId="4441" priority="6349" stopIfTrue="1" operator="containsText" text="Too Over Due">
      <formula>NOT(ISERROR(SEARCH("Too Over Due",C90)))</formula>
    </cfRule>
    <cfRule type="containsText" dxfId="4440" priority="6350" stopIfTrue="1" operator="containsText" text="Over due">
      <formula>NOT(ISERROR(SEARCH("Over due",C90)))</formula>
    </cfRule>
    <cfRule type="containsText" dxfId="4439" priority="6351" stopIfTrue="1" operator="containsText" text="Today is due date">
      <formula>NOT(ISERROR(SEARCH("Today is due date",C90)))</formula>
    </cfRule>
  </conditionalFormatting>
  <conditionalFormatting sqref="D90">
    <cfRule type="containsText" dxfId="4438" priority="6347" operator="containsText" text="Done">
      <formula>NOT(ISERROR(SEARCH("Done",D90)))</formula>
    </cfRule>
    <cfRule type="containsText" dxfId="4437" priority="6348" operator="containsText" text="Under Test">
      <formula>NOT(ISERROR(SEARCH("Under Test",D90)))</formula>
    </cfRule>
  </conditionalFormatting>
  <conditionalFormatting sqref="D90">
    <cfRule type="containsText" dxfId="4436" priority="6345" operator="containsText" text="Cancel Test">
      <formula>NOT(ISERROR(SEARCH("Cancel Test",D90)))</formula>
    </cfRule>
  </conditionalFormatting>
  <conditionalFormatting sqref="O91">
    <cfRule type="containsText" dxfId="4435" priority="6320" operator="containsText" text="Regular Test">
      <formula>NOT(ISERROR(SEARCH("Regular Test",O91)))</formula>
    </cfRule>
    <cfRule type="containsText" dxfId="4434" priority="6321" operator="containsText" text="Special Request">
      <formula>NOT(ISERROR(SEARCH("Special Request",O91)))</formula>
    </cfRule>
  </conditionalFormatting>
  <conditionalFormatting sqref="E91">
    <cfRule type="containsText" dxfId="4433" priority="6317" stopIfTrue="1" operator="containsText" text="Near Due">
      <formula>NOT(ISERROR(SEARCH("Near Due",E91)))</formula>
    </cfRule>
    <cfRule type="containsText" dxfId="4432" priority="6318" stopIfTrue="1" operator="containsText" text="Closed">
      <formula>NOT(ISERROR(SEARCH("Closed",E91)))</formula>
    </cfRule>
  </conditionalFormatting>
  <conditionalFormatting sqref="E91">
    <cfRule type="containsText" dxfId="4431" priority="6314" stopIfTrue="1" operator="containsText" text="Too Over Due">
      <formula>NOT(ISERROR(SEARCH("Too Over Due",E91)))</formula>
    </cfRule>
    <cfRule type="containsText" dxfId="4430" priority="6315" stopIfTrue="1" operator="containsText" text="Over due">
      <formula>NOT(ISERROR(SEARCH("Over due",E91)))</formula>
    </cfRule>
    <cfRule type="containsText" dxfId="4429" priority="6316" stopIfTrue="1" operator="containsText" text="Today is due date">
      <formula>NOT(ISERROR(SEARCH("Today is due date",E91)))</formula>
    </cfRule>
  </conditionalFormatting>
  <conditionalFormatting sqref="D91:D99">
    <cfRule type="containsText" dxfId="4428" priority="6312" stopIfTrue="1" operator="containsText" text="Near Due">
      <formula>NOT(ISERROR(SEARCH("Near Due",D91)))</formula>
    </cfRule>
    <cfRule type="containsText" dxfId="4427" priority="6313" stopIfTrue="1" operator="containsText" text="Closed">
      <formula>NOT(ISERROR(SEARCH("Closed",D91)))</formula>
    </cfRule>
  </conditionalFormatting>
  <conditionalFormatting sqref="D91:D99">
    <cfRule type="containsText" dxfId="4426" priority="6309" stopIfTrue="1" operator="containsText" text="Too Over Due">
      <formula>NOT(ISERROR(SEARCH("Too Over Due",D91)))</formula>
    </cfRule>
    <cfRule type="containsText" dxfId="4425" priority="6310" stopIfTrue="1" operator="containsText" text="Over due">
      <formula>NOT(ISERROR(SEARCH("Over due",D91)))</formula>
    </cfRule>
    <cfRule type="containsText" dxfId="4424" priority="6311" stopIfTrue="1" operator="containsText" text="Today is due date">
      <formula>NOT(ISERROR(SEARCH("Today is due date",D91)))</formula>
    </cfRule>
  </conditionalFormatting>
  <conditionalFormatting sqref="X91:Y91">
    <cfRule type="containsText" dxfId="4423" priority="6306" operator="containsText" text="Non Operate">
      <formula>NOT(ISERROR(SEARCH("Non Operate",X91)))</formula>
    </cfRule>
    <cfRule type="containsText" dxfId="4422" priority="6307" operator="containsText" text="Operate">
      <formula>NOT(ISERROR(SEARCH("Operate",X91)))</formula>
    </cfRule>
  </conditionalFormatting>
  <conditionalFormatting sqref="CC91">
    <cfRule type="colorScale" priority="6319">
      <colorScale>
        <cfvo type="min"/>
        <cfvo type="percentile" val="50"/>
        <cfvo type="max"/>
        <color rgb="FF63BE7B"/>
        <color rgb="FFFCFCFF"/>
        <color rgb="FFF8696B"/>
      </colorScale>
    </cfRule>
  </conditionalFormatting>
  <conditionalFormatting sqref="AF91:BE91">
    <cfRule type="timePeriod" dxfId="4421" priority="6303" timePeriod="nextMonth">
      <formula>AND(MONTH(AF91)=MONTH(EDATE(TODAY(),0+1)),YEAR(AF91)=YEAR(EDATE(TODAY(),0+1)))</formula>
    </cfRule>
    <cfRule type="timePeriod" dxfId="4420" priority="6304" timePeriod="nextWeek">
      <formula>AND(ROUNDDOWN(AF91,0)-TODAY()&gt;(7-WEEKDAY(TODAY())),ROUNDDOWN(AF91,0)-TODAY()&lt;(15-WEEKDAY(TODAY())))</formula>
    </cfRule>
    <cfRule type="timePeriod" dxfId="4419" priority="6305" timePeriod="thisWeek">
      <formula>AND(TODAY()-ROUNDDOWN(AF91,0)&lt;=WEEKDAY(TODAY())-1,ROUNDDOWN(AF91,0)-TODAY()&lt;=7-WEEKDAY(TODAY()))</formula>
    </cfRule>
  </conditionalFormatting>
  <conditionalFormatting sqref="CD91">
    <cfRule type="timePeriod" dxfId="4418" priority="6300" timePeriod="nextMonth">
      <formula>AND(MONTH(CD91)=MONTH(EDATE(TODAY(),0+1)),YEAR(CD91)=YEAR(EDATE(TODAY(),0+1)))</formula>
    </cfRule>
    <cfRule type="timePeriod" dxfId="4417" priority="6301" timePeriod="nextWeek">
      <formula>AND(ROUNDDOWN(CD91,0)-TODAY()&gt;(7-WEEKDAY(TODAY())),ROUNDDOWN(CD91,0)-TODAY()&lt;(15-WEEKDAY(TODAY())))</formula>
    </cfRule>
    <cfRule type="timePeriod" dxfId="4416" priority="6302" timePeriod="thisWeek">
      <formula>AND(TODAY()-ROUNDDOWN(CD91,0)&lt;=WEEKDAY(TODAY())-1,ROUNDDOWN(CD91,0)-TODAY()&lt;=7-WEEKDAY(TODAY()))</formula>
    </cfRule>
  </conditionalFormatting>
  <conditionalFormatting sqref="C91">
    <cfRule type="containsText" dxfId="4415" priority="6292" operator="containsText" text="Closed">
      <formula>NOT(ISERROR(SEARCH("Closed",C91)))</formula>
    </cfRule>
    <cfRule type="containsText" dxfId="4414" priority="6298" stopIfTrue="1" operator="containsText" text="Near Due">
      <formula>NOT(ISERROR(SEARCH("Near Due",C91)))</formula>
    </cfRule>
    <cfRule type="containsText" dxfId="4413" priority="6299" stopIfTrue="1" operator="containsText" text="Closed">
      <formula>NOT(ISERROR(SEARCH("Closed",C91)))</formula>
    </cfRule>
  </conditionalFormatting>
  <conditionalFormatting sqref="C91">
    <cfRule type="containsText" dxfId="4412" priority="6295" stopIfTrue="1" operator="containsText" text="Too Over Due">
      <formula>NOT(ISERROR(SEARCH("Too Over Due",C91)))</formula>
    </cfRule>
    <cfRule type="containsText" dxfId="4411" priority="6296" stopIfTrue="1" operator="containsText" text="Over due">
      <formula>NOT(ISERROR(SEARCH("Over due",C91)))</formula>
    </cfRule>
    <cfRule type="containsText" dxfId="4410" priority="6297" stopIfTrue="1" operator="containsText" text="Today is due date">
      <formula>NOT(ISERROR(SEARCH("Today is due date",C91)))</formula>
    </cfRule>
  </conditionalFormatting>
  <conditionalFormatting sqref="D91:D99">
    <cfRule type="containsText" dxfId="4409" priority="6293" operator="containsText" text="Done">
      <formula>NOT(ISERROR(SEARCH("Done",D91)))</formula>
    </cfRule>
    <cfRule type="containsText" dxfId="4408" priority="6294" operator="containsText" text="Under Test">
      <formula>NOT(ISERROR(SEARCH("Under Test",D91)))</formula>
    </cfRule>
  </conditionalFormatting>
  <conditionalFormatting sqref="D91:D99">
    <cfRule type="containsText" dxfId="4407" priority="6291" operator="containsText" text="Cancel Test">
      <formula>NOT(ISERROR(SEARCH("Cancel Test",D91)))</formula>
    </cfRule>
  </conditionalFormatting>
  <conditionalFormatting sqref="X92:Y95">
    <cfRule type="containsText" dxfId="4406" priority="6277" operator="containsText" text="Non Operate">
      <formula>NOT(ISERROR(SEARCH("Non Operate",X92)))</formula>
    </cfRule>
    <cfRule type="containsText" dxfId="4405" priority="6278" operator="containsText" text="Operate">
      <formula>NOT(ISERROR(SEARCH("Operate",X92)))</formula>
    </cfRule>
  </conditionalFormatting>
  <conditionalFormatting sqref="O92:O95">
    <cfRule type="containsText" dxfId="4404" priority="6275" operator="containsText" text="Regular Test">
      <formula>NOT(ISERROR(SEARCH("Regular Test",O92)))</formula>
    </cfRule>
    <cfRule type="containsText" dxfId="4403" priority="6276" operator="containsText" text="Special Request">
      <formula>NOT(ISERROR(SEARCH("Special Request",O92)))</formula>
    </cfRule>
  </conditionalFormatting>
  <conditionalFormatting sqref="CC92:CC95">
    <cfRule type="colorScale" priority="6290">
      <colorScale>
        <cfvo type="min"/>
        <cfvo type="percentile" val="50"/>
        <cfvo type="max"/>
        <color rgb="FF63BE7B"/>
        <color rgb="FFFCFCFF"/>
        <color rgb="FFF8696B"/>
      </colorScale>
    </cfRule>
  </conditionalFormatting>
  <conditionalFormatting sqref="AF92:BE92 AF93:AU95 AW93:BE95">
    <cfRule type="timePeriod" dxfId="4402" priority="6272" timePeriod="nextMonth">
      <formula>AND(MONTH(AF92)=MONTH(EDATE(TODAY(),0+1)),YEAR(AF92)=YEAR(EDATE(TODAY(),0+1)))</formula>
    </cfRule>
    <cfRule type="timePeriod" dxfId="4401" priority="6273" timePeriod="nextWeek">
      <formula>AND(ROUNDDOWN(AF92,0)-TODAY()&gt;(7-WEEKDAY(TODAY())),ROUNDDOWN(AF92,0)-TODAY()&lt;(15-WEEKDAY(TODAY())))</formula>
    </cfRule>
    <cfRule type="timePeriod" dxfId="4400" priority="6274" timePeriod="thisWeek">
      <formula>AND(TODAY()-ROUNDDOWN(AF92,0)&lt;=WEEKDAY(TODAY())-1,ROUNDDOWN(AF92,0)-TODAY()&lt;=7-WEEKDAY(TODAY()))</formula>
    </cfRule>
  </conditionalFormatting>
  <conditionalFormatting sqref="CD92:CD95">
    <cfRule type="timePeriod" dxfId="4399" priority="6269" timePeriod="nextMonth">
      <formula>AND(MONTH(CD92)=MONTH(EDATE(TODAY(),0+1)),YEAR(CD92)=YEAR(EDATE(TODAY(),0+1)))</formula>
    </cfRule>
    <cfRule type="timePeriod" dxfId="4398" priority="6270" timePeriod="nextWeek">
      <formula>AND(ROUNDDOWN(CD92,0)-TODAY()&gt;(7-WEEKDAY(TODAY())),ROUNDDOWN(CD92,0)-TODAY()&lt;(15-WEEKDAY(TODAY())))</formula>
    </cfRule>
    <cfRule type="timePeriod" dxfId="4397" priority="6271" timePeriod="thisWeek">
      <formula>AND(TODAY()-ROUNDDOWN(CD92,0)&lt;=WEEKDAY(TODAY())-1,ROUNDDOWN(CD92,0)-TODAY()&lt;=7-WEEKDAY(TODAY()))</formula>
    </cfRule>
  </conditionalFormatting>
  <conditionalFormatting sqref="C92:C95">
    <cfRule type="containsText" dxfId="4396" priority="6261" operator="containsText" text="Closed">
      <formula>NOT(ISERROR(SEARCH("Closed",C92)))</formula>
    </cfRule>
    <cfRule type="containsText" dxfId="4395" priority="6267" stopIfTrue="1" operator="containsText" text="Near Due">
      <formula>NOT(ISERROR(SEARCH("Near Due",C92)))</formula>
    </cfRule>
    <cfRule type="containsText" dxfId="4394" priority="6268" stopIfTrue="1" operator="containsText" text="Closed">
      <formula>NOT(ISERROR(SEARCH("Closed",C92)))</formula>
    </cfRule>
  </conditionalFormatting>
  <conditionalFormatting sqref="C92:C95">
    <cfRule type="containsText" dxfId="4393" priority="6264" stopIfTrue="1" operator="containsText" text="Too Over Due">
      <formula>NOT(ISERROR(SEARCH("Too Over Due",C92)))</formula>
    </cfRule>
    <cfRule type="containsText" dxfId="4392" priority="6265" stopIfTrue="1" operator="containsText" text="Over due">
      <formula>NOT(ISERROR(SEARCH("Over due",C92)))</formula>
    </cfRule>
    <cfRule type="containsText" dxfId="4391" priority="6266" stopIfTrue="1" operator="containsText" text="Today is due date">
      <formula>NOT(ISERROR(SEARCH("Today is due date",C92)))</formula>
    </cfRule>
  </conditionalFormatting>
  <conditionalFormatting sqref="E92:E95">
    <cfRule type="containsText" dxfId="4390" priority="6258" stopIfTrue="1" operator="containsText" text="Near Due">
      <formula>NOT(ISERROR(SEARCH("Near Due",E92)))</formula>
    </cfRule>
    <cfRule type="containsText" dxfId="4389" priority="6259" stopIfTrue="1" operator="containsText" text="Closed">
      <formula>NOT(ISERROR(SEARCH("Closed",E92)))</formula>
    </cfRule>
  </conditionalFormatting>
  <conditionalFormatting sqref="E92:E95">
    <cfRule type="containsText" dxfId="4388" priority="6255" stopIfTrue="1" operator="containsText" text="Too Over Due">
      <formula>NOT(ISERROR(SEARCH("Too Over Due",E92)))</formula>
    </cfRule>
    <cfRule type="containsText" dxfId="4387" priority="6256" stopIfTrue="1" operator="containsText" text="Over due">
      <formula>NOT(ISERROR(SEARCH("Over due",E92)))</formula>
    </cfRule>
    <cfRule type="containsText" dxfId="4386" priority="6257" stopIfTrue="1" operator="containsText" text="Today is due date">
      <formula>NOT(ISERROR(SEARCH("Today is due date",E92)))</formula>
    </cfRule>
  </conditionalFormatting>
  <conditionalFormatting sqref="X96:X99">
    <cfRule type="containsText" dxfId="4385" priority="6243" operator="containsText" text="Non Operate">
      <formula>NOT(ISERROR(SEARCH("Non Operate",X96)))</formula>
    </cfRule>
    <cfRule type="containsText" dxfId="4384" priority="6244" operator="containsText" text="Operate">
      <formula>NOT(ISERROR(SEARCH("Operate",X96)))</formula>
    </cfRule>
  </conditionalFormatting>
  <conditionalFormatting sqref="O96:O99">
    <cfRule type="containsText" dxfId="4383" priority="6241" operator="containsText" text="Regular Test">
      <formula>NOT(ISERROR(SEARCH("Regular Test",O96)))</formula>
    </cfRule>
    <cfRule type="containsText" dxfId="4382" priority="6242" operator="containsText" text="Special Request">
      <formula>NOT(ISERROR(SEARCH("Special Request",O96)))</formula>
    </cfRule>
  </conditionalFormatting>
  <conditionalFormatting sqref="CC96:CC99">
    <cfRule type="colorScale" priority="6246">
      <colorScale>
        <cfvo type="min"/>
        <cfvo type="percentile" val="50"/>
        <cfvo type="max"/>
        <color rgb="FF63BE7B"/>
        <color rgb="FFFCFCFF"/>
        <color rgb="FFF8696B"/>
      </colorScale>
    </cfRule>
  </conditionalFormatting>
  <conditionalFormatting sqref="AF96:AU99 AW96:BE99">
    <cfRule type="timePeriod" dxfId="4381" priority="6238" timePeriod="nextMonth">
      <formula>AND(MONTH(AF96)=MONTH(EDATE(TODAY(),0+1)),YEAR(AF96)=YEAR(EDATE(TODAY(),0+1)))</formula>
    </cfRule>
    <cfRule type="timePeriod" dxfId="4380" priority="6239" timePeriod="nextWeek">
      <formula>AND(ROUNDDOWN(AF96,0)-TODAY()&gt;(7-WEEKDAY(TODAY())),ROUNDDOWN(AF96,0)-TODAY()&lt;(15-WEEKDAY(TODAY())))</formula>
    </cfRule>
    <cfRule type="timePeriod" dxfId="4379" priority="6240" timePeriod="thisWeek">
      <formula>AND(TODAY()-ROUNDDOWN(AF96,0)&lt;=WEEKDAY(TODAY())-1,ROUNDDOWN(AF96,0)-TODAY()&lt;=7-WEEKDAY(TODAY()))</formula>
    </cfRule>
  </conditionalFormatting>
  <conditionalFormatting sqref="CD96:CD99">
    <cfRule type="timePeriod" dxfId="4378" priority="6235" timePeriod="nextMonth">
      <formula>AND(MONTH(CD96)=MONTH(EDATE(TODAY(),0+1)),YEAR(CD96)=YEAR(EDATE(TODAY(),0+1)))</formula>
    </cfRule>
    <cfRule type="timePeriod" dxfId="4377" priority="6236" timePeriod="nextWeek">
      <formula>AND(ROUNDDOWN(CD96,0)-TODAY()&gt;(7-WEEKDAY(TODAY())),ROUNDDOWN(CD96,0)-TODAY()&lt;(15-WEEKDAY(TODAY())))</formula>
    </cfRule>
    <cfRule type="timePeriod" dxfId="4376" priority="6237" timePeriod="thisWeek">
      <formula>AND(TODAY()-ROUNDDOWN(CD96,0)&lt;=WEEKDAY(TODAY())-1,ROUNDDOWN(CD96,0)-TODAY()&lt;=7-WEEKDAY(TODAY()))</formula>
    </cfRule>
  </conditionalFormatting>
  <conditionalFormatting sqref="C96:C99">
    <cfRule type="containsText" dxfId="4375" priority="6229" operator="containsText" text="Closed">
      <formula>NOT(ISERROR(SEARCH("Closed",C96)))</formula>
    </cfRule>
    <cfRule type="containsText" dxfId="4374" priority="6233" stopIfTrue="1" operator="containsText" text="Near Due">
      <formula>NOT(ISERROR(SEARCH("Near Due",C96)))</formula>
    </cfRule>
    <cfRule type="containsText" dxfId="4373" priority="6234" stopIfTrue="1" operator="containsText" text="Closed">
      <formula>NOT(ISERROR(SEARCH("Closed",C96)))</formula>
    </cfRule>
  </conditionalFormatting>
  <conditionalFormatting sqref="C96:C99">
    <cfRule type="containsText" dxfId="4372" priority="6230" stopIfTrue="1" operator="containsText" text="Too Over Due">
      <formula>NOT(ISERROR(SEARCH("Too Over Due",C96)))</formula>
    </cfRule>
    <cfRule type="containsText" dxfId="4371" priority="6231" stopIfTrue="1" operator="containsText" text="Over due">
      <formula>NOT(ISERROR(SEARCH("Over due",C96)))</formula>
    </cfRule>
    <cfRule type="containsText" dxfId="4370" priority="6232" stopIfTrue="1" operator="containsText" text="Today is due date">
      <formula>NOT(ISERROR(SEARCH("Today is due date",C96)))</formula>
    </cfRule>
  </conditionalFormatting>
  <conditionalFormatting sqref="E96:E99">
    <cfRule type="containsText" dxfId="4369" priority="6227" stopIfTrue="1" operator="containsText" text="Near Due">
      <formula>NOT(ISERROR(SEARCH("Near Due",E96)))</formula>
    </cfRule>
    <cfRule type="containsText" dxfId="4368" priority="6228" stopIfTrue="1" operator="containsText" text="Closed">
      <formula>NOT(ISERROR(SEARCH("Closed",E96)))</formula>
    </cfRule>
  </conditionalFormatting>
  <conditionalFormatting sqref="E96:E99">
    <cfRule type="containsText" dxfId="4367" priority="6224" stopIfTrue="1" operator="containsText" text="Too Over Due">
      <formula>NOT(ISERROR(SEARCH("Too Over Due",E96)))</formula>
    </cfRule>
    <cfRule type="containsText" dxfId="4366" priority="6225" stopIfTrue="1" operator="containsText" text="Over due">
      <formula>NOT(ISERROR(SEARCH("Over due",E96)))</formula>
    </cfRule>
    <cfRule type="containsText" dxfId="4365" priority="6226" stopIfTrue="1" operator="containsText" text="Today is due date">
      <formula>NOT(ISERROR(SEARCH("Today is due date",E96)))</formula>
    </cfRule>
  </conditionalFormatting>
  <conditionalFormatting sqref="X100:Y101">
    <cfRule type="containsText" dxfId="4364" priority="6212" operator="containsText" text="Non Operate">
      <formula>NOT(ISERROR(SEARCH("Non Operate",X100)))</formula>
    </cfRule>
    <cfRule type="containsText" dxfId="4363" priority="6213" operator="containsText" text="Operate">
      <formula>NOT(ISERROR(SEARCH("Operate",X100)))</formula>
    </cfRule>
  </conditionalFormatting>
  <conditionalFormatting sqref="O100:O101">
    <cfRule type="containsText" dxfId="4362" priority="6210" operator="containsText" text="Regular Test">
      <formula>NOT(ISERROR(SEARCH("Regular Test",O100)))</formula>
    </cfRule>
    <cfRule type="containsText" dxfId="4361" priority="6211" operator="containsText" text="Special Request">
      <formula>NOT(ISERROR(SEARCH("Special Request",O100)))</formula>
    </cfRule>
  </conditionalFormatting>
  <conditionalFormatting sqref="CC100:CC101">
    <cfRule type="colorScale" priority="6215">
      <colorScale>
        <cfvo type="min"/>
        <cfvo type="percentile" val="50"/>
        <cfvo type="max"/>
        <color rgb="FF63BE7B"/>
        <color rgb="FFFCFCFF"/>
        <color rgb="FFF8696B"/>
      </colorScale>
    </cfRule>
  </conditionalFormatting>
  <conditionalFormatting sqref="AF100:BE101">
    <cfRule type="timePeriod" dxfId="4360" priority="6207" timePeriod="nextMonth">
      <formula>AND(MONTH(AF100)=MONTH(EDATE(TODAY(),0+1)),YEAR(AF100)=YEAR(EDATE(TODAY(),0+1)))</formula>
    </cfRule>
    <cfRule type="timePeriod" dxfId="4359" priority="6208" timePeriod="nextWeek">
      <formula>AND(ROUNDDOWN(AF100,0)-TODAY()&gt;(7-WEEKDAY(TODAY())),ROUNDDOWN(AF100,0)-TODAY()&lt;(15-WEEKDAY(TODAY())))</formula>
    </cfRule>
    <cfRule type="timePeriod" dxfId="4358" priority="6209" timePeriod="thisWeek">
      <formula>AND(TODAY()-ROUNDDOWN(AF100,0)&lt;=WEEKDAY(TODAY())-1,ROUNDDOWN(AF100,0)-TODAY()&lt;=7-WEEKDAY(TODAY()))</formula>
    </cfRule>
  </conditionalFormatting>
  <conditionalFormatting sqref="CD100:CD101">
    <cfRule type="timePeriod" dxfId="4357" priority="6204" timePeriod="nextMonth">
      <formula>AND(MONTH(CD100)=MONTH(EDATE(TODAY(),0+1)),YEAR(CD100)=YEAR(EDATE(TODAY(),0+1)))</formula>
    </cfRule>
    <cfRule type="timePeriod" dxfId="4356" priority="6205" timePeriod="nextWeek">
      <formula>AND(ROUNDDOWN(CD100,0)-TODAY()&gt;(7-WEEKDAY(TODAY())),ROUNDDOWN(CD100,0)-TODAY()&lt;(15-WEEKDAY(TODAY())))</formula>
    </cfRule>
    <cfRule type="timePeriod" dxfId="4355" priority="6206" timePeriod="thisWeek">
      <formula>AND(TODAY()-ROUNDDOWN(CD100,0)&lt;=WEEKDAY(TODAY())-1,ROUNDDOWN(CD100,0)-TODAY()&lt;=7-WEEKDAY(TODAY()))</formula>
    </cfRule>
  </conditionalFormatting>
  <conditionalFormatting sqref="C100:C101">
    <cfRule type="containsText" dxfId="4354" priority="6198" operator="containsText" text="Closed">
      <formula>NOT(ISERROR(SEARCH("Closed",C100)))</formula>
    </cfRule>
    <cfRule type="containsText" dxfId="4353" priority="6202" stopIfTrue="1" operator="containsText" text="Near Due">
      <formula>NOT(ISERROR(SEARCH("Near Due",C100)))</formula>
    </cfRule>
    <cfRule type="containsText" dxfId="4352" priority="6203" stopIfTrue="1" operator="containsText" text="Closed">
      <formula>NOT(ISERROR(SEARCH("Closed",C100)))</formula>
    </cfRule>
  </conditionalFormatting>
  <conditionalFormatting sqref="C100:C101">
    <cfRule type="containsText" dxfId="4351" priority="6199" stopIfTrue="1" operator="containsText" text="Too Over Due">
      <formula>NOT(ISERROR(SEARCH("Too Over Due",C100)))</formula>
    </cfRule>
    <cfRule type="containsText" dxfId="4350" priority="6200" stopIfTrue="1" operator="containsText" text="Over due">
      <formula>NOT(ISERROR(SEARCH("Over due",C100)))</formula>
    </cfRule>
    <cfRule type="containsText" dxfId="4349" priority="6201" stopIfTrue="1" operator="containsText" text="Today is due date">
      <formula>NOT(ISERROR(SEARCH("Today is due date",C100)))</formula>
    </cfRule>
  </conditionalFormatting>
  <conditionalFormatting sqref="E100:E101">
    <cfRule type="containsText" dxfId="4348" priority="6196" stopIfTrue="1" operator="containsText" text="Near Due">
      <formula>NOT(ISERROR(SEARCH("Near Due",E100)))</formula>
    </cfRule>
    <cfRule type="containsText" dxfId="4347" priority="6197" stopIfTrue="1" operator="containsText" text="Closed">
      <formula>NOT(ISERROR(SEARCH("Closed",E100)))</formula>
    </cfRule>
  </conditionalFormatting>
  <conditionalFormatting sqref="E100:E101">
    <cfRule type="containsText" dxfId="4346" priority="6193" stopIfTrue="1" operator="containsText" text="Too Over Due">
      <formula>NOT(ISERROR(SEARCH("Too Over Due",E100)))</formula>
    </cfRule>
    <cfRule type="containsText" dxfId="4345" priority="6194" stopIfTrue="1" operator="containsText" text="Over due">
      <formula>NOT(ISERROR(SEARCH("Over due",E100)))</formula>
    </cfRule>
    <cfRule type="containsText" dxfId="4344" priority="6195" stopIfTrue="1" operator="containsText" text="Today is due date">
      <formula>NOT(ISERROR(SEARCH("Today is due date",E100)))</formula>
    </cfRule>
  </conditionalFormatting>
  <conditionalFormatting sqref="X102:Y105">
    <cfRule type="containsText" dxfId="4343" priority="6181" operator="containsText" text="Non Operate">
      <formula>NOT(ISERROR(SEARCH("Non Operate",X102)))</formula>
    </cfRule>
    <cfRule type="containsText" dxfId="4342" priority="6182" operator="containsText" text="Operate">
      <formula>NOT(ISERROR(SEARCH("Operate",X102)))</formula>
    </cfRule>
  </conditionalFormatting>
  <conditionalFormatting sqref="O102:O105">
    <cfRule type="containsText" dxfId="4341" priority="6179" operator="containsText" text="Regular Test">
      <formula>NOT(ISERROR(SEARCH("Regular Test",O102)))</formula>
    </cfRule>
    <cfRule type="containsText" dxfId="4340" priority="6180" operator="containsText" text="Special Request">
      <formula>NOT(ISERROR(SEARCH("Special Request",O102)))</formula>
    </cfRule>
  </conditionalFormatting>
  <conditionalFormatting sqref="CC102:CC105">
    <cfRule type="colorScale" priority="6184">
      <colorScale>
        <cfvo type="min"/>
        <cfvo type="percentile" val="50"/>
        <cfvo type="max"/>
        <color rgb="FF63BE7B"/>
        <color rgb="FFFCFCFF"/>
        <color rgb="FFF8696B"/>
      </colorScale>
    </cfRule>
  </conditionalFormatting>
  <conditionalFormatting sqref="AF102:BE105">
    <cfRule type="timePeriod" dxfId="4339" priority="6176" timePeriod="nextMonth">
      <formula>AND(MONTH(AF102)=MONTH(EDATE(TODAY(),0+1)),YEAR(AF102)=YEAR(EDATE(TODAY(),0+1)))</formula>
    </cfRule>
    <cfRule type="timePeriod" dxfId="4338" priority="6177" timePeriod="nextWeek">
      <formula>AND(ROUNDDOWN(AF102,0)-TODAY()&gt;(7-WEEKDAY(TODAY())),ROUNDDOWN(AF102,0)-TODAY()&lt;(15-WEEKDAY(TODAY())))</formula>
    </cfRule>
    <cfRule type="timePeriod" dxfId="4337" priority="6178" timePeriod="thisWeek">
      <formula>AND(TODAY()-ROUNDDOWN(AF102,0)&lt;=WEEKDAY(TODAY())-1,ROUNDDOWN(AF102,0)-TODAY()&lt;=7-WEEKDAY(TODAY()))</formula>
    </cfRule>
  </conditionalFormatting>
  <conditionalFormatting sqref="CD102:CD105">
    <cfRule type="timePeriod" dxfId="4336" priority="6173" timePeriod="nextMonth">
      <formula>AND(MONTH(CD102)=MONTH(EDATE(TODAY(),0+1)),YEAR(CD102)=YEAR(EDATE(TODAY(),0+1)))</formula>
    </cfRule>
    <cfRule type="timePeriod" dxfId="4335" priority="6174" timePeriod="nextWeek">
      <formula>AND(ROUNDDOWN(CD102,0)-TODAY()&gt;(7-WEEKDAY(TODAY())),ROUNDDOWN(CD102,0)-TODAY()&lt;(15-WEEKDAY(TODAY())))</formula>
    </cfRule>
    <cfRule type="timePeriod" dxfId="4334" priority="6175" timePeriod="thisWeek">
      <formula>AND(TODAY()-ROUNDDOWN(CD102,0)&lt;=WEEKDAY(TODAY())-1,ROUNDDOWN(CD102,0)-TODAY()&lt;=7-WEEKDAY(TODAY()))</formula>
    </cfRule>
  </conditionalFormatting>
  <conditionalFormatting sqref="C102:C105">
    <cfRule type="containsText" dxfId="4333" priority="6167" operator="containsText" text="Closed">
      <formula>NOT(ISERROR(SEARCH("Closed",C102)))</formula>
    </cfRule>
    <cfRule type="containsText" dxfId="4332" priority="6171" stopIfTrue="1" operator="containsText" text="Near Due">
      <formula>NOT(ISERROR(SEARCH("Near Due",C102)))</formula>
    </cfRule>
    <cfRule type="containsText" dxfId="4331" priority="6172" stopIfTrue="1" operator="containsText" text="Closed">
      <formula>NOT(ISERROR(SEARCH("Closed",C102)))</formula>
    </cfRule>
  </conditionalFormatting>
  <conditionalFormatting sqref="C102:C105">
    <cfRule type="containsText" dxfId="4330" priority="6168" stopIfTrue="1" operator="containsText" text="Too Over Due">
      <formula>NOT(ISERROR(SEARCH("Too Over Due",C102)))</formula>
    </cfRule>
    <cfRule type="containsText" dxfId="4329" priority="6169" stopIfTrue="1" operator="containsText" text="Over due">
      <formula>NOT(ISERROR(SEARCH("Over due",C102)))</formula>
    </cfRule>
    <cfRule type="containsText" dxfId="4328" priority="6170" stopIfTrue="1" operator="containsText" text="Today is due date">
      <formula>NOT(ISERROR(SEARCH("Today is due date",C102)))</formula>
    </cfRule>
  </conditionalFormatting>
  <conditionalFormatting sqref="E102:E105">
    <cfRule type="containsText" dxfId="4327" priority="6165" stopIfTrue="1" operator="containsText" text="Near Due">
      <formula>NOT(ISERROR(SEARCH("Near Due",E102)))</formula>
    </cfRule>
    <cfRule type="containsText" dxfId="4326" priority="6166" stopIfTrue="1" operator="containsText" text="Closed">
      <formula>NOT(ISERROR(SEARCH("Closed",E102)))</formula>
    </cfRule>
  </conditionalFormatting>
  <conditionalFormatting sqref="E102:E105">
    <cfRule type="containsText" dxfId="4325" priority="6162" stopIfTrue="1" operator="containsText" text="Too Over Due">
      <formula>NOT(ISERROR(SEARCH("Too Over Due",E102)))</formula>
    </cfRule>
    <cfRule type="containsText" dxfId="4324" priority="6163" stopIfTrue="1" operator="containsText" text="Over due">
      <formula>NOT(ISERROR(SEARCH("Over due",E102)))</formula>
    </cfRule>
    <cfRule type="containsText" dxfId="4323" priority="6164" stopIfTrue="1" operator="containsText" text="Today is due date">
      <formula>NOT(ISERROR(SEARCH("Today is due date",E102)))</formula>
    </cfRule>
  </conditionalFormatting>
  <conditionalFormatting sqref="D113:D114">
    <cfRule type="containsText" dxfId="4322" priority="5978" operator="containsText" text="Cancel Test">
      <formula>NOT(ISERROR(SEARCH("Cancel Test",D113)))</formula>
    </cfRule>
  </conditionalFormatting>
  <conditionalFormatting sqref="X106:Y110">
    <cfRule type="containsText" dxfId="4321" priority="6063" operator="containsText" text="Non Operate">
      <formula>NOT(ISERROR(SEARCH("Non Operate",X106)))</formula>
    </cfRule>
    <cfRule type="containsText" dxfId="4320" priority="6064" operator="containsText" text="Operate">
      <formula>NOT(ISERROR(SEARCH("Operate",X106)))</formula>
    </cfRule>
  </conditionalFormatting>
  <conditionalFormatting sqref="O106:O110">
    <cfRule type="containsText" dxfId="4319" priority="6061" operator="containsText" text="Regular Test">
      <formula>NOT(ISERROR(SEARCH("Regular Test",O106)))</formula>
    </cfRule>
    <cfRule type="containsText" dxfId="4318" priority="6062" operator="containsText" text="Special Request">
      <formula>NOT(ISERROR(SEARCH("Special Request",O106)))</formula>
    </cfRule>
  </conditionalFormatting>
  <conditionalFormatting sqref="CC106:CC110">
    <cfRule type="colorScale" priority="6076">
      <colorScale>
        <cfvo type="min"/>
        <cfvo type="percentile" val="50"/>
        <cfvo type="max"/>
        <color rgb="FF63BE7B"/>
        <color rgb="FFFCFCFF"/>
        <color rgb="FFF8696B"/>
      </colorScale>
    </cfRule>
  </conditionalFormatting>
  <conditionalFormatting sqref="AF106:BE110">
    <cfRule type="timePeriod" dxfId="4317" priority="6058" timePeriod="nextMonth">
      <formula>AND(MONTH(AF106)=MONTH(EDATE(TODAY(),0+1)),YEAR(AF106)=YEAR(EDATE(TODAY(),0+1)))</formula>
    </cfRule>
    <cfRule type="timePeriod" dxfId="4316" priority="6059" timePeriod="nextWeek">
      <formula>AND(ROUNDDOWN(AF106,0)-TODAY()&gt;(7-WEEKDAY(TODAY())),ROUNDDOWN(AF106,0)-TODAY()&lt;(15-WEEKDAY(TODAY())))</formula>
    </cfRule>
    <cfRule type="timePeriod" dxfId="4315" priority="6060" timePeriod="thisWeek">
      <formula>AND(TODAY()-ROUNDDOWN(AF106,0)&lt;=WEEKDAY(TODAY())-1,ROUNDDOWN(AF106,0)-TODAY()&lt;=7-WEEKDAY(TODAY()))</formula>
    </cfRule>
  </conditionalFormatting>
  <conditionalFormatting sqref="CD106:CD110">
    <cfRule type="timePeriod" dxfId="4314" priority="6055" timePeriod="nextMonth">
      <formula>AND(MONTH(CD106)=MONTH(EDATE(TODAY(),0+1)),YEAR(CD106)=YEAR(EDATE(TODAY(),0+1)))</formula>
    </cfRule>
    <cfRule type="timePeriod" dxfId="4313" priority="6056" timePeriod="nextWeek">
      <formula>AND(ROUNDDOWN(CD106,0)-TODAY()&gt;(7-WEEKDAY(TODAY())),ROUNDDOWN(CD106,0)-TODAY()&lt;(15-WEEKDAY(TODAY())))</formula>
    </cfRule>
    <cfRule type="timePeriod" dxfId="4312" priority="6057" timePeriod="thisWeek">
      <formula>AND(TODAY()-ROUNDDOWN(CD106,0)&lt;=WEEKDAY(TODAY())-1,ROUNDDOWN(CD106,0)-TODAY()&lt;=7-WEEKDAY(TODAY()))</formula>
    </cfRule>
  </conditionalFormatting>
  <conditionalFormatting sqref="C106:C110">
    <cfRule type="containsText" dxfId="4311" priority="6047" operator="containsText" text="Closed">
      <formula>NOT(ISERROR(SEARCH("Closed",C106)))</formula>
    </cfRule>
    <cfRule type="containsText" dxfId="4310" priority="6053" stopIfTrue="1" operator="containsText" text="Near Due">
      <formula>NOT(ISERROR(SEARCH("Near Due",C106)))</formula>
    </cfRule>
    <cfRule type="containsText" dxfId="4309" priority="6054" stopIfTrue="1" operator="containsText" text="Closed">
      <formula>NOT(ISERROR(SEARCH("Closed",C106)))</formula>
    </cfRule>
  </conditionalFormatting>
  <conditionalFormatting sqref="C106:C110">
    <cfRule type="containsText" dxfId="4308" priority="6050" stopIfTrue="1" operator="containsText" text="Too Over Due">
      <formula>NOT(ISERROR(SEARCH("Too Over Due",C106)))</formula>
    </cfRule>
    <cfRule type="containsText" dxfId="4307" priority="6051" stopIfTrue="1" operator="containsText" text="Over due">
      <formula>NOT(ISERROR(SEARCH("Over due",C106)))</formula>
    </cfRule>
    <cfRule type="containsText" dxfId="4306" priority="6052" stopIfTrue="1" operator="containsText" text="Today is due date">
      <formula>NOT(ISERROR(SEARCH("Today is due date",C106)))</formula>
    </cfRule>
  </conditionalFormatting>
  <conditionalFormatting sqref="E106:E110">
    <cfRule type="containsText" dxfId="4305" priority="6044" stopIfTrue="1" operator="containsText" text="Near Due">
      <formula>NOT(ISERROR(SEARCH("Near Due",E106)))</formula>
    </cfRule>
    <cfRule type="containsText" dxfId="4304" priority="6045" stopIfTrue="1" operator="containsText" text="Closed">
      <formula>NOT(ISERROR(SEARCH("Closed",E106)))</formula>
    </cfRule>
  </conditionalFormatting>
  <conditionalFormatting sqref="E106:E110">
    <cfRule type="containsText" dxfId="4303" priority="6041" stopIfTrue="1" operator="containsText" text="Too Over Due">
      <formula>NOT(ISERROR(SEARCH("Too Over Due",E106)))</formula>
    </cfRule>
    <cfRule type="containsText" dxfId="4302" priority="6042" stopIfTrue="1" operator="containsText" text="Over due">
      <formula>NOT(ISERROR(SEARCH("Over due",E106)))</formula>
    </cfRule>
    <cfRule type="containsText" dxfId="4301" priority="6043" stopIfTrue="1" operator="containsText" text="Today is due date">
      <formula>NOT(ISERROR(SEARCH("Today is due date",E106)))</formula>
    </cfRule>
  </conditionalFormatting>
  <conditionalFormatting sqref="D112">
    <cfRule type="containsText" dxfId="4300" priority="6039" stopIfTrue="1" operator="containsText" text="Near Due">
      <formula>NOT(ISERROR(SEARCH("Near Due",D112)))</formula>
    </cfRule>
    <cfRule type="containsText" dxfId="4299" priority="6040" stopIfTrue="1" operator="containsText" text="Closed">
      <formula>NOT(ISERROR(SEARCH("Closed",D112)))</formula>
    </cfRule>
  </conditionalFormatting>
  <conditionalFormatting sqref="D112">
    <cfRule type="containsText" dxfId="4298" priority="6036" stopIfTrue="1" operator="containsText" text="Too Over Due">
      <formula>NOT(ISERROR(SEARCH("Too Over Due",D112)))</formula>
    </cfRule>
    <cfRule type="containsText" dxfId="4297" priority="6037" stopIfTrue="1" operator="containsText" text="Over due">
      <formula>NOT(ISERROR(SEARCH("Over due",D112)))</formula>
    </cfRule>
    <cfRule type="containsText" dxfId="4296" priority="6038" stopIfTrue="1" operator="containsText" text="Today is due date">
      <formula>NOT(ISERROR(SEARCH("Today is due date",D112)))</formula>
    </cfRule>
  </conditionalFormatting>
  <conditionalFormatting sqref="D112">
    <cfRule type="containsText" dxfId="4295" priority="6034" operator="containsText" text="Done">
      <formula>NOT(ISERROR(SEARCH("Done",D112)))</formula>
    </cfRule>
    <cfRule type="containsText" dxfId="4294" priority="6035" operator="containsText" text="Under Test">
      <formula>NOT(ISERROR(SEARCH("Under Test",D112)))</formula>
    </cfRule>
  </conditionalFormatting>
  <conditionalFormatting sqref="D112">
    <cfRule type="containsText" dxfId="4293" priority="6033" operator="containsText" text="Cancel Test">
      <formula>NOT(ISERROR(SEARCH("Cancel Test",D112)))</formula>
    </cfRule>
  </conditionalFormatting>
  <conditionalFormatting sqref="X112:Y112">
    <cfRule type="containsText" dxfId="4292" priority="6029" operator="containsText" text="Non Operate">
      <formula>NOT(ISERROR(SEARCH("Non Operate",X112)))</formula>
    </cfRule>
    <cfRule type="containsText" dxfId="4291" priority="6030" operator="containsText" text="Operate">
      <formula>NOT(ISERROR(SEARCH("Operate",X112)))</formula>
    </cfRule>
  </conditionalFormatting>
  <conditionalFormatting sqref="O112">
    <cfRule type="containsText" dxfId="4290" priority="6027" operator="containsText" text="Regular Test">
      <formula>NOT(ISERROR(SEARCH("Regular Test",O112)))</formula>
    </cfRule>
    <cfRule type="containsText" dxfId="4289" priority="6028" operator="containsText" text="Special Request">
      <formula>NOT(ISERROR(SEARCH("Special Request",O112)))</formula>
    </cfRule>
  </conditionalFormatting>
  <conditionalFormatting sqref="CC112">
    <cfRule type="colorScale" priority="6032">
      <colorScale>
        <cfvo type="min"/>
        <cfvo type="percentile" val="50"/>
        <cfvo type="max"/>
        <color rgb="FF63BE7B"/>
        <color rgb="FFFCFCFF"/>
        <color rgb="FFF8696B"/>
      </colorScale>
    </cfRule>
  </conditionalFormatting>
  <conditionalFormatting sqref="AH112:AO112 AQ112:BE112">
    <cfRule type="timePeriod" dxfId="4288" priority="6024" timePeriod="nextMonth">
      <formula>AND(MONTH(AH112)=MONTH(EDATE(TODAY(),0+1)),YEAR(AH112)=YEAR(EDATE(TODAY(),0+1)))</formula>
    </cfRule>
    <cfRule type="timePeriod" dxfId="4287" priority="6025" timePeriod="nextWeek">
      <formula>AND(ROUNDDOWN(AH112,0)-TODAY()&gt;(7-WEEKDAY(TODAY())),ROUNDDOWN(AH112,0)-TODAY()&lt;(15-WEEKDAY(TODAY())))</formula>
    </cfRule>
    <cfRule type="timePeriod" dxfId="4286" priority="6026" timePeriod="thisWeek">
      <formula>AND(TODAY()-ROUNDDOWN(AH112,0)&lt;=WEEKDAY(TODAY())-1,ROUNDDOWN(AH112,0)-TODAY()&lt;=7-WEEKDAY(TODAY()))</formula>
    </cfRule>
  </conditionalFormatting>
  <conditionalFormatting sqref="C112">
    <cfRule type="containsText" dxfId="4285" priority="6018" operator="containsText" text="Closed">
      <formula>NOT(ISERROR(SEARCH("Closed",C112)))</formula>
    </cfRule>
    <cfRule type="containsText" dxfId="4284" priority="6022" stopIfTrue="1" operator="containsText" text="Near Due">
      <formula>NOT(ISERROR(SEARCH("Near Due",C112)))</formula>
    </cfRule>
    <cfRule type="containsText" dxfId="4283" priority="6023" stopIfTrue="1" operator="containsText" text="Closed">
      <formula>NOT(ISERROR(SEARCH("Closed",C112)))</formula>
    </cfRule>
  </conditionalFormatting>
  <conditionalFormatting sqref="C112">
    <cfRule type="containsText" dxfId="4282" priority="6019" stopIfTrue="1" operator="containsText" text="Too Over Due">
      <formula>NOT(ISERROR(SEARCH("Too Over Due",C112)))</formula>
    </cfRule>
    <cfRule type="containsText" dxfId="4281" priority="6020" stopIfTrue="1" operator="containsText" text="Over due">
      <formula>NOT(ISERROR(SEARCH("Over due",C112)))</formula>
    </cfRule>
    <cfRule type="containsText" dxfId="4280" priority="6021" stopIfTrue="1" operator="containsText" text="Today is due date">
      <formula>NOT(ISERROR(SEARCH("Today is due date",C112)))</formula>
    </cfRule>
  </conditionalFormatting>
  <conditionalFormatting sqref="D111">
    <cfRule type="containsText" dxfId="4279" priority="6016" stopIfTrue="1" operator="containsText" text="Near Due">
      <formula>NOT(ISERROR(SEARCH("Near Due",D111)))</formula>
    </cfRule>
    <cfRule type="containsText" dxfId="4278" priority="6017" stopIfTrue="1" operator="containsText" text="Closed">
      <formula>NOT(ISERROR(SEARCH("Closed",D111)))</formula>
    </cfRule>
  </conditionalFormatting>
  <conditionalFormatting sqref="D111">
    <cfRule type="containsText" dxfId="4277" priority="6013" stopIfTrue="1" operator="containsText" text="Too Over Due">
      <formula>NOT(ISERROR(SEARCH("Too Over Due",D111)))</formula>
    </cfRule>
    <cfRule type="containsText" dxfId="4276" priority="6014" stopIfTrue="1" operator="containsText" text="Over due">
      <formula>NOT(ISERROR(SEARCH("Over due",D111)))</formula>
    </cfRule>
    <cfRule type="containsText" dxfId="4275" priority="6015" stopIfTrue="1" operator="containsText" text="Today is due date">
      <formula>NOT(ISERROR(SEARCH("Today is due date",D111)))</formula>
    </cfRule>
  </conditionalFormatting>
  <conditionalFormatting sqref="D111">
    <cfRule type="containsText" dxfId="4274" priority="6011" operator="containsText" text="Done">
      <formula>NOT(ISERROR(SEARCH("Done",D111)))</formula>
    </cfRule>
    <cfRule type="containsText" dxfId="4273" priority="6012" operator="containsText" text="Under Test">
      <formula>NOT(ISERROR(SEARCH("Under Test",D111)))</formula>
    </cfRule>
  </conditionalFormatting>
  <conditionalFormatting sqref="D111">
    <cfRule type="containsText" dxfId="4272" priority="6010" operator="containsText" text="Cancel Test">
      <formula>NOT(ISERROR(SEARCH("Cancel Test",D111)))</formula>
    </cfRule>
  </conditionalFormatting>
  <conditionalFormatting sqref="X111:Y111">
    <cfRule type="containsText" dxfId="4271" priority="6006" operator="containsText" text="Non Operate">
      <formula>NOT(ISERROR(SEARCH("Non Operate",X111)))</formula>
    </cfRule>
    <cfRule type="containsText" dxfId="4270" priority="6007" operator="containsText" text="Operate">
      <formula>NOT(ISERROR(SEARCH("Operate",X111)))</formula>
    </cfRule>
  </conditionalFormatting>
  <conditionalFormatting sqref="O111">
    <cfRule type="containsText" dxfId="4269" priority="6004" operator="containsText" text="Regular Test">
      <formula>NOT(ISERROR(SEARCH("Regular Test",O111)))</formula>
    </cfRule>
    <cfRule type="containsText" dxfId="4268" priority="6005" operator="containsText" text="Special Request">
      <formula>NOT(ISERROR(SEARCH("Special Request",O111)))</formula>
    </cfRule>
  </conditionalFormatting>
  <conditionalFormatting sqref="AH111:AO111 AQ111:BE111">
    <cfRule type="timePeriod" dxfId="4267" priority="6001" timePeriod="nextMonth">
      <formula>AND(MONTH(AH111)=MONTH(EDATE(TODAY(),0+1)),YEAR(AH111)=YEAR(EDATE(TODAY(),0+1)))</formula>
    </cfRule>
    <cfRule type="timePeriod" dxfId="4266" priority="6002" timePeriod="nextWeek">
      <formula>AND(ROUNDDOWN(AH111,0)-TODAY()&gt;(7-WEEKDAY(TODAY())),ROUNDDOWN(AH111,0)-TODAY()&lt;(15-WEEKDAY(TODAY())))</formula>
    </cfRule>
    <cfRule type="timePeriod" dxfId="4265" priority="6003" timePeriod="thisWeek">
      <formula>AND(TODAY()-ROUNDDOWN(AH111,0)&lt;=WEEKDAY(TODAY())-1,ROUNDDOWN(AH111,0)-TODAY()&lt;=7-WEEKDAY(TODAY()))</formula>
    </cfRule>
  </conditionalFormatting>
  <conditionalFormatting sqref="CD111">
    <cfRule type="timePeriod" dxfId="4264" priority="5998" timePeriod="nextMonth">
      <formula>AND(MONTH(CD111)=MONTH(EDATE(TODAY(),0+1)),YEAR(CD111)=YEAR(EDATE(TODAY(),0+1)))</formula>
    </cfRule>
    <cfRule type="timePeriod" dxfId="4263" priority="5999" timePeriod="nextWeek">
      <formula>AND(ROUNDDOWN(CD111,0)-TODAY()&gt;(7-WEEKDAY(TODAY())),ROUNDDOWN(CD111,0)-TODAY()&lt;(15-WEEKDAY(TODAY())))</formula>
    </cfRule>
    <cfRule type="timePeriod" dxfId="4262" priority="6000" timePeriod="thisWeek">
      <formula>AND(TODAY()-ROUNDDOWN(CD111,0)&lt;=WEEKDAY(TODAY())-1,ROUNDDOWN(CD111,0)-TODAY()&lt;=7-WEEKDAY(TODAY()))</formula>
    </cfRule>
  </conditionalFormatting>
  <conditionalFormatting sqref="C111">
    <cfRule type="containsText" dxfId="4261" priority="5992" operator="containsText" text="Closed">
      <formula>NOT(ISERROR(SEARCH("Closed",C111)))</formula>
    </cfRule>
    <cfRule type="containsText" dxfId="4260" priority="5996" stopIfTrue="1" operator="containsText" text="Near Due">
      <formula>NOT(ISERROR(SEARCH("Near Due",C111)))</formula>
    </cfRule>
    <cfRule type="containsText" dxfId="4259" priority="5997" stopIfTrue="1" operator="containsText" text="Closed">
      <formula>NOT(ISERROR(SEARCH("Closed",C111)))</formula>
    </cfRule>
  </conditionalFormatting>
  <conditionalFormatting sqref="C111">
    <cfRule type="containsText" dxfId="4258" priority="5993" stopIfTrue="1" operator="containsText" text="Too Over Due">
      <formula>NOT(ISERROR(SEARCH("Too Over Due",C111)))</formula>
    </cfRule>
    <cfRule type="containsText" dxfId="4257" priority="5994" stopIfTrue="1" operator="containsText" text="Over due">
      <formula>NOT(ISERROR(SEARCH("Over due",C111)))</formula>
    </cfRule>
    <cfRule type="containsText" dxfId="4256" priority="5995" stopIfTrue="1" operator="containsText" text="Today is due date">
      <formula>NOT(ISERROR(SEARCH("Today is due date",C111)))</formula>
    </cfRule>
  </conditionalFormatting>
  <conditionalFormatting sqref="CC111">
    <cfRule type="colorScale" priority="6009">
      <colorScale>
        <cfvo type="min"/>
        <cfvo type="percentile" val="50"/>
        <cfvo type="max"/>
        <color rgb="FF63BE7B"/>
        <color rgb="FFFCFCFF"/>
        <color rgb="FFF8696B"/>
      </colorScale>
    </cfRule>
  </conditionalFormatting>
  <conditionalFormatting sqref="AF111:AG111">
    <cfRule type="timePeriod" dxfId="4255" priority="5989" timePeriod="nextMonth">
      <formula>AND(MONTH(AF111)=MONTH(EDATE(TODAY(),0+1)),YEAR(AF111)=YEAR(EDATE(TODAY(),0+1)))</formula>
    </cfRule>
    <cfRule type="timePeriod" dxfId="4254" priority="5990" timePeriod="nextWeek">
      <formula>AND(ROUNDDOWN(AF111,0)-TODAY()&gt;(7-WEEKDAY(TODAY())),ROUNDDOWN(AF111,0)-TODAY()&lt;(15-WEEKDAY(TODAY())))</formula>
    </cfRule>
    <cfRule type="timePeriod" dxfId="4253" priority="5991" timePeriod="thisWeek">
      <formula>AND(TODAY()-ROUNDDOWN(AF111,0)&lt;=WEEKDAY(TODAY())-1,ROUNDDOWN(AF111,0)-TODAY()&lt;=7-WEEKDAY(TODAY()))</formula>
    </cfRule>
  </conditionalFormatting>
  <conditionalFormatting sqref="AP111">
    <cfRule type="timePeriod" dxfId="4252" priority="5986" timePeriod="nextMonth">
      <formula>AND(MONTH(AP111)=MONTH(EDATE(TODAY(),0+1)),YEAR(AP111)=YEAR(EDATE(TODAY(),0+1)))</formula>
    </cfRule>
    <cfRule type="timePeriod" dxfId="4251" priority="5987" timePeriod="nextWeek">
      <formula>AND(ROUNDDOWN(AP111,0)-TODAY()&gt;(7-WEEKDAY(TODAY())),ROUNDDOWN(AP111,0)-TODAY()&lt;(15-WEEKDAY(TODAY())))</formula>
    </cfRule>
    <cfRule type="timePeriod" dxfId="4250" priority="5988" timePeriod="thisWeek">
      <formula>AND(TODAY()-ROUNDDOWN(AP111,0)&lt;=WEEKDAY(TODAY())-1,ROUNDDOWN(AP111,0)-TODAY()&lt;=7-WEEKDAY(TODAY()))</formula>
    </cfRule>
  </conditionalFormatting>
  <conditionalFormatting sqref="D113:D114">
    <cfRule type="containsText" dxfId="4249" priority="5984" stopIfTrue="1" operator="containsText" text="Near Due">
      <formula>NOT(ISERROR(SEARCH("Near Due",D113)))</formula>
    </cfRule>
    <cfRule type="containsText" dxfId="4248" priority="5985" stopIfTrue="1" operator="containsText" text="Closed">
      <formula>NOT(ISERROR(SEARCH("Closed",D113)))</formula>
    </cfRule>
  </conditionalFormatting>
  <conditionalFormatting sqref="D113:D114">
    <cfRule type="containsText" dxfId="4247" priority="5981" stopIfTrue="1" operator="containsText" text="Too Over Due">
      <formula>NOT(ISERROR(SEARCH("Too Over Due",D113)))</formula>
    </cfRule>
    <cfRule type="containsText" dxfId="4246" priority="5982" stopIfTrue="1" operator="containsText" text="Over due">
      <formula>NOT(ISERROR(SEARCH("Over due",D113)))</formula>
    </cfRule>
    <cfRule type="containsText" dxfId="4245" priority="5983" stopIfTrue="1" operator="containsText" text="Today is due date">
      <formula>NOT(ISERROR(SEARCH("Today is due date",D113)))</formula>
    </cfRule>
  </conditionalFormatting>
  <conditionalFormatting sqref="D113:D114">
    <cfRule type="containsText" dxfId="4244" priority="5979" operator="containsText" text="Done">
      <formula>NOT(ISERROR(SEARCH("Done",D113)))</formula>
    </cfRule>
    <cfRule type="containsText" dxfId="4243" priority="5980" operator="containsText" text="Under Test">
      <formula>NOT(ISERROR(SEARCH("Under Test",D113)))</formula>
    </cfRule>
  </conditionalFormatting>
  <conditionalFormatting sqref="C114">
    <cfRule type="containsText" dxfId="4242" priority="5974" stopIfTrue="1" operator="containsText" text="Too Over Due">
      <formula>NOT(ISERROR(SEARCH("Too Over Due",C114)))</formula>
    </cfRule>
    <cfRule type="containsText" dxfId="4241" priority="5975" stopIfTrue="1" operator="containsText" text="Over due">
      <formula>NOT(ISERROR(SEARCH("Over due",C114)))</formula>
    </cfRule>
    <cfRule type="containsText" dxfId="4240" priority="5976" stopIfTrue="1" operator="containsText" text="Today is due date">
      <formula>NOT(ISERROR(SEARCH("Today is due date",C114)))</formula>
    </cfRule>
  </conditionalFormatting>
  <conditionalFormatting sqref="X114">
    <cfRule type="containsText" dxfId="4239" priority="5971" operator="containsText" text="Non Operate">
      <formula>NOT(ISERROR(SEARCH("Non Operate",X114)))</formula>
    </cfRule>
    <cfRule type="containsText" dxfId="4238" priority="5972" operator="containsText" text="Operate">
      <formula>NOT(ISERROR(SEARCH("Operate",X114)))</formula>
    </cfRule>
  </conditionalFormatting>
  <conditionalFormatting sqref="O114">
    <cfRule type="containsText" dxfId="4237" priority="5969" operator="containsText" text="Regular Test">
      <formula>NOT(ISERROR(SEARCH("Regular Test",O114)))</formula>
    </cfRule>
    <cfRule type="containsText" dxfId="4236" priority="5970" operator="containsText" text="Special Request">
      <formula>NOT(ISERROR(SEARCH("Special Request",O114)))</formula>
    </cfRule>
  </conditionalFormatting>
  <conditionalFormatting sqref="AH114:AO114 AQ114:BE114">
    <cfRule type="timePeriod" dxfId="4235" priority="5966" timePeriod="nextMonth">
      <formula>AND(MONTH(AH114)=MONTH(EDATE(TODAY(),0+1)),YEAR(AH114)=YEAR(EDATE(TODAY(),0+1)))</formula>
    </cfRule>
    <cfRule type="timePeriod" dxfId="4234" priority="5967" timePeriod="nextWeek">
      <formula>AND(ROUNDDOWN(AH114,0)-TODAY()&gt;(7-WEEKDAY(TODAY())),ROUNDDOWN(AH114,0)-TODAY()&lt;(15-WEEKDAY(TODAY())))</formula>
    </cfRule>
    <cfRule type="timePeriod" dxfId="4233" priority="5968" timePeriod="thisWeek">
      <formula>AND(TODAY()-ROUNDDOWN(AH114,0)&lt;=WEEKDAY(TODAY())-1,ROUNDDOWN(AH114,0)-TODAY()&lt;=7-WEEKDAY(TODAY()))</formula>
    </cfRule>
  </conditionalFormatting>
  <conditionalFormatting sqref="C114">
    <cfRule type="containsText" dxfId="4232" priority="5963" operator="containsText" text="Closed">
      <formula>NOT(ISERROR(SEARCH("Closed",C114)))</formula>
    </cfRule>
    <cfRule type="containsText" dxfId="4231" priority="5964" stopIfTrue="1" operator="containsText" text="Near Due">
      <formula>NOT(ISERROR(SEARCH("Near Due",C114)))</formula>
    </cfRule>
    <cfRule type="containsText" dxfId="4230" priority="5965" stopIfTrue="1" operator="containsText" text="Closed">
      <formula>NOT(ISERROR(SEARCH("Closed",C114)))</formula>
    </cfRule>
  </conditionalFormatting>
  <conditionalFormatting sqref="X113">
    <cfRule type="containsText" dxfId="4229" priority="5959" operator="containsText" text="Non Operate">
      <formula>NOT(ISERROR(SEARCH("Non Operate",X113)))</formula>
    </cfRule>
    <cfRule type="containsText" dxfId="4228" priority="5960" operator="containsText" text="Operate">
      <formula>NOT(ISERROR(SEARCH("Operate",X113)))</formula>
    </cfRule>
  </conditionalFormatting>
  <conditionalFormatting sqref="O113">
    <cfRule type="containsText" dxfId="4227" priority="5957" operator="containsText" text="Regular Test">
      <formula>NOT(ISERROR(SEARCH("Regular Test",O113)))</formula>
    </cfRule>
    <cfRule type="containsText" dxfId="4226" priority="5958" operator="containsText" text="Special Request">
      <formula>NOT(ISERROR(SEARCH("Special Request",O113)))</formula>
    </cfRule>
  </conditionalFormatting>
  <conditionalFormatting sqref="CC113">
    <cfRule type="colorScale" priority="5962">
      <colorScale>
        <cfvo type="min"/>
        <cfvo type="percentile" val="50"/>
        <cfvo type="max"/>
        <color rgb="FF63BE7B"/>
        <color rgb="FFFCFCFF"/>
        <color rgb="FFF8696B"/>
      </colorScale>
    </cfRule>
  </conditionalFormatting>
  <conditionalFormatting sqref="AH113:AO113 AQ113:BE113">
    <cfRule type="timePeriod" dxfId="4225" priority="5954" timePeriod="nextMonth">
      <formula>AND(MONTH(AH113)=MONTH(EDATE(TODAY(),0+1)),YEAR(AH113)=YEAR(EDATE(TODAY(),0+1)))</formula>
    </cfRule>
    <cfRule type="timePeriod" dxfId="4224" priority="5955" timePeriod="nextWeek">
      <formula>AND(ROUNDDOWN(AH113,0)-TODAY()&gt;(7-WEEKDAY(TODAY())),ROUNDDOWN(AH113,0)-TODAY()&lt;(15-WEEKDAY(TODAY())))</formula>
    </cfRule>
    <cfRule type="timePeriod" dxfId="4223" priority="5956" timePeriod="thisWeek">
      <formula>AND(TODAY()-ROUNDDOWN(AH113,0)&lt;=WEEKDAY(TODAY())-1,ROUNDDOWN(AH113,0)-TODAY()&lt;=7-WEEKDAY(TODAY()))</formula>
    </cfRule>
  </conditionalFormatting>
  <conditionalFormatting sqref="C113">
    <cfRule type="containsText" dxfId="4222" priority="5948" operator="containsText" text="Closed">
      <formula>NOT(ISERROR(SEARCH("Closed",C113)))</formula>
    </cfRule>
    <cfRule type="containsText" dxfId="4221" priority="5952" stopIfTrue="1" operator="containsText" text="Near Due">
      <formula>NOT(ISERROR(SEARCH("Near Due",C113)))</formula>
    </cfRule>
    <cfRule type="containsText" dxfId="4220" priority="5953" stopIfTrue="1" operator="containsText" text="Closed">
      <formula>NOT(ISERROR(SEARCH("Closed",C113)))</formula>
    </cfRule>
  </conditionalFormatting>
  <conditionalFormatting sqref="C113">
    <cfRule type="containsText" dxfId="4219" priority="5949" stopIfTrue="1" operator="containsText" text="Too Over Due">
      <formula>NOT(ISERROR(SEARCH("Too Over Due",C113)))</formula>
    </cfRule>
    <cfRule type="containsText" dxfId="4218" priority="5950" stopIfTrue="1" operator="containsText" text="Over due">
      <formula>NOT(ISERROR(SEARCH("Over due",C113)))</formula>
    </cfRule>
    <cfRule type="containsText" dxfId="4217" priority="5951" stopIfTrue="1" operator="containsText" text="Today is due date">
      <formula>NOT(ISERROR(SEARCH("Today is due date",C113)))</formula>
    </cfRule>
  </conditionalFormatting>
  <conditionalFormatting sqref="CC114">
    <cfRule type="colorScale" priority="5977">
      <colorScale>
        <cfvo type="min"/>
        <cfvo type="percentile" val="50"/>
        <cfvo type="max"/>
        <color rgb="FF63BE7B"/>
        <color rgb="FFFCFCFF"/>
        <color rgb="FFF8696B"/>
      </colorScale>
    </cfRule>
  </conditionalFormatting>
  <conditionalFormatting sqref="Y113:Y114">
    <cfRule type="containsText" dxfId="4216" priority="5946" operator="containsText" text="Non Operate">
      <formula>NOT(ISERROR(SEARCH("Non Operate",Y113)))</formula>
    </cfRule>
    <cfRule type="containsText" dxfId="4215" priority="5947" operator="containsText" text="Operate">
      <formula>NOT(ISERROR(SEARCH("Operate",Y113)))</formula>
    </cfRule>
  </conditionalFormatting>
  <conditionalFormatting sqref="E111:E114">
    <cfRule type="containsText" dxfId="4214" priority="5941" stopIfTrue="1" operator="containsText" text="Near Due">
      <formula>NOT(ISERROR(SEARCH("Near Due",E111)))</formula>
    </cfRule>
    <cfRule type="containsText" dxfId="4213" priority="5942" stopIfTrue="1" operator="containsText" text="Closed">
      <formula>NOT(ISERROR(SEARCH("Closed",E111)))</formula>
    </cfRule>
  </conditionalFormatting>
  <conditionalFormatting sqref="E111:E114">
    <cfRule type="containsText" dxfId="4212" priority="5938" stopIfTrue="1" operator="containsText" text="Too Over Due">
      <formula>NOT(ISERROR(SEARCH("Too Over Due",E111)))</formula>
    </cfRule>
    <cfRule type="containsText" dxfId="4211" priority="5939" stopIfTrue="1" operator="containsText" text="Over due">
      <formula>NOT(ISERROR(SEARCH("Over due",E111)))</formula>
    </cfRule>
    <cfRule type="containsText" dxfId="4210" priority="5940" stopIfTrue="1" operator="containsText" text="Today is due date">
      <formula>NOT(ISERROR(SEARCH("Today is due date",E111)))</formula>
    </cfRule>
  </conditionalFormatting>
  <conditionalFormatting sqref="CD112:CD114">
    <cfRule type="timePeriod" dxfId="4209" priority="5932" timePeriod="nextMonth">
      <formula>AND(MONTH(CD112)=MONTH(EDATE(TODAY(),0+1)),YEAR(CD112)=YEAR(EDATE(TODAY(),0+1)))</formula>
    </cfRule>
    <cfRule type="timePeriod" dxfId="4208" priority="5933" timePeriod="nextWeek">
      <formula>AND(ROUNDDOWN(CD112,0)-TODAY()&gt;(7-WEEKDAY(TODAY())),ROUNDDOWN(CD112,0)-TODAY()&lt;(15-WEEKDAY(TODAY())))</formula>
    </cfRule>
    <cfRule type="timePeriod" dxfId="4207" priority="5934" timePeriod="thisWeek">
      <formula>AND(TODAY()-ROUNDDOWN(CD112,0)&lt;=WEEKDAY(TODAY())-1,ROUNDDOWN(CD112,0)-TODAY()&lt;=7-WEEKDAY(TODAY()))</formula>
    </cfRule>
  </conditionalFormatting>
  <conditionalFormatting sqref="D116">
    <cfRule type="containsText" dxfId="4206" priority="5930" stopIfTrue="1" operator="containsText" text="Near Due">
      <formula>NOT(ISERROR(SEARCH("Near Due",D116)))</formula>
    </cfRule>
    <cfRule type="containsText" dxfId="4205" priority="5931" stopIfTrue="1" operator="containsText" text="Closed">
      <formula>NOT(ISERROR(SEARCH("Closed",D116)))</formula>
    </cfRule>
  </conditionalFormatting>
  <conditionalFormatting sqref="D116">
    <cfRule type="containsText" dxfId="4204" priority="5927" stopIfTrue="1" operator="containsText" text="Too Over Due">
      <formula>NOT(ISERROR(SEARCH("Too Over Due",D116)))</formula>
    </cfRule>
    <cfRule type="containsText" dxfId="4203" priority="5928" stopIfTrue="1" operator="containsText" text="Over due">
      <formula>NOT(ISERROR(SEARCH("Over due",D116)))</formula>
    </cfRule>
    <cfRule type="containsText" dxfId="4202" priority="5929" stopIfTrue="1" operator="containsText" text="Today is due date">
      <formula>NOT(ISERROR(SEARCH("Today is due date",D116)))</formula>
    </cfRule>
  </conditionalFormatting>
  <conditionalFormatting sqref="D116">
    <cfRule type="containsText" dxfId="4201" priority="5925" operator="containsText" text="Done">
      <formula>NOT(ISERROR(SEARCH("Done",D116)))</formula>
    </cfRule>
    <cfRule type="containsText" dxfId="4200" priority="5926" operator="containsText" text="Under Test">
      <formula>NOT(ISERROR(SEARCH("Under Test",D116)))</formula>
    </cfRule>
  </conditionalFormatting>
  <conditionalFormatting sqref="D116">
    <cfRule type="containsText" dxfId="4199" priority="5924" operator="containsText" text="Cancel Test">
      <formula>NOT(ISERROR(SEARCH("Cancel Test",D116)))</formula>
    </cfRule>
  </conditionalFormatting>
  <conditionalFormatting sqref="X116:Y116">
    <cfRule type="containsText" dxfId="4198" priority="5920" operator="containsText" text="Non Operate">
      <formula>NOT(ISERROR(SEARCH("Non Operate",X116)))</formula>
    </cfRule>
    <cfRule type="containsText" dxfId="4197" priority="5921" operator="containsText" text="Operate">
      <formula>NOT(ISERROR(SEARCH("Operate",X116)))</formula>
    </cfRule>
  </conditionalFormatting>
  <conditionalFormatting sqref="O116">
    <cfRule type="containsText" dxfId="4196" priority="5918" operator="containsText" text="Regular Test">
      <formula>NOT(ISERROR(SEARCH("Regular Test",O116)))</formula>
    </cfRule>
    <cfRule type="containsText" dxfId="4195" priority="5919" operator="containsText" text="Special Request">
      <formula>NOT(ISERROR(SEARCH("Special Request",O116)))</formula>
    </cfRule>
  </conditionalFormatting>
  <conditionalFormatting sqref="CC116">
    <cfRule type="colorScale" priority="5923">
      <colorScale>
        <cfvo type="min"/>
        <cfvo type="percentile" val="50"/>
        <cfvo type="max"/>
        <color rgb="FF63BE7B"/>
        <color rgb="FFFCFCFF"/>
        <color rgb="FFF8696B"/>
      </colorScale>
    </cfRule>
  </conditionalFormatting>
  <conditionalFormatting sqref="AH116:AO116 AQ116:BE116">
    <cfRule type="timePeriod" dxfId="4194" priority="5915" timePeriod="nextMonth">
      <formula>AND(MONTH(AH116)=MONTH(EDATE(TODAY(),0+1)),YEAR(AH116)=YEAR(EDATE(TODAY(),0+1)))</formula>
    </cfRule>
    <cfRule type="timePeriod" dxfId="4193" priority="5916" timePeriod="nextWeek">
      <formula>AND(ROUNDDOWN(AH116,0)-TODAY()&gt;(7-WEEKDAY(TODAY())),ROUNDDOWN(AH116,0)-TODAY()&lt;(15-WEEKDAY(TODAY())))</formula>
    </cfRule>
    <cfRule type="timePeriod" dxfId="4192" priority="5917" timePeriod="thisWeek">
      <formula>AND(TODAY()-ROUNDDOWN(AH116,0)&lt;=WEEKDAY(TODAY())-1,ROUNDDOWN(AH116,0)-TODAY()&lt;=7-WEEKDAY(TODAY()))</formula>
    </cfRule>
  </conditionalFormatting>
  <conditionalFormatting sqref="C116">
    <cfRule type="containsText" dxfId="4191" priority="5909" operator="containsText" text="Closed">
      <formula>NOT(ISERROR(SEARCH("Closed",C116)))</formula>
    </cfRule>
    <cfRule type="containsText" dxfId="4190" priority="5913" stopIfTrue="1" operator="containsText" text="Near Due">
      <formula>NOT(ISERROR(SEARCH("Near Due",C116)))</formula>
    </cfRule>
    <cfRule type="containsText" dxfId="4189" priority="5914" stopIfTrue="1" operator="containsText" text="Closed">
      <formula>NOT(ISERROR(SEARCH("Closed",C116)))</formula>
    </cfRule>
  </conditionalFormatting>
  <conditionalFormatting sqref="C116">
    <cfRule type="containsText" dxfId="4188" priority="5910" stopIfTrue="1" operator="containsText" text="Too Over Due">
      <formula>NOT(ISERROR(SEARCH("Too Over Due",C116)))</formula>
    </cfRule>
    <cfRule type="containsText" dxfId="4187" priority="5911" stopIfTrue="1" operator="containsText" text="Over due">
      <formula>NOT(ISERROR(SEARCH("Over due",C116)))</formula>
    </cfRule>
    <cfRule type="containsText" dxfId="4186" priority="5912" stopIfTrue="1" operator="containsText" text="Today is due date">
      <formula>NOT(ISERROR(SEARCH("Today is due date",C116)))</formula>
    </cfRule>
  </conditionalFormatting>
  <conditionalFormatting sqref="D115">
    <cfRule type="containsText" dxfId="4185" priority="5907" stopIfTrue="1" operator="containsText" text="Near Due">
      <formula>NOT(ISERROR(SEARCH("Near Due",D115)))</formula>
    </cfRule>
    <cfRule type="containsText" dxfId="4184" priority="5908" stopIfTrue="1" operator="containsText" text="Closed">
      <formula>NOT(ISERROR(SEARCH("Closed",D115)))</formula>
    </cfRule>
  </conditionalFormatting>
  <conditionalFormatting sqref="D115">
    <cfRule type="containsText" dxfId="4183" priority="5904" stopIfTrue="1" operator="containsText" text="Too Over Due">
      <formula>NOT(ISERROR(SEARCH("Too Over Due",D115)))</formula>
    </cfRule>
    <cfRule type="containsText" dxfId="4182" priority="5905" stopIfTrue="1" operator="containsText" text="Over due">
      <formula>NOT(ISERROR(SEARCH("Over due",D115)))</formula>
    </cfRule>
    <cfRule type="containsText" dxfId="4181" priority="5906" stopIfTrue="1" operator="containsText" text="Today is due date">
      <formula>NOT(ISERROR(SEARCH("Today is due date",D115)))</formula>
    </cfRule>
  </conditionalFormatting>
  <conditionalFormatting sqref="D115">
    <cfRule type="containsText" dxfId="4180" priority="5902" operator="containsText" text="Done">
      <formula>NOT(ISERROR(SEARCH("Done",D115)))</formula>
    </cfRule>
    <cfRule type="containsText" dxfId="4179" priority="5903" operator="containsText" text="Under Test">
      <formula>NOT(ISERROR(SEARCH("Under Test",D115)))</formula>
    </cfRule>
  </conditionalFormatting>
  <conditionalFormatting sqref="D115">
    <cfRule type="containsText" dxfId="4178" priority="5901" operator="containsText" text="Cancel Test">
      <formula>NOT(ISERROR(SEARCH("Cancel Test",D115)))</formula>
    </cfRule>
  </conditionalFormatting>
  <conditionalFormatting sqref="X115:Y115">
    <cfRule type="containsText" dxfId="4177" priority="5897" operator="containsText" text="Non Operate">
      <formula>NOT(ISERROR(SEARCH("Non Operate",X115)))</formula>
    </cfRule>
    <cfRule type="containsText" dxfId="4176" priority="5898" operator="containsText" text="Operate">
      <formula>NOT(ISERROR(SEARCH("Operate",X115)))</formula>
    </cfRule>
  </conditionalFormatting>
  <conditionalFormatting sqref="O115">
    <cfRule type="containsText" dxfId="4175" priority="5895" operator="containsText" text="Regular Test">
      <formula>NOT(ISERROR(SEARCH("Regular Test",O115)))</formula>
    </cfRule>
    <cfRule type="containsText" dxfId="4174" priority="5896" operator="containsText" text="Special Request">
      <formula>NOT(ISERROR(SEARCH("Special Request",O115)))</formula>
    </cfRule>
  </conditionalFormatting>
  <conditionalFormatting sqref="AH115:AO115 AQ115:BE115">
    <cfRule type="timePeriod" dxfId="4173" priority="5892" timePeriod="nextMonth">
      <formula>AND(MONTH(AH115)=MONTH(EDATE(TODAY(),0+1)),YEAR(AH115)=YEAR(EDATE(TODAY(),0+1)))</formula>
    </cfRule>
    <cfRule type="timePeriod" dxfId="4172" priority="5893" timePeriod="nextWeek">
      <formula>AND(ROUNDDOWN(AH115,0)-TODAY()&gt;(7-WEEKDAY(TODAY())),ROUNDDOWN(AH115,0)-TODAY()&lt;(15-WEEKDAY(TODAY())))</formula>
    </cfRule>
    <cfRule type="timePeriod" dxfId="4171" priority="5894" timePeriod="thisWeek">
      <formula>AND(TODAY()-ROUNDDOWN(AH115,0)&lt;=WEEKDAY(TODAY())-1,ROUNDDOWN(AH115,0)-TODAY()&lt;=7-WEEKDAY(TODAY()))</formula>
    </cfRule>
  </conditionalFormatting>
  <conditionalFormatting sqref="C115">
    <cfRule type="containsText" dxfId="4170" priority="5883" operator="containsText" text="Closed">
      <formula>NOT(ISERROR(SEARCH("Closed",C115)))</formula>
    </cfRule>
    <cfRule type="containsText" dxfId="4169" priority="5887" stopIfTrue="1" operator="containsText" text="Near Due">
      <formula>NOT(ISERROR(SEARCH("Near Due",C115)))</formula>
    </cfRule>
    <cfRule type="containsText" dxfId="4168" priority="5888" stopIfTrue="1" operator="containsText" text="Closed">
      <formula>NOT(ISERROR(SEARCH("Closed",C115)))</formula>
    </cfRule>
  </conditionalFormatting>
  <conditionalFormatting sqref="C115">
    <cfRule type="containsText" dxfId="4167" priority="5884" stopIfTrue="1" operator="containsText" text="Too Over Due">
      <formula>NOT(ISERROR(SEARCH("Too Over Due",C115)))</formula>
    </cfRule>
    <cfRule type="containsText" dxfId="4166" priority="5885" stopIfTrue="1" operator="containsText" text="Over due">
      <formula>NOT(ISERROR(SEARCH("Over due",C115)))</formula>
    </cfRule>
    <cfRule type="containsText" dxfId="4165" priority="5886" stopIfTrue="1" operator="containsText" text="Today is due date">
      <formula>NOT(ISERROR(SEARCH("Today is due date",C115)))</formula>
    </cfRule>
  </conditionalFormatting>
  <conditionalFormatting sqref="CC115">
    <cfRule type="colorScale" priority="5900">
      <colorScale>
        <cfvo type="min"/>
        <cfvo type="percentile" val="50"/>
        <cfvo type="max"/>
        <color rgb="FF63BE7B"/>
        <color rgb="FFFCFCFF"/>
        <color rgb="FFF8696B"/>
      </colorScale>
    </cfRule>
  </conditionalFormatting>
  <conditionalFormatting sqref="D117:D118">
    <cfRule type="containsText" dxfId="4164" priority="5875" stopIfTrue="1" operator="containsText" text="Near Due">
      <formula>NOT(ISERROR(SEARCH("Near Due",D117)))</formula>
    </cfRule>
    <cfRule type="containsText" dxfId="4163" priority="5876" stopIfTrue="1" operator="containsText" text="Closed">
      <formula>NOT(ISERROR(SEARCH("Closed",D117)))</formula>
    </cfRule>
  </conditionalFormatting>
  <conditionalFormatting sqref="D117:D118">
    <cfRule type="containsText" dxfId="4162" priority="5872" stopIfTrue="1" operator="containsText" text="Too Over Due">
      <formula>NOT(ISERROR(SEARCH("Too Over Due",D117)))</formula>
    </cfRule>
    <cfRule type="containsText" dxfId="4161" priority="5873" stopIfTrue="1" operator="containsText" text="Over due">
      <formula>NOT(ISERROR(SEARCH("Over due",D117)))</formula>
    </cfRule>
    <cfRule type="containsText" dxfId="4160" priority="5874" stopIfTrue="1" operator="containsText" text="Today is due date">
      <formula>NOT(ISERROR(SEARCH("Today is due date",D117)))</formula>
    </cfRule>
  </conditionalFormatting>
  <conditionalFormatting sqref="D117:D118">
    <cfRule type="containsText" dxfId="4159" priority="5870" operator="containsText" text="Done">
      <formula>NOT(ISERROR(SEARCH("Done",D117)))</formula>
    </cfRule>
    <cfRule type="containsText" dxfId="4158" priority="5871" operator="containsText" text="Under Test">
      <formula>NOT(ISERROR(SEARCH("Under Test",D117)))</formula>
    </cfRule>
  </conditionalFormatting>
  <conditionalFormatting sqref="D117:D118">
    <cfRule type="containsText" dxfId="4157" priority="5869" operator="containsText" text="Cancel Test">
      <formula>NOT(ISERROR(SEARCH("Cancel Test",D117)))</formula>
    </cfRule>
  </conditionalFormatting>
  <conditionalFormatting sqref="C118">
    <cfRule type="containsText" dxfId="4156" priority="5865" stopIfTrue="1" operator="containsText" text="Too Over Due">
      <formula>NOT(ISERROR(SEARCH("Too Over Due",C118)))</formula>
    </cfRule>
    <cfRule type="containsText" dxfId="4155" priority="5866" stopIfTrue="1" operator="containsText" text="Over due">
      <formula>NOT(ISERROR(SEARCH("Over due",C118)))</formula>
    </cfRule>
    <cfRule type="containsText" dxfId="4154" priority="5867" stopIfTrue="1" operator="containsText" text="Today is due date">
      <formula>NOT(ISERROR(SEARCH("Today is due date",C118)))</formula>
    </cfRule>
  </conditionalFormatting>
  <conditionalFormatting sqref="X118">
    <cfRule type="containsText" dxfId="4153" priority="5862" operator="containsText" text="Non Operate">
      <formula>NOT(ISERROR(SEARCH("Non Operate",X118)))</formula>
    </cfRule>
    <cfRule type="containsText" dxfId="4152" priority="5863" operator="containsText" text="Operate">
      <formula>NOT(ISERROR(SEARCH("Operate",X118)))</formula>
    </cfRule>
  </conditionalFormatting>
  <conditionalFormatting sqref="O118">
    <cfRule type="containsText" dxfId="4151" priority="5860" operator="containsText" text="Regular Test">
      <formula>NOT(ISERROR(SEARCH("Regular Test",O118)))</formula>
    </cfRule>
    <cfRule type="containsText" dxfId="4150" priority="5861" operator="containsText" text="Special Request">
      <formula>NOT(ISERROR(SEARCH("Special Request",O118)))</formula>
    </cfRule>
  </conditionalFormatting>
  <conditionalFormatting sqref="AH118:AO118 AQ118:BE118">
    <cfRule type="timePeriod" dxfId="4149" priority="5857" timePeriod="nextMonth">
      <formula>AND(MONTH(AH118)=MONTH(EDATE(TODAY(),0+1)),YEAR(AH118)=YEAR(EDATE(TODAY(),0+1)))</formula>
    </cfRule>
    <cfRule type="timePeriod" dxfId="4148" priority="5858" timePeriod="nextWeek">
      <formula>AND(ROUNDDOWN(AH118,0)-TODAY()&gt;(7-WEEKDAY(TODAY())),ROUNDDOWN(AH118,0)-TODAY()&lt;(15-WEEKDAY(TODAY())))</formula>
    </cfRule>
    <cfRule type="timePeriod" dxfId="4147" priority="5859" timePeriod="thisWeek">
      <formula>AND(TODAY()-ROUNDDOWN(AH118,0)&lt;=WEEKDAY(TODAY())-1,ROUNDDOWN(AH118,0)-TODAY()&lt;=7-WEEKDAY(TODAY()))</formula>
    </cfRule>
  </conditionalFormatting>
  <conditionalFormatting sqref="C118">
    <cfRule type="containsText" dxfId="4146" priority="5854" operator="containsText" text="Closed">
      <formula>NOT(ISERROR(SEARCH("Closed",C118)))</formula>
    </cfRule>
    <cfRule type="containsText" dxfId="4145" priority="5855" stopIfTrue="1" operator="containsText" text="Near Due">
      <formula>NOT(ISERROR(SEARCH("Near Due",C118)))</formula>
    </cfRule>
    <cfRule type="containsText" dxfId="4144" priority="5856" stopIfTrue="1" operator="containsText" text="Closed">
      <formula>NOT(ISERROR(SEARCH("Closed",C118)))</formula>
    </cfRule>
  </conditionalFormatting>
  <conditionalFormatting sqref="X117">
    <cfRule type="containsText" dxfId="4143" priority="5850" operator="containsText" text="Non Operate">
      <formula>NOT(ISERROR(SEARCH("Non Operate",X117)))</formula>
    </cfRule>
    <cfRule type="containsText" dxfId="4142" priority="5851" operator="containsText" text="Operate">
      <formula>NOT(ISERROR(SEARCH("Operate",X117)))</formula>
    </cfRule>
  </conditionalFormatting>
  <conditionalFormatting sqref="O117">
    <cfRule type="containsText" dxfId="4141" priority="5848" operator="containsText" text="Regular Test">
      <formula>NOT(ISERROR(SEARCH("Regular Test",O117)))</formula>
    </cfRule>
    <cfRule type="containsText" dxfId="4140" priority="5849" operator="containsText" text="Special Request">
      <formula>NOT(ISERROR(SEARCH("Special Request",O117)))</formula>
    </cfRule>
  </conditionalFormatting>
  <conditionalFormatting sqref="CC117">
    <cfRule type="colorScale" priority="5853">
      <colorScale>
        <cfvo type="min"/>
        <cfvo type="percentile" val="50"/>
        <cfvo type="max"/>
        <color rgb="FF63BE7B"/>
        <color rgb="FFFCFCFF"/>
        <color rgb="FFF8696B"/>
      </colorScale>
    </cfRule>
  </conditionalFormatting>
  <conditionalFormatting sqref="AH117:AO117 AQ117:BE117">
    <cfRule type="timePeriod" dxfId="4139" priority="5845" timePeriod="nextMonth">
      <formula>AND(MONTH(AH117)=MONTH(EDATE(TODAY(),0+1)),YEAR(AH117)=YEAR(EDATE(TODAY(),0+1)))</formula>
    </cfRule>
    <cfRule type="timePeriod" dxfId="4138" priority="5846" timePeriod="nextWeek">
      <formula>AND(ROUNDDOWN(AH117,0)-TODAY()&gt;(7-WEEKDAY(TODAY())),ROUNDDOWN(AH117,0)-TODAY()&lt;(15-WEEKDAY(TODAY())))</formula>
    </cfRule>
    <cfRule type="timePeriod" dxfId="4137" priority="5847" timePeriod="thisWeek">
      <formula>AND(TODAY()-ROUNDDOWN(AH117,0)&lt;=WEEKDAY(TODAY())-1,ROUNDDOWN(AH117,0)-TODAY()&lt;=7-WEEKDAY(TODAY()))</formula>
    </cfRule>
  </conditionalFormatting>
  <conditionalFormatting sqref="C117">
    <cfRule type="containsText" dxfId="4136" priority="5839" operator="containsText" text="Closed">
      <formula>NOT(ISERROR(SEARCH("Closed",C117)))</formula>
    </cfRule>
    <cfRule type="containsText" dxfId="4135" priority="5843" stopIfTrue="1" operator="containsText" text="Near Due">
      <formula>NOT(ISERROR(SEARCH("Near Due",C117)))</formula>
    </cfRule>
    <cfRule type="containsText" dxfId="4134" priority="5844" stopIfTrue="1" operator="containsText" text="Closed">
      <formula>NOT(ISERROR(SEARCH("Closed",C117)))</formula>
    </cfRule>
  </conditionalFormatting>
  <conditionalFormatting sqref="C117">
    <cfRule type="containsText" dxfId="4133" priority="5840" stopIfTrue="1" operator="containsText" text="Too Over Due">
      <formula>NOT(ISERROR(SEARCH("Too Over Due",C117)))</formula>
    </cfRule>
    <cfRule type="containsText" dxfId="4132" priority="5841" stopIfTrue="1" operator="containsText" text="Over due">
      <formula>NOT(ISERROR(SEARCH("Over due",C117)))</formula>
    </cfRule>
    <cfRule type="containsText" dxfId="4131" priority="5842" stopIfTrue="1" operator="containsText" text="Today is due date">
      <formula>NOT(ISERROR(SEARCH("Today is due date",C117)))</formula>
    </cfRule>
  </conditionalFormatting>
  <conditionalFormatting sqref="CC118">
    <cfRule type="colorScale" priority="5868">
      <colorScale>
        <cfvo type="min"/>
        <cfvo type="percentile" val="50"/>
        <cfvo type="max"/>
        <color rgb="FF63BE7B"/>
        <color rgb="FFFCFCFF"/>
        <color rgb="FFF8696B"/>
      </colorScale>
    </cfRule>
  </conditionalFormatting>
  <conditionalFormatting sqref="Y117:Y118">
    <cfRule type="containsText" dxfId="4130" priority="5837" operator="containsText" text="Non Operate">
      <formula>NOT(ISERROR(SEARCH("Non Operate",Y117)))</formula>
    </cfRule>
    <cfRule type="containsText" dxfId="4129" priority="5838" operator="containsText" text="Operate">
      <formula>NOT(ISERROR(SEARCH("Operate",Y117)))</formula>
    </cfRule>
  </conditionalFormatting>
  <conditionalFormatting sqref="E115:E118">
    <cfRule type="containsText" dxfId="4128" priority="5832" stopIfTrue="1" operator="containsText" text="Near Due">
      <formula>NOT(ISERROR(SEARCH("Near Due",E115)))</formula>
    </cfRule>
    <cfRule type="containsText" dxfId="4127" priority="5833" stopIfTrue="1" operator="containsText" text="Closed">
      <formula>NOT(ISERROR(SEARCH("Closed",E115)))</formula>
    </cfRule>
  </conditionalFormatting>
  <conditionalFormatting sqref="E115:E118">
    <cfRule type="containsText" dxfId="4126" priority="5829" stopIfTrue="1" operator="containsText" text="Too Over Due">
      <formula>NOT(ISERROR(SEARCH("Too Over Due",E115)))</formula>
    </cfRule>
    <cfRule type="containsText" dxfId="4125" priority="5830" stopIfTrue="1" operator="containsText" text="Over due">
      <formula>NOT(ISERROR(SEARCH("Over due",E115)))</formula>
    </cfRule>
    <cfRule type="containsText" dxfId="4124" priority="5831" stopIfTrue="1" operator="containsText" text="Today is due date">
      <formula>NOT(ISERROR(SEARCH("Today is due date",E115)))</formula>
    </cfRule>
  </conditionalFormatting>
  <conditionalFormatting sqref="D120">
    <cfRule type="containsText" dxfId="4123" priority="5821" stopIfTrue="1" operator="containsText" text="Near Due">
      <formula>NOT(ISERROR(SEARCH("Near Due",D120)))</formula>
    </cfRule>
    <cfRule type="containsText" dxfId="4122" priority="5822" stopIfTrue="1" operator="containsText" text="Closed">
      <formula>NOT(ISERROR(SEARCH("Closed",D120)))</formula>
    </cfRule>
  </conditionalFormatting>
  <conditionalFormatting sqref="D120">
    <cfRule type="containsText" dxfId="4121" priority="5818" stopIfTrue="1" operator="containsText" text="Too Over Due">
      <formula>NOT(ISERROR(SEARCH("Too Over Due",D120)))</formula>
    </cfRule>
    <cfRule type="containsText" dxfId="4120" priority="5819" stopIfTrue="1" operator="containsText" text="Over due">
      <formula>NOT(ISERROR(SEARCH("Over due",D120)))</formula>
    </cfRule>
    <cfRule type="containsText" dxfId="4119" priority="5820" stopIfTrue="1" operator="containsText" text="Today is due date">
      <formula>NOT(ISERROR(SEARCH("Today is due date",D120)))</formula>
    </cfRule>
  </conditionalFormatting>
  <conditionalFormatting sqref="D120">
    <cfRule type="containsText" dxfId="4118" priority="5816" operator="containsText" text="Done">
      <formula>NOT(ISERROR(SEARCH("Done",D120)))</formula>
    </cfRule>
    <cfRule type="containsText" dxfId="4117" priority="5817" operator="containsText" text="Under Test">
      <formula>NOT(ISERROR(SEARCH("Under Test",D120)))</formula>
    </cfRule>
  </conditionalFormatting>
  <conditionalFormatting sqref="D120">
    <cfRule type="containsText" dxfId="4116" priority="5815" operator="containsText" text="Cancel Test">
      <formula>NOT(ISERROR(SEARCH("Cancel Test",D120)))</formula>
    </cfRule>
  </conditionalFormatting>
  <conditionalFormatting sqref="X120:Y120">
    <cfRule type="containsText" dxfId="4115" priority="5811" operator="containsText" text="Non Operate">
      <formula>NOT(ISERROR(SEARCH("Non Operate",X120)))</formula>
    </cfRule>
    <cfRule type="containsText" dxfId="4114" priority="5812" operator="containsText" text="Operate">
      <formula>NOT(ISERROR(SEARCH("Operate",X120)))</formula>
    </cfRule>
  </conditionalFormatting>
  <conditionalFormatting sqref="O120">
    <cfRule type="containsText" dxfId="4113" priority="5809" operator="containsText" text="Regular Test">
      <formula>NOT(ISERROR(SEARCH("Regular Test",O120)))</formula>
    </cfRule>
    <cfRule type="containsText" dxfId="4112" priority="5810" operator="containsText" text="Special Request">
      <formula>NOT(ISERROR(SEARCH("Special Request",O120)))</formula>
    </cfRule>
  </conditionalFormatting>
  <conditionalFormatting sqref="CC120">
    <cfRule type="colorScale" priority="5814">
      <colorScale>
        <cfvo type="min"/>
        <cfvo type="percentile" val="50"/>
        <cfvo type="max"/>
        <color rgb="FF63BE7B"/>
        <color rgb="FFFCFCFF"/>
        <color rgb="FFF8696B"/>
      </colorScale>
    </cfRule>
  </conditionalFormatting>
  <conditionalFormatting sqref="AH120:AO120 AQ120:BE120">
    <cfRule type="timePeriod" dxfId="4111" priority="5806" timePeriod="nextMonth">
      <formula>AND(MONTH(AH120)=MONTH(EDATE(TODAY(),0+1)),YEAR(AH120)=YEAR(EDATE(TODAY(),0+1)))</formula>
    </cfRule>
    <cfRule type="timePeriod" dxfId="4110" priority="5807" timePeriod="nextWeek">
      <formula>AND(ROUNDDOWN(AH120,0)-TODAY()&gt;(7-WEEKDAY(TODAY())),ROUNDDOWN(AH120,0)-TODAY()&lt;(15-WEEKDAY(TODAY())))</formula>
    </cfRule>
    <cfRule type="timePeriod" dxfId="4109" priority="5808" timePeriod="thisWeek">
      <formula>AND(TODAY()-ROUNDDOWN(AH120,0)&lt;=WEEKDAY(TODAY())-1,ROUNDDOWN(AH120,0)-TODAY()&lt;=7-WEEKDAY(TODAY()))</formula>
    </cfRule>
  </conditionalFormatting>
  <conditionalFormatting sqref="C120">
    <cfRule type="containsText" dxfId="4108" priority="5800" operator="containsText" text="Closed">
      <formula>NOT(ISERROR(SEARCH("Closed",C120)))</formula>
    </cfRule>
    <cfRule type="containsText" dxfId="4107" priority="5804" stopIfTrue="1" operator="containsText" text="Near Due">
      <formula>NOT(ISERROR(SEARCH("Near Due",C120)))</formula>
    </cfRule>
    <cfRule type="containsText" dxfId="4106" priority="5805" stopIfTrue="1" operator="containsText" text="Closed">
      <formula>NOT(ISERROR(SEARCH("Closed",C120)))</formula>
    </cfRule>
  </conditionalFormatting>
  <conditionalFormatting sqref="C120">
    <cfRule type="containsText" dxfId="4105" priority="5801" stopIfTrue="1" operator="containsText" text="Too Over Due">
      <formula>NOT(ISERROR(SEARCH("Too Over Due",C120)))</formula>
    </cfRule>
    <cfRule type="containsText" dxfId="4104" priority="5802" stopIfTrue="1" operator="containsText" text="Over due">
      <formula>NOT(ISERROR(SEARCH("Over due",C120)))</formula>
    </cfRule>
    <cfRule type="containsText" dxfId="4103" priority="5803" stopIfTrue="1" operator="containsText" text="Today is due date">
      <formula>NOT(ISERROR(SEARCH("Today is due date",C120)))</formula>
    </cfRule>
  </conditionalFormatting>
  <conditionalFormatting sqref="D119">
    <cfRule type="containsText" dxfId="4102" priority="5798" stopIfTrue="1" operator="containsText" text="Near Due">
      <formula>NOT(ISERROR(SEARCH("Near Due",D119)))</formula>
    </cfRule>
    <cfRule type="containsText" dxfId="4101" priority="5799" stopIfTrue="1" operator="containsText" text="Closed">
      <formula>NOT(ISERROR(SEARCH("Closed",D119)))</formula>
    </cfRule>
  </conditionalFormatting>
  <conditionalFormatting sqref="D119">
    <cfRule type="containsText" dxfId="4100" priority="5795" stopIfTrue="1" operator="containsText" text="Too Over Due">
      <formula>NOT(ISERROR(SEARCH("Too Over Due",D119)))</formula>
    </cfRule>
    <cfRule type="containsText" dxfId="4099" priority="5796" stopIfTrue="1" operator="containsText" text="Over due">
      <formula>NOT(ISERROR(SEARCH("Over due",D119)))</formula>
    </cfRule>
    <cfRule type="containsText" dxfId="4098" priority="5797" stopIfTrue="1" operator="containsText" text="Today is due date">
      <formula>NOT(ISERROR(SEARCH("Today is due date",D119)))</formula>
    </cfRule>
  </conditionalFormatting>
  <conditionalFormatting sqref="D119">
    <cfRule type="containsText" dxfId="4097" priority="5793" operator="containsText" text="Done">
      <formula>NOT(ISERROR(SEARCH("Done",D119)))</formula>
    </cfRule>
    <cfRule type="containsText" dxfId="4096" priority="5794" operator="containsText" text="Under Test">
      <formula>NOT(ISERROR(SEARCH("Under Test",D119)))</formula>
    </cfRule>
  </conditionalFormatting>
  <conditionalFormatting sqref="D119">
    <cfRule type="containsText" dxfId="4095" priority="5792" operator="containsText" text="Cancel Test">
      <formula>NOT(ISERROR(SEARCH("Cancel Test",D119)))</formula>
    </cfRule>
  </conditionalFormatting>
  <conditionalFormatting sqref="X119:Y119">
    <cfRule type="containsText" dxfId="4094" priority="5788" operator="containsText" text="Non Operate">
      <formula>NOT(ISERROR(SEARCH("Non Operate",X119)))</formula>
    </cfRule>
    <cfRule type="containsText" dxfId="4093" priority="5789" operator="containsText" text="Operate">
      <formula>NOT(ISERROR(SEARCH("Operate",X119)))</formula>
    </cfRule>
  </conditionalFormatting>
  <conditionalFormatting sqref="O119">
    <cfRule type="containsText" dxfId="4092" priority="5786" operator="containsText" text="Regular Test">
      <formula>NOT(ISERROR(SEARCH("Regular Test",O119)))</formula>
    </cfRule>
    <cfRule type="containsText" dxfId="4091" priority="5787" operator="containsText" text="Special Request">
      <formula>NOT(ISERROR(SEARCH("Special Request",O119)))</formula>
    </cfRule>
  </conditionalFormatting>
  <conditionalFormatting sqref="AH119:AO119 AQ119:BE119">
    <cfRule type="timePeriod" dxfId="4090" priority="5783" timePeriod="nextMonth">
      <formula>AND(MONTH(AH119)=MONTH(EDATE(TODAY(),0+1)),YEAR(AH119)=YEAR(EDATE(TODAY(),0+1)))</formula>
    </cfRule>
    <cfRule type="timePeriod" dxfId="4089" priority="5784" timePeriod="nextWeek">
      <formula>AND(ROUNDDOWN(AH119,0)-TODAY()&gt;(7-WEEKDAY(TODAY())),ROUNDDOWN(AH119,0)-TODAY()&lt;(15-WEEKDAY(TODAY())))</formula>
    </cfRule>
    <cfRule type="timePeriod" dxfId="4088" priority="5785" timePeriod="thisWeek">
      <formula>AND(TODAY()-ROUNDDOWN(AH119,0)&lt;=WEEKDAY(TODAY())-1,ROUNDDOWN(AH119,0)-TODAY()&lt;=7-WEEKDAY(TODAY()))</formula>
    </cfRule>
  </conditionalFormatting>
  <conditionalFormatting sqref="CD124">
    <cfRule type="timePeriod" dxfId="4087" priority="5385" timePeriod="nextMonth">
      <formula>AND(MONTH(CD124)=MONTH(EDATE(TODAY(),0+1)),YEAR(CD124)=YEAR(EDATE(TODAY(),0+1)))</formula>
    </cfRule>
    <cfRule type="timePeriod" dxfId="4086" priority="5386" timePeriod="nextWeek">
      <formula>AND(ROUNDDOWN(CD124,0)-TODAY()&gt;(7-WEEKDAY(TODAY())),ROUNDDOWN(CD124,0)-TODAY()&lt;(15-WEEKDAY(TODAY())))</formula>
    </cfRule>
    <cfRule type="timePeriod" dxfId="4085" priority="5387" timePeriod="thisWeek">
      <formula>AND(TODAY()-ROUNDDOWN(CD124,0)&lt;=WEEKDAY(TODAY())-1,ROUNDDOWN(CD124,0)-TODAY()&lt;=7-WEEKDAY(TODAY()))</formula>
    </cfRule>
  </conditionalFormatting>
  <conditionalFormatting sqref="C119">
    <cfRule type="containsText" dxfId="4084" priority="5774" operator="containsText" text="Closed">
      <formula>NOT(ISERROR(SEARCH("Closed",C119)))</formula>
    </cfRule>
    <cfRule type="containsText" dxfId="4083" priority="5778" stopIfTrue="1" operator="containsText" text="Near Due">
      <formula>NOT(ISERROR(SEARCH("Near Due",C119)))</formula>
    </cfRule>
    <cfRule type="containsText" dxfId="4082" priority="5779" stopIfTrue="1" operator="containsText" text="Closed">
      <formula>NOT(ISERROR(SEARCH("Closed",C119)))</formula>
    </cfRule>
  </conditionalFormatting>
  <conditionalFormatting sqref="C119">
    <cfRule type="containsText" dxfId="4081" priority="5775" stopIfTrue="1" operator="containsText" text="Too Over Due">
      <formula>NOT(ISERROR(SEARCH("Too Over Due",C119)))</formula>
    </cfRule>
    <cfRule type="containsText" dxfId="4080" priority="5776" stopIfTrue="1" operator="containsText" text="Over due">
      <formula>NOT(ISERROR(SEARCH("Over due",C119)))</formula>
    </cfRule>
    <cfRule type="containsText" dxfId="4079" priority="5777" stopIfTrue="1" operator="containsText" text="Today is due date">
      <formula>NOT(ISERROR(SEARCH("Today is due date",C119)))</formula>
    </cfRule>
  </conditionalFormatting>
  <conditionalFormatting sqref="CC119">
    <cfRule type="colorScale" priority="5791">
      <colorScale>
        <cfvo type="min"/>
        <cfvo type="percentile" val="50"/>
        <cfvo type="max"/>
        <color rgb="FF63BE7B"/>
        <color rgb="FFFCFCFF"/>
        <color rgb="FFF8696B"/>
      </colorScale>
    </cfRule>
  </conditionalFormatting>
  <conditionalFormatting sqref="D121:D122">
    <cfRule type="containsText" dxfId="4078" priority="5766" stopIfTrue="1" operator="containsText" text="Near Due">
      <formula>NOT(ISERROR(SEARCH("Near Due",D121)))</formula>
    </cfRule>
    <cfRule type="containsText" dxfId="4077" priority="5767" stopIfTrue="1" operator="containsText" text="Closed">
      <formula>NOT(ISERROR(SEARCH("Closed",D121)))</formula>
    </cfRule>
  </conditionalFormatting>
  <conditionalFormatting sqref="D121:D122">
    <cfRule type="containsText" dxfId="4076" priority="5763" stopIfTrue="1" operator="containsText" text="Too Over Due">
      <formula>NOT(ISERROR(SEARCH("Too Over Due",D121)))</formula>
    </cfRule>
    <cfRule type="containsText" dxfId="4075" priority="5764" stopIfTrue="1" operator="containsText" text="Over due">
      <formula>NOT(ISERROR(SEARCH("Over due",D121)))</formula>
    </cfRule>
    <cfRule type="containsText" dxfId="4074" priority="5765" stopIfTrue="1" operator="containsText" text="Today is due date">
      <formula>NOT(ISERROR(SEARCH("Today is due date",D121)))</formula>
    </cfRule>
  </conditionalFormatting>
  <conditionalFormatting sqref="D121:D122">
    <cfRule type="containsText" dxfId="4073" priority="5761" operator="containsText" text="Done">
      <formula>NOT(ISERROR(SEARCH("Done",D121)))</formula>
    </cfRule>
    <cfRule type="containsText" dxfId="4072" priority="5762" operator="containsText" text="Under Test">
      <formula>NOT(ISERROR(SEARCH("Under Test",D121)))</formula>
    </cfRule>
  </conditionalFormatting>
  <conditionalFormatting sqref="D121:D122">
    <cfRule type="containsText" dxfId="4071" priority="5760" operator="containsText" text="Cancel Test">
      <formula>NOT(ISERROR(SEARCH("Cancel Test",D121)))</formula>
    </cfRule>
  </conditionalFormatting>
  <conditionalFormatting sqref="C122">
    <cfRule type="containsText" dxfId="4070" priority="5756" stopIfTrue="1" operator="containsText" text="Too Over Due">
      <formula>NOT(ISERROR(SEARCH("Too Over Due",C122)))</formula>
    </cfRule>
    <cfRule type="containsText" dxfId="4069" priority="5757" stopIfTrue="1" operator="containsText" text="Over due">
      <formula>NOT(ISERROR(SEARCH("Over due",C122)))</formula>
    </cfRule>
    <cfRule type="containsText" dxfId="4068" priority="5758" stopIfTrue="1" operator="containsText" text="Today is due date">
      <formula>NOT(ISERROR(SEARCH("Today is due date",C122)))</formula>
    </cfRule>
  </conditionalFormatting>
  <conditionalFormatting sqref="X122">
    <cfRule type="containsText" dxfId="4067" priority="5753" operator="containsText" text="Non Operate">
      <formula>NOT(ISERROR(SEARCH("Non Operate",X122)))</formula>
    </cfRule>
    <cfRule type="containsText" dxfId="4066" priority="5754" operator="containsText" text="Operate">
      <formula>NOT(ISERROR(SEARCH("Operate",X122)))</formula>
    </cfRule>
  </conditionalFormatting>
  <conditionalFormatting sqref="O122">
    <cfRule type="containsText" dxfId="4065" priority="5751" operator="containsText" text="Regular Test">
      <formula>NOT(ISERROR(SEARCH("Regular Test",O122)))</formula>
    </cfRule>
    <cfRule type="containsText" dxfId="4064" priority="5752" operator="containsText" text="Special Request">
      <formula>NOT(ISERROR(SEARCH("Special Request",O122)))</formula>
    </cfRule>
  </conditionalFormatting>
  <conditionalFormatting sqref="AH122:AO122 AQ122:BE122">
    <cfRule type="timePeriod" dxfId="4063" priority="5748" timePeriod="nextMonth">
      <formula>AND(MONTH(AH122)=MONTH(EDATE(TODAY(),0+1)),YEAR(AH122)=YEAR(EDATE(TODAY(),0+1)))</formula>
    </cfRule>
    <cfRule type="timePeriod" dxfId="4062" priority="5749" timePeriod="nextWeek">
      <formula>AND(ROUNDDOWN(AH122,0)-TODAY()&gt;(7-WEEKDAY(TODAY())),ROUNDDOWN(AH122,0)-TODAY()&lt;(15-WEEKDAY(TODAY())))</formula>
    </cfRule>
    <cfRule type="timePeriod" dxfId="4061" priority="5750" timePeriod="thisWeek">
      <formula>AND(TODAY()-ROUNDDOWN(AH122,0)&lt;=WEEKDAY(TODAY())-1,ROUNDDOWN(AH122,0)-TODAY()&lt;=7-WEEKDAY(TODAY()))</formula>
    </cfRule>
  </conditionalFormatting>
  <conditionalFormatting sqref="C122">
    <cfRule type="containsText" dxfId="4060" priority="5745" operator="containsText" text="Closed">
      <formula>NOT(ISERROR(SEARCH("Closed",C122)))</formula>
    </cfRule>
    <cfRule type="containsText" dxfId="4059" priority="5746" stopIfTrue="1" operator="containsText" text="Near Due">
      <formula>NOT(ISERROR(SEARCH("Near Due",C122)))</formula>
    </cfRule>
    <cfRule type="containsText" dxfId="4058" priority="5747" stopIfTrue="1" operator="containsText" text="Closed">
      <formula>NOT(ISERROR(SEARCH("Closed",C122)))</formula>
    </cfRule>
  </conditionalFormatting>
  <conditionalFormatting sqref="X121">
    <cfRule type="containsText" dxfId="4057" priority="5741" operator="containsText" text="Non Operate">
      <formula>NOT(ISERROR(SEARCH("Non Operate",X121)))</formula>
    </cfRule>
    <cfRule type="containsText" dxfId="4056" priority="5742" operator="containsText" text="Operate">
      <formula>NOT(ISERROR(SEARCH("Operate",X121)))</formula>
    </cfRule>
  </conditionalFormatting>
  <conditionalFormatting sqref="O121">
    <cfRule type="containsText" dxfId="4055" priority="5739" operator="containsText" text="Regular Test">
      <formula>NOT(ISERROR(SEARCH("Regular Test",O121)))</formula>
    </cfRule>
    <cfRule type="containsText" dxfId="4054" priority="5740" operator="containsText" text="Special Request">
      <formula>NOT(ISERROR(SEARCH("Special Request",O121)))</formula>
    </cfRule>
  </conditionalFormatting>
  <conditionalFormatting sqref="CC121">
    <cfRule type="colorScale" priority="5744">
      <colorScale>
        <cfvo type="min"/>
        <cfvo type="percentile" val="50"/>
        <cfvo type="max"/>
        <color rgb="FF63BE7B"/>
        <color rgb="FFFCFCFF"/>
        <color rgb="FFF8696B"/>
      </colorScale>
    </cfRule>
  </conditionalFormatting>
  <conditionalFormatting sqref="AH121:AO121 AQ121:BE121">
    <cfRule type="timePeriod" dxfId="4053" priority="5736" timePeriod="nextMonth">
      <formula>AND(MONTH(AH121)=MONTH(EDATE(TODAY(),0+1)),YEAR(AH121)=YEAR(EDATE(TODAY(),0+1)))</formula>
    </cfRule>
    <cfRule type="timePeriod" dxfId="4052" priority="5737" timePeriod="nextWeek">
      <formula>AND(ROUNDDOWN(AH121,0)-TODAY()&gt;(7-WEEKDAY(TODAY())),ROUNDDOWN(AH121,0)-TODAY()&lt;(15-WEEKDAY(TODAY())))</formula>
    </cfRule>
    <cfRule type="timePeriod" dxfId="4051" priority="5738" timePeriod="thisWeek">
      <formula>AND(TODAY()-ROUNDDOWN(AH121,0)&lt;=WEEKDAY(TODAY())-1,ROUNDDOWN(AH121,0)-TODAY()&lt;=7-WEEKDAY(TODAY()))</formula>
    </cfRule>
  </conditionalFormatting>
  <conditionalFormatting sqref="C121">
    <cfRule type="containsText" dxfId="4050" priority="5730" operator="containsText" text="Closed">
      <formula>NOT(ISERROR(SEARCH("Closed",C121)))</formula>
    </cfRule>
    <cfRule type="containsText" dxfId="4049" priority="5734" stopIfTrue="1" operator="containsText" text="Near Due">
      <formula>NOT(ISERROR(SEARCH("Near Due",C121)))</formula>
    </cfRule>
    <cfRule type="containsText" dxfId="4048" priority="5735" stopIfTrue="1" operator="containsText" text="Closed">
      <formula>NOT(ISERROR(SEARCH("Closed",C121)))</formula>
    </cfRule>
  </conditionalFormatting>
  <conditionalFormatting sqref="C121">
    <cfRule type="containsText" dxfId="4047" priority="5731" stopIfTrue="1" operator="containsText" text="Too Over Due">
      <formula>NOT(ISERROR(SEARCH("Too Over Due",C121)))</formula>
    </cfRule>
    <cfRule type="containsText" dxfId="4046" priority="5732" stopIfTrue="1" operator="containsText" text="Over due">
      <formula>NOT(ISERROR(SEARCH("Over due",C121)))</formula>
    </cfRule>
    <cfRule type="containsText" dxfId="4045" priority="5733" stopIfTrue="1" operator="containsText" text="Today is due date">
      <formula>NOT(ISERROR(SEARCH("Today is due date",C121)))</formula>
    </cfRule>
  </conditionalFormatting>
  <conditionalFormatting sqref="CC122">
    <cfRule type="colorScale" priority="5759">
      <colorScale>
        <cfvo type="min"/>
        <cfvo type="percentile" val="50"/>
        <cfvo type="max"/>
        <color rgb="FF63BE7B"/>
        <color rgb="FFFCFCFF"/>
        <color rgb="FFF8696B"/>
      </colorScale>
    </cfRule>
  </conditionalFormatting>
  <conditionalFormatting sqref="Y121:Y122">
    <cfRule type="containsText" dxfId="4044" priority="5728" operator="containsText" text="Non Operate">
      <formula>NOT(ISERROR(SEARCH("Non Operate",Y121)))</formula>
    </cfRule>
    <cfRule type="containsText" dxfId="4043" priority="5729" operator="containsText" text="Operate">
      <formula>NOT(ISERROR(SEARCH("Operate",Y121)))</formula>
    </cfRule>
  </conditionalFormatting>
  <conditionalFormatting sqref="E119:E122">
    <cfRule type="containsText" dxfId="4042" priority="5723" stopIfTrue="1" operator="containsText" text="Near Due">
      <formula>NOT(ISERROR(SEARCH("Near Due",E119)))</formula>
    </cfRule>
    <cfRule type="containsText" dxfId="4041" priority="5724" stopIfTrue="1" operator="containsText" text="Closed">
      <formula>NOT(ISERROR(SEARCH("Closed",E119)))</formula>
    </cfRule>
  </conditionalFormatting>
  <conditionalFormatting sqref="E119:E122">
    <cfRule type="containsText" dxfId="4040" priority="5720" stopIfTrue="1" operator="containsText" text="Too Over Due">
      <formula>NOT(ISERROR(SEARCH("Too Over Due",E119)))</formula>
    </cfRule>
    <cfRule type="containsText" dxfId="4039" priority="5721" stopIfTrue="1" operator="containsText" text="Over due">
      <formula>NOT(ISERROR(SEARCH("Over due",E119)))</formula>
    </cfRule>
    <cfRule type="containsText" dxfId="4038" priority="5722" stopIfTrue="1" operator="containsText" text="Today is due date">
      <formula>NOT(ISERROR(SEARCH("Today is due date",E119)))</formula>
    </cfRule>
  </conditionalFormatting>
  <conditionalFormatting sqref="AF127:BE127">
    <cfRule type="timePeriod" dxfId="4037" priority="5295" timePeriod="nextMonth">
      <formula>AND(MONTH(AF127)=MONTH(EDATE(TODAY(),0+1)),YEAR(AF127)=YEAR(EDATE(TODAY(),0+1)))</formula>
    </cfRule>
    <cfRule type="timePeriod" dxfId="4036" priority="5296" timePeriod="nextWeek">
      <formula>AND(ROUNDDOWN(AF127,0)-TODAY()&gt;(7-WEEKDAY(TODAY())),ROUNDDOWN(AF127,0)-TODAY()&lt;(15-WEEKDAY(TODAY())))</formula>
    </cfRule>
    <cfRule type="timePeriod" dxfId="4035" priority="5297" timePeriod="thisWeek">
      <formula>AND(TODAY()-ROUNDDOWN(AF127,0)&lt;=WEEKDAY(TODAY())-1,ROUNDDOWN(AF127,0)-TODAY()&lt;=7-WEEKDAY(TODAY()))</formula>
    </cfRule>
  </conditionalFormatting>
  <conditionalFormatting sqref="CD127">
    <cfRule type="timePeriod" dxfId="4034" priority="5292" timePeriod="nextMonth">
      <formula>AND(MONTH(CD127)=MONTH(EDATE(TODAY(),0+1)),YEAR(CD127)=YEAR(EDATE(TODAY(),0+1)))</formula>
    </cfRule>
    <cfRule type="timePeriod" dxfId="4033" priority="5293" timePeriod="nextWeek">
      <formula>AND(ROUNDDOWN(CD127,0)-TODAY()&gt;(7-WEEKDAY(TODAY())),ROUNDDOWN(CD127,0)-TODAY()&lt;(15-WEEKDAY(TODAY())))</formula>
    </cfRule>
    <cfRule type="timePeriod" dxfId="4032" priority="5294" timePeriod="thisWeek">
      <formula>AND(TODAY()-ROUNDDOWN(CD127,0)&lt;=WEEKDAY(TODAY())-1,ROUNDDOWN(CD127,0)-TODAY()&lt;=7-WEEKDAY(TODAY()))</formula>
    </cfRule>
  </conditionalFormatting>
  <conditionalFormatting sqref="C127">
    <cfRule type="containsText" dxfId="4031" priority="5284" operator="containsText" text="Closed">
      <formula>NOT(ISERROR(SEARCH("Closed",C127)))</formula>
    </cfRule>
    <cfRule type="containsText" dxfId="4030" priority="5290" stopIfTrue="1" operator="containsText" text="Near Due">
      <formula>NOT(ISERROR(SEARCH("Near Due",C127)))</formula>
    </cfRule>
    <cfRule type="containsText" dxfId="4029" priority="5291" stopIfTrue="1" operator="containsText" text="Closed">
      <formula>NOT(ISERROR(SEARCH("Closed",C127)))</formula>
    </cfRule>
  </conditionalFormatting>
  <conditionalFormatting sqref="C127">
    <cfRule type="containsText" dxfId="4028" priority="5287" stopIfTrue="1" operator="containsText" text="Too Over Due">
      <formula>NOT(ISERROR(SEARCH("Too Over Due",C127)))</formula>
    </cfRule>
    <cfRule type="containsText" dxfId="4027" priority="5288" stopIfTrue="1" operator="containsText" text="Over due">
      <formula>NOT(ISERROR(SEARCH("Over due",C127)))</formula>
    </cfRule>
    <cfRule type="containsText" dxfId="4026" priority="5289" stopIfTrue="1" operator="containsText" text="Today is due date">
      <formula>NOT(ISERROR(SEARCH("Today is due date",C127)))</formula>
    </cfRule>
  </conditionalFormatting>
  <conditionalFormatting sqref="D127">
    <cfRule type="containsText" dxfId="4025" priority="5285" operator="containsText" text="Done">
      <formula>NOT(ISERROR(SEARCH("Done",D127)))</formula>
    </cfRule>
    <cfRule type="containsText" dxfId="4024" priority="5286" operator="containsText" text="Under Test">
      <formula>NOT(ISERROR(SEARCH("Under Test",D127)))</formula>
    </cfRule>
  </conditionalFormatting>
  <conditionalFormatting sqref="D127">
    <cfRule type="containsText" dxfId="4023" priority="5283" operator="containsText" text="Cancel Test">
      <formula>NOT(ISERROR(SEARCH("Cancel Test",D127)))</formula>
    </cfRule>
  </conditionalFormatting>
  <conditionalFormatting sqref="D348:D353">
    <cfRule type="containsText" dxfId="4022" priority="5450" stopIfTrue="1" operator="containsText" text="Near Due">
      <formula>NOT(ISERROR(SEARCH("Near Due",D348)))</formula>
    </cfRule>
    <cfRule type="containsText" dxfId="4021" priority="5451" stopIfTrue="1" operator="containsText" text="Closed">
      <formula>NOT(ISERROR(SEARCH("Closed",D348)))</formula>
    </cfRule>
  </conditionalFormatting>
  <conditionalFormatting sqref="D348:D353">
    <cfRule type="containsText" dxfId="4020" priority="5447" stopIfTrue="1" operator="containsText" text="Too Over Due">
      <formula>NOT(ISERROR(SEARCH("Too Over Due",D348)))</formula>
    </cfRule>
    <cfRule type="containsText" dxfId="4019" priority="5448" stopIfTrue="1" operator="containsText" text="Over due">
      <formula>NOT(ISERROR(SEARCH("Over due",D348)))</formula>
    </cfRule>
    <cfRule type="containsText" dxfId="4018" priority="5449" stopIfTrue="1" operator="containsText" text="Today is due date">
      <formula>NOT(ISERROR(SEARCH("Today is due date",D348)))</formula>
    </cfRule>
  </conditionalFormatting>
  <conditionalFormatting sqref="D348:D353">
    <cfRule type="containsText" dxfId="4017" priority="5445" operator="containsText" text="Done">
      <formula>NOT(ISERROR(SEARCH("Done",D348)))</formula>
    </cfRule>
    <cfRule type="containsText" dxfId="4016" priority="5446" operator="containsText" text="Under Test">
      <formula>NOT(ISERROR(SEARCH("Under Test",D348)))</formula>
    </cfRule>
  </conditionalFormatting>
  <conditionalFormatting sqref="D348:D353">
    <cfRule type="containsText" dxfId="4015" priority="5444" operator="containsText" text="Cancel Test">
      <formula>NOT(ISERROR(SEARCH("Cancel Test",D348)))</formula>
    </cfRule>
  </conditionalFormatting>
  <conditionalFormatting sqref="AF112:AG122">
    <cfRule type="timePeriod" dxfId="4014" priority="5441" timePeriod="nextMonth">
      <formula>AND(MONTH(AF112)=MONTH(EDATE(TODAY(),0+1)),YEAR(AF112)=YEAR(EDATE(TODAY(),0+1)))</formula>
    </cfRule>
    <cfRule type="timePeriod" dxfId="4013" priority="5442" timePeriod="nextWeek">
      <formula>AND(ROUNDDOWN(AF112,0)-TODAY()&gt;(7-WEEKDAY(TODAY())),ROUNDDOWN(AF112,0)-TODAY()&lt;(15-WEEKDAY(TODAY())))</formula>
    </cfRule>
    <cfRule type="timePeriod" dxfId="4012" priority="5443" timePeriod="thisWeek">
      <formula>AND(TODAY()-ROUNDDOWN(AF112,0)&lt;=WEEKDAY(TODAY())-1,ROUNDDOWN(AF112,0)-TODAY()&lt;=7-WEEKDAY(TODAY()))</formula>
    </cfRule>
  </conditionalFormatting>
  <conditionalFormatting sqref="AP112:AP122">
    <cfRule type="timePeriod" dxfId="4011" priority="5438" timePeriod="nextMonth">
      <formula>AND(MONTH(AP112)=MONTH(EDATE(TODAY(),0+1)),YEAR(AP112)=YEAR(EDATE(TODAY(),0+1)))</formula>
    </cfRule>
    <cfRule type="timePeriod" dxfId="4010" priority="5439" timePeriod="nextWeek">
      <formula>AND(ROUNDDOWN(AP112,0)-TODAY()&gt;(7-WEEKDAY(TODAY())),ROUNDDOWN(AP112,0)-TODAY()&lt;(15-WEEKDAY(TODAY())))</formula>
    </cfRule>
    <cfRule type="timePeriod" dxfId="4009" priority="5440" timePeriod="thisWeek">
      <formula>AND(TODAY()-ROUNDDOWN(AP112,0)&lt;=WEEKDAY(TODAY())-1,ROUNDDOWN(AP112,0)-TODAY()&lt;=7-WEEKDAY(TODAY()))</formula>
    </cfRule>
  </conditionalFormatting>
  <conditionalFormatting sqref="O123">
    <cfRule type="containsText" dxfId="4008" priority="5436" operator="containsText" text="Regular Test">
      <formula>NOT(ISERROR(SEARCH("Regular Test",O123)))</formula>
    </cfRule>
    <cfRule type="containsText" dxfId="4007" priority="5437" operator="containsText" text="Special Request">
      <formula>NOT(ISERROR(SEARCH("Special Request",O123)))</formula>
    </cfRule>
  </conditionalFormatting>
  <conditionalFormatting sqref="E123">
    <cfRule type="containsText" dxfId="4006" priority="5433" stopIfTrue="1" operator="containsText" text="Near Due">
      <formula>NOT(ISERROR(SEARCH("Near Due",E123)))</formula>
    </cfRule>
    <cfRule type="containsText" dxfId="4005" priority="5434" stopIfTrue="1" operator="containsText" text="Closed">
      <formula>NOT(ISERROR(SEARCH("Closed",E123)))</formula>
    </cfRule>
  </conditionalFormatting>
  <conditionalFormatting sqref="E123">
    <cfRule type="containsText" dxfId="4004" priority="5430" stopIfTrue="1" operator="containsText" text="Too Over Due">
      <formula>NOT(ISERROR(SEARCH("Too Over Due",E123)))</formula>
    </cfRule>
    <cfRule type="containsText" dxfId="4003" priority="5431" stopIfTrue="1" operator="containsText" text="Over due">
      <formula>NOT(ISERROR(SEARCH("Over due",E123)))</formula>
    </cfRule>
    <cfRule type="containsText" dxfId="4002" priority="5432" stopIfTrue="1" operator="containsText" text="Today is due date">
      <formula>NOT(ISERROR(SEARCH("Today is due date",E123)))</formula>
    </cfRule>
  </conditionalFormatting>
  <conditionalFormatting sqref="D123">
    <cfRule type="containsText" dxfId="4001" priority="5428" stopIfTrue="1" operator="containsText" text="Near Due">
      <formula>NOT(ISERROR(SEARCH("Near Due",D123)))</formula>
    </cfRule>
    <cfRule type="containsText" dxfId="4000" priority="5429" stopIfTrue="1" operator="containsText" text="Closed">
      <formula>NOT(ISERROR(SEARCH("Closed",D123)))</formula>
    </cfRule>
  </conditionalFormatting>
  <conditionalFormatting sqref="D123">
    <cfRule type="containsText" dxfId="3999" priority="5425" stopIfTrue="1" operator="containsText" text="Too Over Due">
      <formula>NOT(ISERROR(SEARCH("Too Over Due",D123)))</formula>
    </cfRule>
    <cfRule type="containsText" dxfId="3998" priority="5426" stopIfTrue="1" operator="containsText" text="Over due">
      <formula>NOT(ISERROR(SEARCH("Over due",D123)))</formula>
    </cfRule>
    <cfRule type="containsText" dxfId="3997" priority="5427" stopIfTrue="1" operator="containsText" text="Today is due date">
      <formula>NOT(ISERROR(SEARCH("Today is due date",D123)))</formula>
    </cfRule>
  </conditionalFormatting>
  <conditionalFormatting sqref="X123:Y123">
    <cfRule type="containsText" dxfId="3996" priority="5422" operator="containsText" text="Non Operate">
      <formula>NOT(ISERROR(SEARCH("Non Operate",X123)))</formula>
    </cfRule>
    <cfRule type="containsText" dxfId="3995" priority="5423" operator="containsText" text="Operate">
      <formula>NOT(ISERROR(SEARCH("Operate",X123)))</formula>
    </cfRule>
  </conditionalFormatting>
  <conditionalFormatting sqref="CC123">
    <cfRule type="colorScale" priority="5435">
      <colorScale>
        <cfvo type="min"/>
        <cfvo type="percentile" val="50"/>
        <cfvo type="max"/>
        <color rgb="FF63BE7B"/>
        <color rgb="FFFCFCFF"/>
        <color rgb="FFF8696B"/>
      </colorScale>
    </cfRule>
  </conditionalFormatting>
  <conditionalFormatting sqref="AF123:BE123">
    <cfRule type="timePeriod" dxfId="3994" priority="5419" timePeriod="nextMonth">
      <formula>AND(MONTH(AF123)=MONTH(EDATE(TODAY(),0+1)),YEAR(AF123)=YEAR(EDATE(TODAY(),0+1)))</formula>
    </cfRule>
    <cfRule type="timePeriod" dxfId="3993" priority="5420" timePeriod="nextWeek">
      <formula>AND(ROUNDDOWN(AF123,0)-TODAY()&gt;(7-WEEKDAY(TODAY())),ROUNDDOWN(AF123,0)-TODAY()&lt;(15-WEEKDAY(TODAY())))</formula>
    </cfRule>
    <cfRule type="timePeriod" dxfId="3992" priority="5421" timePeriod="thisWeek">
      <formula>AND(TODAY()-ROUNDDOWN(AF123,0)&lt;=WEEKDAY(TODAY())-1,ROUNDDOWN(AF123,0)-TODAY()&lt;=7-WEEKDAY(TODAY()))</formula>
    </cfRule>
  </conditionalFormatting>
  <conditionalFormatting sqref="CD123">
    <cfRule type="timePeriod" dxfId="3991" priority="5416" timePeriod="nextMonth">
      <formula>AND(MONTH(CD123)=MONTH(EDATE(TODAY(),0+1)),YEAR(CD123)=YEAR(EDATE(TODAY(),0+1)))</formula>
    </cfRule>
    <cfRule type="timePeriod" dxfId="3990" priority="5417" timePeriod="nextWeek">
      <formula>AND(ROUNDDOWN(CD123,0)-TODAY()&gt;(7-WEEKDAY(TODAY())),ROUNDDOWN(CD123,0)-TODAY()&lt;(15-WEEKDAY(TODAY())))</formula>
    </cfRule>
    <cfRule type="timePeriod" dxfId="3989" priority="5418" timePeriod="thisWeek">
      <formula>AND(TODAY()-ROUNDDOWN(CD123,0)&lt;=WEEKDAY(TODAY())-1,ROUNDDOWN(CD123,0)-TODAY()&lt;=7-WEEKDAY(TODAY()))</formula>
    </cfRule>
  </conditionalFormatting>
  <conditionalFormatting sqref="C123">
    <cfRule type="containsText" dxfId="3988" priority="5408" operator="containsText" text="Closed">
      <formula>NOT(ISERROR(SEARCH("Closed",C123)))</formula>
    </cfRule>
    <cfRule type="containsText" dxfId="3987" priority="5414" stopIfTrue="1" operator="containsText" text="Near Due">
      <formula>NOT(ISERROR(SEARCH("Near Due",C123)))</formula>
    </cfRule>
    <cfRule type="containsText" dxfId="3986" priority="5415" stopIfTrue="1" operator="containsText" text="Closed">
      <formula>NOT(ISERROR(SEARCH("Closed",C123)))</formula>
    </cfRule>
  </conditionalFormatting>
  <conditionalFormatting sqref="C123">
    <cfRule type="containsText" dxfId="3985" priority="5411" stopIfTrue="1" operator="containsText" text="Too Over Due">
      <formula>NOT(ISERROR(SEARCH("Too Over Due",C123)))</formula>
    </cfRule>
    <cfRule type="containsText" dxfId="3984" priority="5412" stopIfTrue="1" operator="containsText" text="Over due">
      <formula>NOT(ISERROR(SEARCH("Over due",C123)))</formula>
    </cfRule>
    <cfRule type="containsText" dxfId="3983" priority="5413" stopIfTrue="1" operator="containsText" text="Today is due date">
      <formula>NOT(ISERROR(SEARCH("Today is due date",C123)))</formula>
    </cfRule>
  </conditionalFormatting>
  <conditionalFormatting sqref="D123">
    <cfRule type="containsText" dxfId="3982" priority="5409" operator="containsText" text="Done">
      <formula>NOT(ISERROR(SEARCH("Done",D123)))</formula>
    </cfRule>
    <cfRule type="containsText" dxfId="3981" priority="5410" operator="containsText" text="Under Test">
      <formula>NOT(ISERROR(SEARCH("Under Test",D123)))</formula>
    </cfRule>
  </conditionalFormatting>
  <conditionalFormatting sqref="D123">
    <cfRule type="containsText" dxfId="3980" priority="5407" operator="containsText" text="Cancel Test">
      <formula>NOT(ISERROR(SEARCH("Cancel Test",D123)))</formula>
    </cfRule>
  </conditionalFormatting>
  <conditionalFormatting sqref="O124">
    <cfRule type="containsText" dxfId="3979" priority="5405" operator="containsText" text="Regular Test">
      <formula>NOT(ISERROR(SEARCH("Regular Test",O124)))</formula>
    </cfRule>
    <cfRule type="containsText" dxfId="3978" priority="5406" operator="containsText" text="Special Request">
      <formula>NOT(ISERROR(SEARCH("Special Request",O124)))</formula>
    </cfRule>
  </conditionalFormatting>
  <conditionalFormatting sqref="E124">
    <cfRule type="containsText" dxfId="3977" priority="5402" stopIfTrue="1" operator="containsText" text="Near Due">
      <formula>NOT(ISERROR(SEARCH("Near Due",E124)))</formula>
    </cfRule>
    <cfRule type="containsText" dxfId="3976" priority="5403" stopIfTrue="1" operator="containsText" text="Closed">
      <formula>NOT(ISERROR(SEARCH("Closed",E124)))</formula>
    </cfRule>
  </conditionalFormatting>
  <conditionalFormatting sqref="E124">
    <cfRule type="containsText" dxfId="3975" priority="5399" stopIfTrue="1" operator="containsText" text="Too Over Due">
      <formula>NOT(ISERROR(SEARCH("Too Over Due",E124)))</formula>
    </cfRule>
    <cfRule type="containsText" dxfId="3974" priority="5400" stopIfTrue="1" operator="containsText" text="Over due">
      <formula>NOT(ISERROR(SEARCH("Over due",E124)))</formula>
    </cfRule>
    <cfRule type="containsText" dxfId="3973" priority="5401" stopIfTrue="1" operator="containsText" text="Today is due date">
      <formula>NOT(ISERROR(SEARCH("Today is due date",E124)))</formula>
    </cfRule>
  </conditionalFormatting>
  <conditionalFormatting sqref="D124">
    <cfRule type="containsText" dxfId="3972" priority="5397" stopIfTrue="1" operator="containsText" text="Near Due">
      <formula>NOT(ISERROR(SEARCH("Near Due",D124)))</formula>
    </cfRule>
    <cfRule type="containsText" dxfId="3971" priority="5398" stopIfTrue="1" operator="containsText" text="Closed">
      <formula>NOT(ISERROR(SEARCH("Closed",D124)))</formula>
    </cfRule>
  </conditionalFormatting>
  <conditionalFormatting sqref="D124">
    <cfRule type="containsText" dxfId="3970" priority="5394" stopIfTrue="1" operator="containsText" text="Too Over Due">
      <formula>NOT(ISERROR(SEARCH("Too Over Due",D124)))</formula>
    </cfRule>
    <cfRule type="containsText" dxfId="3969" priority="5395" stopIfTrue="1" operator="containsText" text="Over due">
      <formula>NOT(ISERROR(SEARCH("Over due",D124)))</formula>
    </cfRule>
    <cfRule type="containsText" dxfId="3968" priority="5396" stopIfTrue="1" operator="containsText" text="Today is due date">
      <formula>NOT(ISERROR(SEARCH("Today is due date",D124)))</formula>
    </cfRule>
  </conditionalFormatting>
  <conditionalFormatting sqref="X124:Y124">
    <cfRule type="containsText" dxfId="3967" priority="5391" operator="containsText" text="Non Operate">
      <formula>NOT(ISERROR(SEARCH("Non Operate",X124)))</formula>
    </cfRule>
    <cfRule type="containsText" dxfId="3966" priority="5392" operator="containsText" text="Operate">
      <formula>NOT(ISERROR(SEARCH("Operate",X124)))</formula>
    </cfRule>
  </conditionalFormatting>
  <conditionalFormatting sqref="CC124">
    <cfRule type="colorScale" priority="5404">
      <colorScale>
        <cfvo type="min"/>
        <cfvo type="percentile" val="50"/>
        <cfvo type="max"/>
        <color rgb="FF63BE7B"/>
        <color rgb="FFFCFCFF"/>
        <color rgb="FFF8696B"/>
      </colorScale>
    </cfRule>
  </conditionalFormatting>
  <conditionalFormatting sqref="AF124:BE124">
    <cfRule type="timePeriod" dxfId="3965" priority="5388" timePeriod="nextMonth">
      <formula>AND(MONTH(AF124)=MONTH(EDATE(TODAY(),0+1)),YEAR(AF124)=YEAR(EDATE(TODAY(),0+1)))</formula>
    </cfRule>
    <cfRule type="timePeriod" dxfId="3964" priority="5389" timePeriod="nextWeek">
      <formula>AND(ROUNDDOWN(AF124,0)-TODAY()&gt;(7-WEEKDAY(TODAY())),ROUNDDOWN(AF124,0)-TODAY()&lt;(15-WEEKDAY(TODAY())))</formula>
    </cfRule>
    <cfRule type="timePeriod" dxfId="3963" priority="5390" timePeriod="thisWeek">
      <formula>AND(TODAY()-ROUNDDOWN(AF124,0)&lt;=WEEKDAY(TODAY())-1,ROUNDDOWN(AF124,0)-TODAY()&lt;=7-WEEKDAY(TODAY()))</formula>
    </cfRule>
  </conditionalFormatting>
  <conditionalFormatting sqref="C124">
    <cfRule type="containsText" dxfId="3962" priority="5377" operator="containsText" text="Closed">
      <formula>NOT(ISERROR(SEARCH("Closed",C124)))</formula>
    </cfRule>
    <cfRule type="containsText" dxfId="3961" priority="5383" stopIfTrue="1" operator="containsText" text="Near Due">
      <formula>NOT(ISERROR(SEARCH("Near Due",C124)))</formula>
    </cfRule>
    <cfRule type="containsText" dxfId="3960" priority="5384" stopIfTrue="1" operator="containsText" text="Closed">
      <formula>NOT(ISERROR(SEARCH("Closed",C124)))</formula>
    </cfRule>
  </conditionalFormatting>
  <conditionalFormatting sqref="C124">
    <cfRule type="containsText" dxfId="3959" priority="5380" stopIfTrue="1" operator="containsText" text="Too Over Due">
      <formula>NOT(ISERROR(SEARCH("Too Over Due",C124)))</formula>
    </cfRule>
    <cfRule type="containsText" dxfId="3958" priority="5381" stopIfTrue="1" operator="containsText" text="Over due">
      <formula>NOT(ISERROR(SEARCH("Over due",C124)))</formula>
    </cfRule>
    <cfRule type="containsText" dxfId="3957" priority="5382" stopIfTrue="1" operator="containsText" text="Today is due date">
      <formula>NOT(ISERROR(SEARCH("Today is due date",C124)))</formula>
    </cfRule>
  </conditionalFormatting>
  <conditionalFormatting sqref="D124">
    <cfRule type="containsText" dxfId="3956" priority="5378" operator="containsText" text="Done">
      <formula>NOT(ISERROR(SEARCH("Done",D124)))</formula>
    </cfRule>
    <cfRule type="containsText" dxfId="3955" priority="5379" operator="containsText" text="Under Test">
      <formula>NOT(ISERROR(SEARCH("Under Test",D124)))</formula>
    </cfRule>
  </conditionalFormatting>
  <conditionalFormatting sqref="D124">
    <cfRule type="containsText" dxfId="3954" priority="5376" operator="containsText" text="Cancel Test">
      <formula>NOT(ISERROR(SEARCH("Cancel Test",D124)))</formula>
    </cfRule>
  </conditionalFormatting>
  <conditionalFormatting sqref="O125">
    <cfRule type="containsText" dxfId="3953" priority="5374" operator="containsText" text="Regular Test">
      <formula>NOT(ISERROR(SEARCH("Regular Test",O125)))</formula>
    </cfRule>
    <cfRule type="containsText" dxfId="3952" priority="5375" operator="containsText" text="Special Request">
      <formula>NOT(ISERROR(SEARCH("Special Request",O125)))</formula>
    </cfRule>
  </conditionalFormatting>
  <conditionalFormatting sqref="E125">
    <cfRule type="containsText" dxfId="3951" priority="5371" stopIfTrue="1" operator="containsText" text="Near Due">
      <formula>NOT(ISERROR(SEARCH("Near Due",E125)))</formula>
    </cfRule>
    <cfRule type="containsText" dxfId="3950" priority="5372" stopIfTrue="1" operator="containsText" text="Closed">
      <formula>NOT(ISERROR(SEARCH("Closed",E125)))</formula>
    </cfRule>
  </conditionalFormatting>
  <conditionalFormatting sqref="E125">
    <cfRule type="containsText" dxfId="3949" priority="5368" stopIfTrue="1" operator="containsText" text="Too Over Due">
      <formula>NOT(ISERROR(SEARCH("Too Over Due",E125)))</formula>
    </cfRule>
    <cfRule type="containsText" dxfId="3948" priority="5369" stopIfTrue="1" operator="containsText" text="Over due">
      <formula>NOT(ISERROR(SEARCH("Over due",E125)))</formula>
    </cfRule>
    <cfRule type="containsText" dxfId="3947" priority="5370" stopIfTrue="1" operator="containsText" text="Today is due date">
      <formula>NOT(ISERROR(SEARCH("Today is due date",E125)))</formula>
    </cfRule>
  </conditionalFormatting>
  <conditionalFormatting sqref="D125">
    <cfRule type="containsText" dxfId="3946" priority="5366" stopIfTrue="1" operator="containsText" text="Near Due">
      <formula>NOT(ISERROR(SEARCH("Near Due",D125)))</formula>
    </cfRule>
    <cfRule type="containsText" dxfId="3945" priority="5367" stopIfTrue="1" operator="containsText" text="Closed">
      <formula>NOT(ISERROR(SEARCH("Closed",D125)))</formula>
    </cfRule>
  </conditionalFormatting>
  <conditionalFormatting sqref="D125">
    <cfRule type="containsText" dxfId="3944" priority="5363" stopIfTrue="1" operator="containsText" text="Too Over Due">
      <formula>NOT(ISERROR(SEARCH("Too Over Due",D125)))</formula>
    </cfRule>
    <cfRule type="containsText" dxfId="3943" priority="5364" stopIfTrue="1" operator="containsText" text="Over due">
      <formula>NOT(ISERROR(SEARCH("Over due",D125)))</formula>
    </cfRule>
    <cfRule type="containsText" dxfId="3942" priority="5365" stopIfTrue="1" operator="containsText" text="Today is due date">
      <formula>NOT(ISERROR(SEARCH("Today is due date",D125)))</formula>
    </cfRule>
  </conditionalFormatting>
  <conditionalFormatting sqref="X125:Y125">
    <cfRule type="containsText" dxfId="3941" priority="5360" operator="containsText" text="Non Operate">
      <formula>NOT(ISERROR(SEARCH("Non Operate",X125)))</formula>
    </cfRule>
    <cfRule type="containsText" dxfId="3940" priority="5361" operator="containsText" text="Operate">
      <formula>NOT(ISERROR(SEARCH("Operate",X125)))</formula>
    </cfRule>
  </conditionalFormatting>
  <conditionalFormatting sqref="CC125">
    <cfRule type="colorScale" priority="5373">
      <colorScale>
        <cfvo type="min"/>
        <cfvo type="percentile" val="50"/>
        <cfvo type="max"/>
        <color rgb="FF63BE7B"/>
        <color rgb="FFFCFCFF"/>
        <color rgb="FFF8696B"/>
      </colorScale>
    </cfRule>
  </conditionalFormatting>
  <conditionalFormatting sqref="AF125:BE125">
    <cfRule type="timePeriod" dxfId="3939" priority="5357" timePeriod="nextMonth">
      <formula>AND(MONTH(AF125)=MONTH(EDATE(TODAY(),0+1)),YEAR(AF125)=YEAR(EDATE(TODAY(),0+1)))</formula>
    </cfRule>
    <cfRule type="timePeriod" dxfId="3938" priority="5358" timePeriod="nextWeek">
      <formula>AND(ROUNDDOWN(AF125,0)-TODAY()&gt;(7-WEEKDAY(TODAY())),ROUNDDOWN(AF125,0)-TODAY()&lt;(15-WEEKDAY(TODAY())))</formula>
    </cfRule>
    <cfRule type="timePeriod" dxfId="3937" priority="5359" timePeriod="thisWeek">
      <formula>AND(TODAY()-ROUNDDOWN(AF125,0)&lt;=WEEKDAY(TODAY())-1,ROUNDDOWN(AF125,0)-TODAY()&lt;=7-WEEKDAY(TODAY()))</formula>
    </cfRule>
  </conditionalFormatting>
  <conditionalFormatting sqref="CD125">
    <cfRule type="timePeriod" dxfId="3936" priority="5354" timePeriod="nextMonth">
      <formula>AND(MONTH(CD125)=MONTH(EDATE(TODAY(),0+1)),YEAR(CD125)=YEAR(EDATE(TODAY(),0+1)))</formula>
    </cfRule>
    <cfRule type="timePeriod" dxfId="3935" priority="5355" timePeriod="nextWeek">
      <formula>AND(ROUNDDOWN(CD125,0)-TODAY()&gt;(7-WEEKDAY(TODAY())),ROUNDDOWN(CD125,0)-TODAY()&lt;(15-WEEKDAY(TODAY())))</formula>
    </cfRule>
    <cfRule type="timePeriod" dxfId="3934" priority="5356" timePeriod="thisWeek">
      <formula>AND(TODAY()-ROUNDDOWN(CD125,0)&lt;=WEEKDAY(TODAY())-1,ROUNDDOWN(CD125,0)-TODAY()&lt;=7-WEEKDAY(TODAY()))</formula>
    </cfRule>
  </conditionalFormatting>
  <conditionalFormatting sqref="C125">
    <cfRule type="containsText" dxfId="3933" priority="5346" operator="containsText" text="Closed">
      <formula>NOT(ISERROR(SEARCH("Closed",C125)))</formula>
    </cfRule>
    <cfRule type="containsText" dxfId="3932" priority="5352" stopIfTrue="1" operator="containsText" text="Near Due">
      <formula>NOT(ISERROR(SEARCH("Near Due",C125)))</formula>
    </cfRule>
    <cfRule type="containsText" dxfId="3931" priority="5353" stopIfTrue="1" operator="containsText" text="Closed">
      <formula>NOT(ISERROR(SEARCH("Closed",C125)))</formula>
    </cfRule>
  </conditionalFormatting>
  <conditionalFormatting sqref="C125">
    <cfRule type="containsText" dxfId="3930" priority="5349" stopIfTrue="1" operator="containsText" text="Too Over Due">
      <formula>NOT(ISERROR(SEARCH("Too Over Due",C125)))</formula>
    </cfRule>
    <cfRule type="containsText" dxfId="3929" priority="5350" stopIfTrue="1" operator="containsText" text="Over due">
      <formula>NOT(ISERROR(SEARCH("Over due",C125)))</formula>
    </cfRule>
    <cfRule type="containsText" dxfId="3928" priority="5351" stopIfTrue="1" operator="containsText" text="Today is due date">
      <formula>NOT(ISERROR(SEARCH("Today is due date",C125)))</formula>
    </cfRule>
  </conditionalFormatting>
  <conditionalFormatting sqref="D125">
    <cfRule type="containsText" dxfId="3927" priority="5347" operator="containsText" text="Done">
      <formula>NOT(ISERROR(SEARCH("Done",D125)))</formula>
    </cfRule>
    <cfRule type="containsText" dxfId="3926" priority="5348" operator="containsText" text="Under Test">
      <formula>NOT(ISERROR(SEARCH("Under Test",D125)))</formula>
    </cfRule>
  </conditionalFormatting>
  <conditionalFormatting sqref="D125">
    <cfRule type="containsText" dxfId="3925" priority="5345" operator="containsText" text="Cancel Test">
      <formula>NOT(ISERROR(SEARCH("Cancel Test",D125)))</formula>
    </cfRule>
  </conditionalFormatting>
  <conditionalFormatting sqref="O126">
    <cfRule type="containsText" dxfId="3924" priority="5343" operator="containsText" text="Regular Test">
      <formula>NOT(ISERROR(SEARCH("Regular Test",O126)))</formula>
    </cfRule>
    <cfRule type="containsText" dxfId="3923" priority="5344" operator="containsText" text="Special Request">
      <formula>NOT(ISERROR(SEARCH("Special Request",O126)))</formula>
    </cfRule>
  </conditionalFormatting>
  <conditionalFormatting sqref="E126">
    <cfRule type="containsText" dxfId="3922" priority="5340" stopIfTrue="1" operator="containsText" text="Near Due">
      <formula>NOT(ISERROR(SEARCH("Near Due",E126)))</formula>
    </cfRule>
    <cfRule type="containsText" dxfId="3921" priority="5341" stopIfTrue="1" operator="containsText" text="Closed">
      <formula>NOT(ISERROR(SEARCH("Closed",E126)))</formula>
    </cfRule>
  </conditionalFormatting>
  <conditionalFormatting sqref="E126">
    <cfRule type="containsText" dxfId="3920" priority="5337" stopIfTrue="1" operator="containsText" text="Too Over Due">
      <formula>NOT(ISERROR(SEARCH("Too Over Due",E126)))</formula>
    </cfRule>
    <cfRule type="containsText" dxfId="3919" priority="5338" stopIfTrue="1" operator="containsText" text="Over due">
      <formula>NOT(ISERROR(SEARCH("Over due",E126)))</formula>
    </cfRule>
    <cfRule type="containsText" dxfId="3918" priority="5339" stopIfTrue="1" operator="containsText" text="Today is due date">
      <formula>NOT(ISERROR(SEARCH("Today is due date",E126)))</formula>
    </cfRule>
  </conditionalFormatting>
  <conditionalFormatting sqref="D126">
    <cfRule type="containsText" dxfId="3917" priority="5335" stopIfTrue="1" operator="containsText" text="Near Due">
      <formula>NOT(ISERROR(SEARCH("Near Due",D126)))</formula>
    </cfRule>
    <cfRule type="containsText" dxfId="3916" priority="5336" stopIfTrue="1" operator="containsText" text="Closed">
      <formula>NOT(ISERROR(SEARCH("Closed",D126)))</formula>
    </cfRule>
  </conditionalFormatting>
  <conditionalFormatting sqref="D126">
    <cfRule type="containsText" dxfId="3915" priority="5332" stopIfTrue="1" operator="containsText" text="Too Over Due">
      <formula>NOT(ISERROR(SEARCH("Too Over Due",D126)))</formula>
    </cfRule>
    <cfRule type="containsText" dxfId="3914" priority="5333" stopIfTrue="1" operator="containsText" text="Over due">
      <formula>NOT(ISERROR(SEARCH("Over due",D126)))</formula>
    </cfRule>
    <cfRule type="containsText" dxfId="3913" priority="5334" stopIfTrue="1" operator="containsText" text="Today is due date">
      <formula>NOT(ISERROR(SEARCH("Today is due date",D126)))</formula>
    </cfRule>
  </conditionalFormatting>
  <conditionalFormatting sqref="X126:Y126">
    <cfRule type="containsText" dxfId="3912" priority="5329" operator="containsText" text="Non Operate">
      <formula>NOT(ISERROR(SEARCH("Non Operate",X126)))</formula>
    </cfRule>
    <cfRule type="containsText" dxfId="3911" priority="5330" operator="containsText" text="Operate">
      <formula>NOT(ISERROR(SEARCH("Operate",X126)))</formula>
    </cfRule>
  </conditionalFormatting>
  <conditionalFormatting sqref="CC126">
    <cfRule type="colorScale" priority="5342">
      <colorScale>
        <cfvo type="min"/>
        <cfvo type="percentile" val="50"/>
        <cfvo type="max"/>
        <color rgb="FF63BE7B"/>
        <color rgb="FFFCFCFF"/>
        <color rgb="FFF8696B"/>
      </colorScale>
    </cfRule>
  </conditionalFormatting>
  <conditionalFormatting sqref="AF126:BE126">
    <cfRule type="timePeriod" dxfId="3910" priority="5326" timePeriod="nextMonth">
      <formula>AND(MONTH(AF126)=MONTH(EDATE(TODAY(),0+1)),YEAR(AF126)=YEAR(EDATE(TODAY(),0+1)))</formula>
    </cfRule>
    <cfRule type="timePeriod" dxfId="3909" priority="5327" timePeriod="nextWeek">
      <formula>AND(ROUNDDOWN(AF126,0)-TODAY()&gt;(7-WEEKDAY(TODAY())),ROUNDDOWN(AF126,0)-TODAY()&lt;(15-WEEKDAY(TODAY())))</formula>
    </cfRule>
    <cfRule type="timePeriod" dxfId="3908" priority="5328" timePeriod="thisWeek">
      <formula>AND(TODAY()-ROUNDDOWN(AF126,0)&lt;=WEEKDAY(TODAY())-1,ROUNDDOWN(AF126,0)-TODAY()&lt;=7-WEEKDAY(TODAY()))</formula>
    </cfRule>
  </conditionalFormatting>
  <conditionalFormatting sqref="CD126">
    <cfRule type="timePeriod" dxfId="3907" priority="5323" timePeriod="nextMonth">
      <formula>AND(MONTH(CD126)=MONTH(EDATE(TODAY(),0+1)),YEAR(CD126)=YEAR(EDATE(TODAY(),0+1)))</formula>
    </cfRule>
    <cfRule type="timePeriod" dxfId="3906" priority="5324" timePeriod="nextWeek">
      <formula>AND(ROUNDDOWN(CD126,0)-TODAY()&gt;(7-WEEKDAY(TODAY())),ROUNDDOWN(CD126,0)-TODAY()&lt;(15-WEEKDAY(TODAY())))</formula>
    </cfRule>
    <cfRule type="timePeriod" dxfId="3905" priority="5325" timePeriod="thisWeek">
      <formula>AND(TODAY()-ROUNDDOWN(CD126,0)&lt;=WEEKDAY(TODAY())-1,ROUNDDOWN(CD126,0)-TODAY()&lt;=7-WEEKDAY(TODAY()))</formula>
    </cfRule>
  </conditionalFormatting>
  <conditionalFormatting sqref="C126">
    <cfRule type="containsText" dxfId="3904" priority="5315" operator="containsText" text="Closed">
      <formula>NOT(ISERROR(SEARCH("Closed",C126)))</formula>
    </cfRule>
    <cfRule type="containsText" dxfId="3903" priority="5321" stopIfTrue="1" operator="containsText" text="Near Due">
      <formula>NOT(ISERROR(SEARCH("Near Due",C126)))</formula>
    </cfRule>
    <cfRule type="containsText" dxfId="3902" priority="5322" stopIfTrue="1" operator="containsText" text="Closed">
      <formula>NOT(ISERROR(SEARCH("Closed",C126)))</formula>
    </cfRule>
  </conditionalFormatting>
  <conditionalFormatting sqref="C126">
    <cfRule type="containsText" dxfId="3901" priority="5318" stopIfTrue="1" operator="containsText" text="Too Over Due">
      <formula>NOT(ISERROR(SEARCH("Too Over Due",C126)))</formula>
    </cfRule>
    <cfRule type="containsText" dxfId="3900" priority="5319" stopIfTrue="1" operator="containsText" text="Over due">
      <formula>NOT(ISERROR(SEARCH("Over due",C126)))</formula>
    </cfRule>
    <cfRule type="containsText" dxfId="3899" priority="5320" stopIfTrue="1" operator="containsText" text="Today is due date">
      <formula>NOT(ISERROR(SEARCH("Today is due date",C126)))</formula>
    </cfRule>
  </conditionalFormatting>
  <conditionalFormatting sqref="D126">
    <cfRule type="containsText" dxfId="3898" priority="5316" operator="containsText" text="Done">
      <formula>NOT(ISERROR(SEARCH("Done",D126)))</formula>
    </cfRule>
    <cfRule type="containsText" dxfId="3897" priority="5317" operator="containsText" text="Under Test">
      <formula>NOT(ISERROR(SEARCH("Under Test",D126)))</formula>
    </cfRule>
  </conditionalFormatting>
  <conditionalFormatting sqref="D126">
    <cfRule type="containsText" dxfId="3896" priority="5314" operator="containsText" text="Cancel Test">
      <formula>NOT(ISERROR(SEARCH("Cancel Test",D126)))</formula>
    </cfRule>
  </conditionalFormatting>
  <conditionalFormatting sqref="O127">
    <cfRule type="containsText" dxfId="3895" priority="5312" operator="containsText" text="Regular Test">
      <formula>NOT(ISERROR(SEARCH("Regular Test",O127)))</formula>
    </cfRule>
    <cfRule type="containsText" dxfId="3894" priority="5313" operator="containsText" text="Special Request">
      <formula>NOT(ISERROR(SEARCH("Special Request",O127)))</formula>
    </cfRule>
  </conditionalFormatting>
  <conditionalFormatting sqref="E127">
    <cfRule type="containsText" dxfId="3893" priority="5309" stopIfTrue="1" operator="containsText" text="Near Due">
      <formula>NOT(ISERROR(SEARCH("Near Due",E127)))</formula>
    </cfRule>
    <cfRule type="containsText" dxfId="3892" priority="5310" stopIfTrue="1" operator="containsText" text="Closed">
      <formula>NOT(ISERROR(SEARCH("Closed",E127)))</formula>
    </cfRule>
  </conditionalFormatting>
  <conditionalFormatting sqref="E127">
    <cfRule type="containsText" dxfId="3891" priority="5306" stopIfTrue="1" operator="containsText" text="Too Over Due">
      <formula>NOT(ISERROR(SEARCH("Too Over Due",E127)))</formula>
    </cfRule>
    <cfRule type="containsText" dxfId="3890" priority="5307" stopIfTrue="1" operator="containsText" text="Over due">
      <formula>NOT(ISERROR(SEARCH("Over due",E127)))</formula>
    </cfRule>
    <cfRule type="containsText" dxfId="3889" priority="5308" stopIfTrue="1" operator="containsText" text="Today is due date">
      <formula>NOT(ISERROR(SEARCH("Today is due date",E127)))</formula>
    </cfRule>
  </conditionalFormatting>
  <conditionalFormatting sqref="D127">
    <cfRule type="containsText" dxfId="3888" priority="5304" stopIfTrue="1" operator="containsText" text="Near Due">
      <formula>NOT(ISERROR(SEARCH("Near Due",D127)))</formula>
    </cfRule>
    <cfRule type="containsText" dxfId="3887" priority="5305" stopIfTrue="1" operator="containsText" text="Closed">
      <formula>NOT(ISERROR(SEARCH("Closed",D127)))</formula>
    </cfRule>
  </conditionalFormatting>
  <conditionalFormatting sqref="D127">
    <cfRule type="containsText" dxfId="3886" priority="5301" stopIfTrue="1" operator="containsText" text="Too Over Due">
      <formula>NOT(ISERROR(SEARCH("Too Over Due",D127)))</formula>
    </cfRule>
    <cfRule type="containsText" dxfId="3885" priority="5302" stopIfTrue="1" operator="containsText" text="Over due">
      <formula>NOT(ISERROR(SEARCH("Over due",D127)))</formula>
    </cfRule>
    <cfRule type="containsText" dxfId="3884" priority="5303" stopIfTrue="1" operator="containsText" text="Today is due date">
      <formula>NOT(ISERROR(SEARCH("Today is due date",D127)))</formula>
    </cfRule>
  </conditionalFormatting>
  <conditionalFormatting sqref="X127:Y127">
    <cfRule type="containsText" dxfId="3883" priority="5298" operator="containsText" text="Non Operate">
      <formula>NOT(ISERROR(SEARCH("Non Operate",X127)))</formula>
    </cfRule>
    <cfRule type="containsText" dxfId="3882" priority="5299" operator="containsText" text="Operate">
      <formula>NOT(ISERROR(SEARCH("Operate",X127)))</formula>
    </cfRule>
  </conditionalFormatting>
  <conditionalFormatting sqref="CC127">
    <cfRule type="colorScale" priority="5311">
      <colorScale>
        <cfvo type="min"/>
        <cfvo type="percentile" val="50"/>
        <cfvo type="max"/>
        <color rgb="FF63BE7B"/>
        <color rgb="FFFCFCFF"/>
        <color rgb="FFF8696B"/>
      </colorScale>
    </cfRule>
  </conditionalFormatting>
  <conditionalFormatting sqref="O128">
    <cfRule type="containsText" dxfId="3881" priority="5281" operator="containsText" text="Regular Test">
      <formula>NOT(ISERROR(SEARCH("Regular Test",O128)))</formula>
    </cfRule>
    <cfRule type="containsText" dxfId="3880" priority="5282" operator="containsText" text="Special Request">
      <formula>NOT(ISERROR(SEARCH("Special Request",O128)))</formula>
    </cfRule>
  </conditionalFormatting>
  <conditionalFormatting sqref="E128">
    <cfRule type="containsText" dxfId="3879" priority="5278" stopIfTrue="1" operator="containsText" text="Near Due">
      <formula>NOT(ISERROR(SEARCH("Near Due",E128)))</formula>
    </cfRule>
    <cfRule type="containsText" dxfId="3878" priority="5279" stopIfTrue="1" operator="containsText" text="Closed">
      <formula>NOT(ISERROR(SEARCH("Closed",E128)))</formula>
    </cfRule>
  </conditionalFormatting>
  <conditionalFormatting sqref="E128">
    <cfRule type="containsText" dxfId="3877" priority="5275" stopIfTrue="1" operator="containsText" text="Too Over Due">
      <formula>NOT(ISERROR(SEARCH("Too Over Due",E128)))</formula>
    </cfRule>
    <cfRule type="containsText" dxfId="3876" priority="5276" stopIfTrue="1" operator="containsText" text="Over due">
      <formula>NOT(ISERROR(SEARCH("Over due",E128)))</formula>
    </cfRule>
    <cfRule type="containsText" dxfId="3875" priority="5277" stopIfTrue="1" operator="containsText" text="Today is due date">
      <formula>NOT(ISERROR(SEARCH("Today is due date",E128)))</formula>
    </cfRule>
  </conditionalFormatting>
  <conditionalFormatting sqref="D128">
    <cfRule type="containsText" dxfId="3874" priority="5273" stopIfTrue="1" operator="containsText" text="Near Due">
      <formula>NOT(ISERROR(SEARCH("Near Due",D128)))</formula>
    </cfRule>
    <cfRule type="containsText" dxfId="3873" priority="5274" stopIfTrue="1" operator="containsText" text="Closed">
      <formula>NOT(ISERROR(SEARCH("Closed",D128)))</formula>
    </cfRule>
  </conditionalFormatting>
  <conditionalFormatting sqref="D128">
    <cfRule type="containsText" dxfId="3872" priority="5270" stopIfTrue="1" operator="containsText" text="Too Over Due">
      <formula>NOT(ISERROR(SEARCH("Too Over Due",D128)))</formula>
    </cfRule>
    <cfRule type="containsText" dxfId="3871" priority="5271" stopIfTrue="1" operator="containsText" text="Over due">
      <formula>NOT(ISERROR(SEARCH("Over due",D128)))</formula>
    </cfRule>
    <cfRule type="containsText" dxfId="3870" priority="5272" stopIfTrue="1" operator="containsText" text="Today is due date">
      <formula>NOT(ISERROR(SEARCH("Today is due date",D128)))</formula>
    </cfRule>
  </conditionalFormatting>
  <conditionalFormatting sqref="X128:Y128">
    <cfRule type="containsText" dxfId="3869" priority="5267" operator="containsText" text="Non Operate">
      <formula>NOT(ISERROR(SEARCH("Non Operate",X128)))</formula>
    </cfRule>
    <cfRule type="containsText" dxfId="3868" priority="5268" operator="containsText" text="Operate">
      <formula>NOT(ISERROR(SEARCH("Operate",X128)))</formula>
    </cfRule>
  </conditionalFormatting>
  <conditionalFormatting sqref="CC128">
    <cfRule type="colorScale" priority="5280">
      <colorScale>
        <cfvo type="min"/>
        <cfvo type="percentile" val="50"/>
        <cfvo type="max"/>
        <color rgb="FF63BE7B"/>
        <color rgb="FFFCFCFF"/>
        <color rgb="FFF8696B"/>
      </colorScale>
    </cfRule>
  </conditionalFormatting>
  <conditionalFormatting sqref="AF128:BE128">
    <cfRule type="timePeriod" dxfId="3867" priority="5264" timePeriod="nextMonth">
      <formula>AND(MONTH(AF128)=MONTH(EDATE(TODAY(),0+1)),YEAR(AF128)=YEAR(EDATE(TODAY(),0+1)))</formula>
    </cfRule>
    <cfRule type="timePeriod" dxfId="3866" priority="5265" timePeriod="nextWeek">
      <formula>AND(ROUNDDOWN(AF128,0)-TODAY()&gt;(7-WEEKDAY(TODAY())),ROUNDDOWN(AF128,0)-TODAY()&lt;(15-WEEKDAY(TODAY())))</formula>
    </cfRule>
    <cfRule type="timePeriod" dxfId="3865" priority="5266" timePeriod="thisWeek">
      <formula>AND(TODAY()-ROUNDDOWN(AF128,0)&lt;=WEEKDAY(TODAY())-1,ROUNDDOWN(AF128,0)-TODAY()&lt;=7-WEEKDAY(TODAY()))</formula>
    </cfRule>
  </conditionalFormatting>
  <conditionalFormatting sqref="CD128">
    <cfRule type="timePeriod" dxfId="3864" priority="5261" timePeriod="nextMonth">
      <formula>AND(MONTH(CD128)=MONTH(EDATE(TODAY(),0+1)),YEAR(CD128)=YEAR(EDATE(TODAY(),0+1)))</formula>
    </cfRule>
    <cfRule type="timePeriod" dxfId="3863" priority="5262" timePeriod="nextWeek">
      <formula>AND(ROUNDDOWN(CD128,0)-TODAY()&gt;(7-WEEKDAY(TODAY())),ROUNDDOWN(CD128,0)-TODAY()&lt;(15-WEEKDAY(TODAY())))</formula>
    </cfRule>
    <cfRule type="timePeriod" dxfId="3862" priority="5263" timePeriod="thisWeek">
      <formula>AND(TODAY()-ROUNDDOWN(CD128,0)&lt;=WEEKDAY(TODAY())-1,ROUNDDOWN(CD128,0)-TODAY()&lt;=7-WEEKDAY(TODAY()))</formula>
    </cfRule>
  </conditionalFormatting>
  <conditionalFormatting sqref="C128">
    <cfRule type="containsText" dxfId="3861" priority="5253" operator="containsText" text="Closed">
      <formula>NOT(ISERROR(SEARCH("Closed",C128)))</formula>
    </cfRule>
    <cfRule type="containsText" dxfId="3860" priority="5259" stopIfTrue="1" operator="containsText" text="Near Due">
      <formula>NOT(ISERROR(SEARCH("Near Due",C128)))</formula>
    </cfRule>
    <cfRule type="containsText" dxfId="3859" priority="5260" stopIfTrue="1" operator="containsText" text="Closed">
      <formula>NOT(ISERROR(SEARCH("Closed",C128)))</formula>
    </cfRule>
  </conditionalFormatting>
  <conditionalFormatting sqref="C128">
    <cfRule type="containsText" dxfId="3858" priority="5256" stopIfTrue="1" operator="containsText" text="Too Over Due">
      <formula>NOT(ISERROR(SEARCH("Too Over Due",C128)))</formula>
    </cfRule>
    <cfRule type="containsText" dxfId="3857" priority="5257" stopIfTrue="1" operator="containsText" text="Over due">
      <formula>NOT(ISERROR(SEARCH("Over due",C128)))</formula>
    </cfRule>
    <cfRule type="containsText" dxfId="3856" priority="5258" stopIfTrue="1" operator="containsText" text="Today is due date">
      <formula>NOT(ISERROR(SEARCH("Today is due date",C128)))</formula>
    </cfRule>
  </conditionalFormatting>
  <conditionalFormatting sqref="D128">
    <cfRule type="containsText" dxfId="3855" priority="5254" operator="containsText" text="Done">
      <formula>NOT(ISERROR(SEARCH("Done",D128)))</formula>
    </cfRule>
    <cfRule type="containsText" dxfId="3854" priority="5255" operator="containsText" text="Under Test">
      <formula>NOT(ISERROR(SEARCH("Under Test",D128)))</formula>
    </cfRule>
  </conditionalFormatting>
  <conditionalFormatting sqref="D128">
    <cfRule type="containsText" dxfId="3853" priority="5252" operator="containsText" text="Cancel Test">
      <formula>NOT(ISERROR(SEARCH("Cancel Test",D128)))</formula>
    </cfRule>
  </conditionalFormatting>
  <conditionalFormatting sqref="O129">
    <cfRule type="containsText" dxfId="3852" priority="5250" operator="containsText" text="Regular Test">
      <formula>NOT(ISERROR(SEARCH("Regular Test",O129)))</formula>
    </cfRule>
    <cfRule type="containsText" dxfId="3851" priority="5251" operator="containsText" text="Special Request">
      <formula>NOT(ISERROR(SEARCH("Special Request",O129)))</formula>
    </cfRule>
  </conditionalFormatting>
  <conditionalFormatting sqref="E129">
    <cfRule type="containsText" dxfId="3850" priority="5247" stopIfTrue="1" operator="containsText" text="Near Due">
      <formula>NOT(ISERROR(SEARCH("Near Due",E129)))</formula>
    </cfRule>
    <cfRule type="containsText" dxfId="3849" priority="5248" stopIfTrue="1" operator="containsText" text="Closed">
      <formula>NOT(ISERROR(SEARCH("Closed",E129)))</formula>
    </cfRule>
  </conditionalFormatting>
  <conditionalFormatting sqref="E129">
    <cfRule type="containsText" dxfId="3848" priority="5244" stopIfTrue="1" operator="containsText" text="Too Over Due">
      <formula>NOT(ISERROR(SEARCH("Too Over Due",E129)))</formula>
    </cfRule>
    <cfRule type="containsText" dxfId="3847" priority="5245" stopIfTrue="1" operator="containsText" text="Over due">
      <formula>NOT(ISERROR(SEARCH("Over due",E129)))</formula>
    </cfRule>
    <cfRule type="containsText" dxfId="3846" priority="5246" stopIfTrue="1" operator="containsText" text="Today is due date">
      <formula>NOT(ISERROR(SEARCH("Today is due date",E129)))</formula>
    </cfRule>
  </conditionalFormatting>
  <conditionalFormatting sqref="X129:Y129">
    <cfRule type="containsText" dxfId="3845" priority="5236" operator="containsText" text="Non Operate">
      <formula>NOT(ISERROR(SEARCH("Non Operate",X129)))</formula>
    </cfRule>
    <cfRule type="containsText" dxfId="3844" priority="5237" operator="containsText" text="Operate">
      <formula>NOT(ISERROR(SEARCH("Operate",X129)))</formula>
    </cfRule>
  </conditionalFormatting>
  <conditionalFormatting sqref="CC129">
    <cfRule type="colorScale" priority="5249">
      <colorScale>
        <cfvo type="min"/>
        <cfvo type="percentile" val="50"/>
        <cfvo type="max"/>
        <color rgb="FF63BE7B"/>
        <color rgb="FFFCFCFF"/>
        <color rgb="FFF8696B"/>
      </colorScale>
    </cfRule>
  </conditionalFormatting>
  <conditionalFormatting sqref="AF129:BE129">
    <cfRule type="timePeriod" dxfId="3843" priority="5233" timePeriod="nextMonth">
      <formula>AND(MONTH(AF129)=MONTH(EDATE(TODAY(),0+1)),YEAR(AF129)=YEAR(EDATE(TODAY(),0+1)))</formula>
    </cfRule>
    <cfRule type="timePeriod" dxfId="3842" priority="5234" timePeriod="nextWeek">
      <formula>AND(ROUNDDOWN(AF129,0)-TODAY()&gt;(7-WEEKDAY(TODAY())),ROUNDDOWN(AF129,0)-TODAY()&lt;(15-WEEKDAY(TODAY())))</formula>
    </cfRule>
    <cfRule type="timePeriod" dxfId="3841" priority="5235" timePeriod="thisWeek">
      <formula>AND(TODAY()-ROUNDDOWN(AF129,0)&lt;=WEEKDAY(TODAY())-1,ROUNDDOWN(AF129,0)-TODAY()&lt;=7-WEEKDAY(TODAY()))</formula>
    </cfRule>
  </conditionalFormatting>
  <conditionalFormatting sqref="CD129">
    <cfRule type="timePeriod" dxfId="3840" priority="5230" timePeriod="nextMonth">
      <formula>AND(MONTH(CD129)=MONTH(EDATE(TODAY(),0+1)),YEAR(CD129)=YEAR(EDATE(TODAY(),0+1)))</formula>
    </cfRule>
    <cfRule type="timePeriod" dxfId="3839" priority="5231" timePeriod="nextWeek">
      <formula>AND(ROUNDDOWN(CD129,0)-TODAY()&gt;(7-WEEKDAY(TODAY())),ROUNDDOWN(CD129,0)-TODAY()&lt;(15-WEEKDAY(TODAY())))</formula>
    </cfRule>
    <cfRule type="timePeriod" dxfId="3838" priority="5232" timePeriod="thisWeek">
      <formula>AND(TODAY()-ROUNDDOWN(CD129,0)&lt;=WEEKDAY(TODAY())-1,ROUNDDOWN(CD129,0)-TODAY()&lt;=7-WEEKDAY(TODAY()))</formula>
    </cfRule>
  </conditionalFormatting>
  <conditionalFormatting sqref="C129">
    <cfRule type="containsText" dxfId="3837" priority="5222" operator="containsText" text="Closed">
      <formula>NOT(ISERROR(SEARCH("Closed",C129)))</formula>
    </cfRule>
    <cfRule type="containsText" dxfId="3836" priority="5228" stopIfTrue="1" operator="containsText" text="Near Due">
      <formula>NOT(ISERROR(SEARCH("Near Due",C129)))</formula>
    </cfRule>
    <cfRule type="containsText" dxfId="3835" priority="5229" stopIfTrue="1" operator="containsText" text="Closed">
      <formula>NOT(ISERROR(SEARCH("Closed",C129)))</formula>
    </cfRule>
  </conditionalFormatting>
  <conditionalFormatting sqref="C129">
    <cfRule type="containsText" dxfId="3834" priority="5225" stopIfTrue="1" operator="containsText" text="Too Over Due">
      <formula>NOT(ISERROR(SEARCH("Too Over Due",C129)))</formula>
    </cfRule>
    <cfRule type="containsText" dxfId="3833" priority="5226" stopIfTrue="1" operator="containsText" text="Over due">
      <formula>NOT(ISERROR(SEARCH("Over due",C129)))</formula>
    </cfRule>
    <cfRule type="containsText" dxfId="3832" priority="5227" stopIfTrue="1" operator="containsText" text="Today is due date">
      <formula>NOT(ISERROR(SEARCH("Today is due date",C129)))</formula>
    </cfRule>
  </conditionalFormatting>
  <conditionalFormatting sqref="AY64:AY68">
    <cfRule type="timePeriod" dxfId="3831" priority="5218" timePeriod="nextMonth">
      <formula>AND(MONTH(AY64)=MONTH(EDATE(TODAY(),0+1)),YEAR(AY64)=YEAR(EDATE(TODAY(),0+1)))</formula>
    </cfRule>
    <cfRule type="timePeriod" dxfId="3830" priority="5219" timePeriod="nextWeek">
      <formula>AND(ROUNDDOWN(AY64,0)-TODAY()&gt;(7-WEEKDAY(TODAY())),ROUNDDOWN(AY64,0)-TODAY()&lt;(15-WEEKDAY(TODAY())))</formula>
    </cfRule>
    <cfRule type="timePeriod" dxfId="3829" priority="5220" timePeriod="thisWeek">
      <formula>AND(TODAY()-ROUNDDOWN(AY64,0)&lt;=WEEKDAY(TODAY())-1,ROUNDDOWN(AY64,0)-TODAY()&lt;=7-WEEKDAY(TODAY()))</formula>
    </cfRule>
  </conditionalFormatting>
  <conditionalFormatting sqref="AQ55:AU58">
    <cfRule type="timePeriod" dxfId="3828" priority="5215" timePeriod="nextMonth">
      <formula>AND(MONTH(AQ55)=MONTH(EDATE(TODAY(),0+1)),YEAR(AQ55)=YEAR(EDATE(TODAY(),0+1)))</formula>
    </cfRule>
    <cfRule type="timePeriod" dxfId="3827" priority="5216" timePeriod="nextWeek">
      <formula>AND(ROUNDDOWN(AQ55,0)-TODAY()&gt;(7-WEEKDAY(TODAY())),ROUNDDOWN(AQ55,0)-TODAY()&lt;(15-WEEKDAY(TODAY())))</formula>
    </cfRule>
    <cfRule type="timePeriod" dxfId="3826" priority="5217" timePeriod="thisWeek">
      <formula>AND(TODAY()-ROUNDDOWN(AQ55,0)&lt;=WEEKDAY(TODAY())-1,ROUNDDOWN(AQ55,0)-TODAY()&lt;=7-WEEKDAY(TODAY()))</formula>
    </cfRule>
  </conditionalFormatting>
  <conditionalFormatting sqref="O130">
    <cfRule type="containsText" dxfId="3825" priority="5213" operator="containsText" text="Regular Test">
      <formula>NOT(ISERROR(SEARCH("Regular Test",O130)))</formula>
    </cfRule>
    <cfRule type="containsText" dxfId="3824" priority="5214" operator="containsText" text="Special Request">
      <formula>NOT(ISERROR(SEARCH("Special Request",O130)))</formula>
    </cfRule>
  </conditionalFormatting>
  <conditionalFormatting sqref="E130">
    <cfRule type="containsText" dxfId="3823" priority="5210" stopIfTrue="1" operator="containsText" text="Near Due">
      <formula>NOT(ISERROR(SEARCH("Near Due",E130)))</formula>
    </cfRule>
    <cfRule type="containsText" dxfId="3822" priority="5211" stopIfTrue="1" operator="containsText" text="Closed">
      <formula>NOT(ISERROR(SEARCH("Closed",E130)))</formula>
    </cfRule>
  </conditionalFormatting>
  <conditionalFormatting sqref="E130">
    <cfRule type="containsText" dxfId="3821" priority="5207" stopIfTrue="1" operator="containsText" text="Too Over Due">
      <formula>NOT(ISERROR(SEARCH("Too Over Due",E130)))</formula>
    </cfRule>
    <cfRule type="containsText" dxfId="3820" priority="5208" stopIfTrue="1" operator="containsText" text="Over due">
      <formula>NOT(ISERROR(SEARCH("Over due",E130)))</formula>
    </cfRule>
    <cfRule type="containsText" dxfId="3819" priority="5209" stopIfTrue="1" operator="containsText" text="Today is due date">
      <formula>NOT(ISERROR(SEARCH("Today is due date",E130)))</formula>
    </cfRule>
  </conditionalFormatting>
  <conditionalFormatting sqref="D130">
    <cfRule type="containsText" dxfId="3818" priority="5205" stopIfTrue="1" operator="containsText" text="Near Due">
      <formula>NOT(ISERROR(SEARCH("Near Due",D130)))</formula>
    </cfRule>
    <cfRule type="containsText" dxfId="3817" priority="5206" stopIfTrue="1" operator="containsText" text="Closed">
      <formula>NOT(ISERROR(SEARCH("Closed",D130)))</formula>
    </cfRule>
  </conditionalFormatting>
  <conditionalFormatting sqref="D130">
    <cfRule type="containsText" dxfId="3816" priority="5202" stopIfTrue="1" operator="containsText" text="Too Over Due">
      <formula>NOT(ISERROR(SEARCH("Too Over Due",D130)))</formula>
    </cfRule>
    <cfRule type="containsText" dxfId="3815" priority="5203" stopIfTrue="1" operator="containsText" text="Over due">
      <formula>NOT(ISERROR(SEARCH("Over due",D130)))</formula>
    </cfRule>
    <cfRule type="containsText" dxfId="3814" priority="5204" stopIfTrue="1" operator="containsText" text="Today is due date">
      <formula>NOT(ISERROR(SEARCH("Today is due date",D130)))</formula>
    </cfRule>
  </conditionalFormatting>
  <conditionalFormatting sqref="X130:Y130">
    <cfRule type="containsText" dxfId="3813" priority="5199" operator="containsText" text="Non Operate">
      <formula>NOT(ISERROR(SEARCH("Non Operate",X130)))</formula>
    </cfRule>
    <cfRule type="containsText" dxfId="3812" priority="5200" operator="containsText" text="Operate">
      <formula>NOT(ISERROR(SEARCH("Operate",X130)))</formula>
    </cfRule>
  </conditionalFormatting>
  <conditionalFormatting sqref="CC130">
    <cfRule type="colorScale" priority="5212">
      <colorScale>
        <cfvo type="min"/>
        <cfvo type="percentile" val="50"/>
        <cfvo type="max"/>
        <color rgb="FF63BE7B"/>
        <color rgb="FFFCFCFF"/>
        <color rgb="FFF8696B"/>
      </colorScale>
    </cfRule>
  </conditionalFormatting>
  <conditionalFormatting sqref="AF130:BE130">
    <cfRule type="timePeriod" dxfId="3811" priority="5196" timePeriod="nextMonth">
      <formula>AND(MONTH(AF130)=MONTH(EDATE(TODAY(),0+1)),YEAR(AF130)=YEAR(EDATE(TODAY(),0+1)))</formula>
    </cfRule>
    <cfRule type="timePeriod" dxfId="3810" priority="5197" timePeriod="nextWeek">
      <formula>AND(ROUNDDOWN(AF130,0)-TODAY()&gt;(7-WEEKDAY(TODAY())),ROUNDDOWN(AF130,0)-TODAY()&lt;(15-WEEKDAY(TODAY())))</formula>
    </cfRule>
    <cfRule type="timePeriod" dxfId="3809" priority="5198" timePeriod="thisWeek">
      <formula>AND(TODAY()-ROUNDDOWN(AF130,0)&lt;=WEEKDAY(TODAY())-1,ROUNDDOWN(AF130,0)-TODAY()&lt;=7-WEEKDAY(TODAY()))</formula>
    </cfRule>
  </conditionalFormatting>
  <conditionalFormatting sqref="CD130">
    <cfRule type="timePeriod" dxfId="3808" priority="5193" timePeriod="nextMonth">
      <formula>AND(MONTH(CD130)=MONTH(EDATE(TODAY(),0+1)),YEAR(CD130)=YEAR(EDATE(TODAY(),0+1)))</formula>
    </cfRule>
    <cfRule type="timePeriod" dxfId="3807" priority="5194" timePeriod="nextWeek">
      <formula>AND(ROUNDDOWN(CD130,0)-TODAY()&gt;(7-WEEKDAY(TODAY())),ROUNDDOWN(CD130,0)-TODAY()&lt;(15-WEEKDAY(TODAY())))</formula>
    </cfRule>
    <cfRule type="timePeriod" dxfId="3806" priority="5195" timePeriod="thisWeek">
      <formula>AND(TODAY()-ROUNDDOWN(CD130,0)&lt;=WEEKDAY(TODAY())-1,ROUNDDOWN(CD130,0)-TODAY()&lt;=7-WEEKDAY(TODAY()))</formula>
    </cfRule>
  </conditionalFormatting>
  <conditionalFormatting sqref="C130">
    <cfRule type="containsText" dxfId="3805" priority="5185" operator="containsText" text="Closed">
      <formula>NOT(ISERROR(SEARCH("Closed",C130)))</formula>
    </cfRule>
    <cfRule type="containsText" dxfId="3804" priority="5191" stopIfTrue="1" operator="containsText" text="Near Due">
      <formula>NOT(ISERROR(SEARCH("Near Due",C130)))</formula>
    </cfRule>
    <cfRule type="containsText" dxfId="3803" priority="5192" stopIfTrue="1" operator="containsText" text="Closed">
      <formula>NOT(ISERROR(SEARCH("Closed",C130)))</formula>
    </cfRule>
  </conditionalFormatting>
  <conditionalFormatting sqref="C130">
    <cfRule type="containsText" dxfId="3802" priority="5188" stopIfTrue="1" operator="containsText" text="Too Over Due">
      <formula>NOT(ISERROR(SEARCH("Too Over Due",C130)))</formula>
    </cfRule>
    <cfRule type="containsText" dxfId="3801" priority="5189" stopIfTrue="1" operator="containsText" text="Over due">
      <formula>NOT(ISERROR(SEARCH("Over due",C130)))</formula>
    </cfRule>
    <cfRule type="containsText" dxfId="3800" priority="5190" stopIfTrue="1" operator="containsText" text="Today is due date">
      <formula>NOT(ISERROR(SEARCH("Today is due date",C130)))</formula>
    </cfRule>
  </conditionalFormatting>
  <conditionalFormatting sqref="D130">
    <cfRule type="containsText" dxfId="3799" priority="5186" operator="containsText" text="Done">
      <formula>NOT(ISERROR(SEARCH("Done",D130)))</formula>
    </cfRule>
    <cfRule type="containsText" dxfId="3798" priority="5187" operator="containsText" text="Under Test">
      <formula>NOT(ISERROR(SEARCH("Under Test",D130)))</formula>
    </cfRule>
  </conditionalFormatting>
  <conditionalFormatting sqref="D130">
    <cfRule type="containsText" dxfId="3797" priority="5184" operator="containsText" text="Cancel Test">
      <formula>NOT(ISERROR(SEARCH("Cancel Test",D130)))</formula>
    </cfRule>
  </conditionalFormatting>
  <conditionalFormatting sqref="O131">
    <cfRule type="containsText" dxfId="3796" priority="5182" operator="containsText" text="Regular Test">
      <formula>NOT(ISERROR(SEARCH("Regular Test",O131)))</formula>
    </cfRule>
    <cfRule type="containsText" dxfId="3795" priority="5183" operator="containsText" text="Special Request">
      <formula>NOT(ISERROR(SEARCH("Special Request",O131)))</formula>
    </cfRule>
  </conditionalFormatting>
  <conditionalFormatting sqref="E131">
    <cfRule type="containsText" dxfId="3794" priority="5179" stopIfTrue="1" operator="containsText" text="Near Due">
      <formula>NOT(ISERROR(SEARCH("Near Due",E131)))</formula>
    </cfRule>
    <cfRule type="containsText" dxfId="3793" priority="5180" stopIfTrue="1" operator="containsText" text="Closed">
      <formula>NOT(ISERROR(SEARCH("Closed",E131)))</formula>
    </cfRule>
  </conditionalFormatting>
  <conditionalFormatting sqref="E131">
    <cfRule type="containsText" dxfId="3792" priority="5176" stopIfTrue="1" operator="containsText" text="Too Over Due">
      <formula>NOT(ISERROR(SEARCH("Too Over Due",E131)))</formula>
    </cfRule>
    <cfRule type="containsText" dxfId="3791" priority="5177" stopIfTrue="1" operator="containsText" text="Over due">
      <formula>NOT(ISERROR(SEARCH("Over due",E131)))</formula>
    </cfRule>
    <cfRule type="containsText" dxfId="3790" priority="5178" stopIfTrue="1" operator="containsText" text="Today is due date">
      <formula>NOT(ISERROR(SEARCH("Today is due date",E131)))</formula>
    </cfRule>
  </conditionalFormatting>
  <conditionalFormatting sqref="D131">
    <cfRule type="containsText" dxfId="3789" priority="5174" stopIfTrue="1" operator="containsText" text="Near Due">
      <formula>NOT(ISERROR(SEARCH("Near Due",D131)))</formula>
    </cfRule>
    <cfRule type="containsText" dxfId="3788" priority="5175" stopIfTrue="1" operator="containsText" text="Closed">
      <formula>NOT(ISERROR(SEARCH("Closed",D131)))</formula>
    </cfRule>
  </conditionalFormatting>
  <conditionalFormatting sqref="D131">
    <cfRule type="containsText" dxfId="3787" priority="5171" stopIfTrue="1" operator="containsText" text="Too Over Due">
      <formula>NOT(ISERROR(SEARCH("Too Over Due",D131)))</formula>
    </cfRule>
    <cfRule type="containsText" dxfId="3786" priority="5172" stopIfTrue="1" operator="containsText" text="Over due">
      <formula>NOT(ISERROR(SEARCH("Over due",D131)))</formula>
    </cfRule>
    <cfRule type="containsText" dxfId="3785" priority="5173" stopIfTrue="1" operator="containsText" text="Today is due date">
      <formula>NOT(ISERROR(SEARCH("Today is due date",D131)))</formula>
    </cfRule>
  </conditionalFormatting>
  <conditionalFormatting sqref="X131:Y131">
    <cfRule type="containsText" dxfId="3784" priority="5168" operator="containsText" text="Non Operate">
      <formula>NOT(ISERROR(SEARCH("Non Operate",X131)))</formula>
    </cfRule>
    <cfRule type="containsText" dxfId="3783" priority="5169" operator="containsText" text="Operate">
      <formula>NOT(ISERROR(SEARCH("Operate",X131)))</formula>
    </cfRule>
  </conditionalFormatting>
  <conditionalFormatting sqref="CC131">
    <cfRule type="colorScale" priority="5181">
      <colorScale>
        <cfvo type="min"/>
        <cfvo type="percentile" val="50"/>
        <cfvo type="max"/>
        <color rgb="FF63BE7B"/>
        <color rgb="FFFCFCFF"/>
        <color rgb="FFF8696B"/>
      </colorScale>
    </cfRule>
  </conditionalFormatting>
  <conditionalFormatting sqref="AF131:BE131">
    <cfRule type="timePeriod" dxfId="3782" priority="5165" timePeriod="nextMonth">
      <formula>AND(MONTH(AF131)=MONTH(EDATE(TODAY(),0+1)),YEAR(AF131)=YEAR(EDATE(TODAY(),0+1)))</formula>
    </cfRule>
    <cfRule type="timePeriod" dxfId="3781" priority="5166" timePeriod="nextWeek">
      <formula>AND(ROUNDDOWN(AF131,0)-TODAY()&gt;(7-WEEKDAY(TODAY())),ROUNDDOWN(AF131,0)-TODAY()&lt;(15-WEEKDAY(TODAY())))</formula>
    </cfRule>
    <cfRule type="timePeriod" dxfId="3780" priority="5167" timePeriod="thisWeek">
      <formula>AND(TODAY()-ROUNDDOWN(AF131,0)&lt;=WEEKDAY(TODAY())-1,ROUNDDOWN(AF131,0)-TODAY()&lt;=7-WEEKDAY(TODAY()))</formula>
    </cfRule>
  </conditionalFormatting>
  <conditionalFormatting sqref="CD131">
    <cfRule type="timePeriod" dxfId="3779" priority="5162" timePeriod="nextMonth">
      <formula>AND(MONTH(CD131)=MONTH(EDATE(TODAY(),0+1)),YEAR(CD131)=YEAR(EDATE(TODAY(),0+1)))</formula>
    </cfRule>
    <cfRule type="timePeriod" dxfId="3778" priority="5163" timePeriod="nextWeek">
      <formula>AND(ROUNDDOWN(CD131,0)-TODAY()&gt;(7-WEEKDAY(TODAY())),ROUNDDOWN(CD131,0)-TODAY()&lt;(15-WEEKDAY(TODAY())))</formula>
    </cfRule>
    <cfRule type="timePeriod" dxfId="3777" priority="5164" timePeriod="thisWeek">
      <formula>AND(TODAY()-ROUNDDOWN(CD131,0)&lt;=WEEKDAY(TODAY())-1,ROUNDDOWN(CD131,0)-TODAY()&lt;=7-WEEKDAY(TODAY()))</formula>
    </cfRule>
  </conditionalFormatting>
  <conditionalFormatting sqref="C131">
    <cfRule type="containsText" dxfId="3776" priority="5154" operator="containsText" text="Closed">
      <formula>NOT(ISERROR(SEARCH("Closed",C131)))</formula>
    </cfRule>
    <cfRule type="containsText" dxfId="3775" priority="5160" stopIfTrue="1" operator="containsText" text="Near Due">
      <formula>NOT(ISERROR(SEARCH("Near Due",C131)))</formula>
    </cfRule>
    <cfRule type="containsText" dxfId="3774" priority="5161" stopIfTrue="1" operator="containsText" text="Closed">
      <formula>NOT(ISERROR(SEARCH("Closed",C131)))</formula>
    </cfRule>
  </conditionalFormatting>
  <conditionalFormatting sqref="C131">
    <cfRule type="containsText" dxfId="3773" priority="5157" stopIfTrue="1" operator="containsText" text="Too Over Due">
      <formula>NOT(ISERROR(SEARCH("Too Over Due",C131)))</formula>
    </cfRule>
    <cfRule type="containsText" dxfId="3772" priority="5158" stopIfTrue="1" operator="containsText" text="Over due">
      <formula>NOT(ISERROR(SEARCH("Over due",C131)))</formula>
    </cfRule>
    <cfRule type="containsText" dxfId="3771" priority="5159" stopIfTrue="1" operator="containsText" text="Today is due date">
      <formula>NOT(ISERROR(SEARCH("Today is due date",C131)))</formula>
    </cfRule>
  </conditionalFormatting>
  <conditionalFormatting sqref="D131">
    <cfRule type="containsText" dxfId="3770" priority="5155" operator="containsText" text="Done">
      <formula>NOT(ISERROR(SEARCH("Done",D131)))</formula>
    </cfRule>
    <cfRule type="containsText" dxfId="3769" priority="5156" operator="containsText" text="Under Test">
      <formula>NOT(ISERROR(SEARCH("Under Test",D131)))</formula>
    </cfRule>
  </conditionalFormatting>
  <conditionalFormatting sqref="D131">
    <cfRule type="containsText" dxfId="3768" priority="5153" operator="containsText" text="Cancel Test">
      <formula>NOT(ISERROR(SEARCH("Cancel Test",D131)))</formula>
    </cfRule>
  </conditionalFormatting>
  <conditionalFormatting sqref="O132">
    <cfRule type="containsText" dxfId="3767" priority="5151" operator="containsText" text="Regular Test">
      <formula>NOT(ISERROR(SEARCH("Regular Test",O132)))</formula>
    </cfRule>
    <cfRule type="containsText" dxfId="3766" priority="5152" operator="containsText" text="Special Request">
      <formula>NOT(ISERROR(SEARCH("Special Request",O132)))</formula>
    </cfRule>
  </conditionalFormatting>
  <conditionalFormatting sqref="E132">
    <cfRule type="containsText" dxfId="3765" priority="5148" stopIfTrue="1" operator="containsText" text="Near Due">
      <formula>NOT(ISERROR(SEARCH("Near Due",E132)))</formula>
    </cfRule>
    <cfRule type="containsText" dxfId="3764" priority="5149" stopIfTrue="1" operator="containsText" text="Closed">
      <formula>NOT(ISERROR(SEARCH("Closed",E132)))</formula>
    </cfRule>
  </conditionalFormatting>
  <conditionalFormatting sqref="E132">
    <cfRule type="containsText" dxfId="3763" priority="5145" stopIfTrue="1" operator="containsText" text="Too Over Due">
      <formula>NOT(ISERROR(SEARCH("Too Over Due",E132)))</formula>
    </cfRule>
    <cfRule type="containsText" dxfId="3762" priority="5146" stopIfTrue="1" operator="containsText" text="Over due">
      <formula>NOT(ISERROR(SEARCH("Over due",E132)))</formula>
    </cfRule>
    <cfRule type="containsText" dxfId="3761" priority="5147" stopIfTrue="1" operator="containsText" text="Today is due date">
      <formula>NOT(ISERROR(SEARCH("Today is due date",E132)))</formula>
    </cfRule>
  </conditionalFormatting>
  <conditionalFormatting sqref="D132">
    <cfRule type="containsText" dxfId="3760" priority="5143" stopIfTrue="1" operator="containsText" text="Near Due">
      <formula>NOT(ISERROR(SEARCH("Near Due",D132)))</formula>
    </cfRule>
    <cfRule type="containsText" dxfId="3759" priority="5144" stopIfTrue="1" operator="containsText" text="Closed">
      <formula>NOT(ISERROR(SEARCH("Closed",D132)))</formula>
    </cfRule>
  </conditionalFormatting>
  <conditionalFormatting sqref="D132">
    <cfRule type="containsText" dxfId="3758" priority="5140" stopIfTrue="1" operator="containsText" text="Too Over Due">
      <formula>NOT(ISERROR(SEARCH("Too Over Due",D132)))</formula>
    </cfRule>
    <cfRule type="containsText" dxfId="3757" priority="5141" stopIfTrue="1" operator="containsText" text="Over due">
      <formula>NOT(ISERROR(SEARCH("Over due",D132)))</formula>
    </cfRule>
    <cfRule type="containsText" dxfId="3756" priority="5142" stopIfTrue="1" operator="containsText" text="Today is due date">
      <formula>NOT(ISERROR(SEARCH("Today is due date",D132)))</formula>
    </cfRule>
  </conditionalFormatting>
  <conditionalFormatting sqref="X132:Y132">
    <cfRule type="containsText" dxfId="3755" priority="5137" operator="containsText" text="Non Operate">
      <formula>NOT(ISERROR(SEARCH("Non Operate",X132)))</formula>
    </cfRule>
    <cfRule type="containsText" dxfId="3754" priority="5138" operator="containsText" text="Operate">
      <formula>NOT(ISERROR(SEARCH("Operate",X132)))</formula>
    </cfRule>
  </conditionalFormatting>
  <conditionalFormatting sqref="CC132">
    <cfRule type="colorScale" priority="5150">
      <colorScale>
        <cfvo type="min"/>
        <cfvo type="percentile" val="50"/>
        <cfvo type="max"/>
        <color rgb="FF63BE7B"/>
        <color rgb="FFFCFCFF"/>
        <color rgb="FFF8696B"/>
      </colorScale>
    </cfRule>
  </conditionalFormatting>
  <conditionalFormatting sqref="AF132:BE132">
    <cfRule type="timePeriod" dxfId="3753" priority="5134" timePeriod="nextMonth">
      <formula>AND(MONTH(AF132)=MONTH(EDATE(TODAY(),0+1)),YEAR(AF132)=YEAR(EDATE(TODAY(),0+1)))</formula>
    </cfRule>
    <cfRule type="timePeriod" dxfId="3752" priority="5135" timePeriod="nextWeek">
      <formula>AND(ROUNDDOWN(AF132,0)-TODAY()&gt;(7-WEEKDAY(TODAY())),ROUNDDOWN(AF132,0)-TODAY()&lt;(15-WEEKDAY(TODAY())))</formula>
    </cfRule>
    <cfRule type="timePeriod" dxfId="3751" priority="5136" timePeriod="thisWeek">
      <formula>AND(TODAY()-ROUNDDOWN(AF132,0)&lt;=WEEKDAY(TODAY())-1,ROUNDDOWN(AF132,0)-TODAY()&lt;=7-WEEKDAY(TODAY()))</formula>
    </cfRule>
  </conditionalFormatting>
  <conditionalFormatting sqref="CD132">
    <cfRule type="timePeriod" dxfId="3750" priority="5131" timePeriod="nextMonth">
      <formula>AND(MONTH(CD132)=MONTH(EDATE(TODAY(),0+1)),YEAR(CD132)=YEAR(EDATE(TODAY(),0+1)))</formula>
    </cfRule>
    <cfRule type="timePeriod" dxfId="3749" priority="5132" timePeriod="nextWeek">
      <formula>AND(ROUNDDOWN(CD132,0)-TODAY()&gt;(7-WEEKDAY(TODAY())),ROUNDDOWN(CD132,0)-TODAY()&lt;(15-WEEKDAY(TODAY())))</formula>
    </cfRule>
    <cfRule type="timePeriod" dxfId="3748" priority="5133" timePeriod="thisWeek">
      <formula>AND(TODAY()-ROUNDDOWN(CD132,0)&lt;=WEEKDAY(TODAY())-1,ROUNDDOWN(CD132,0)-TODAY()&lt;=7-WEEKDAY(TODAY()))</formula>
    </cfRule>
  </conditionalFormatting>
  <conditionalFormatting sqref="C132">
    <cfRule type="containsText" dxfId="3747" priority="5123" operator="containsText" text="Closed">
      <formula>NOT(ISERROR(SEARCH("Closed",C132)))</formula>
    </cfRule>
    <cfRule type="containsText" dxfId="3746" priority="5129" stopIfTrue="1" operator="containsText" text="Near Due">
      <formula>NOT(ISERROR(SEARCH("Near Due",C132)))</formula>
    </cfRule>
    <cfRule type="containsText" dxfId="3745" priority="5130" stopIfTrue="1" operator="containsText" text="Closed">
      <formula>NOT(ISERROR(SEARCH("Closed",C132)))</formula>
    </cfRule>
  </conditionalFormatting>
  <conditionalFormatting sqref="C132">
    <cfRule type="containsText" dxfId="3744" priority="5126" stopIfTrue="1" operator="containsText" text="Too Over Due">
      <formula>NOT(ISERROR(SEARCH("Too Over Due",C132)))</formula>
    </cfRule>
    <cfRule type="containsText" dxfId="3743" priority="5127" stopIfTrue="1" operator="containsText" text="Over due">
      <formula>NOT(ISERROR(SEARCH("Over due",C132)))</formula>
    </cfRule>
    <cfRule type="containsText" dxfId="3742" priority="5128" stopIfTrue="1" operator="containsText" text="Today is due date">
      <formula>NOT(ISERROR(SEARCH("Today is due date",C132)))</formula>
    </cfRule>
  </conditionalFormatting>
  <conditionalFormatting sqref="D132">
    <cfRule type="containsText" dxfId="3741" priority="5124" operator="containsText" text="Done">
      <formula>NOT(ISERROR(SEARCH("Done",D132)))</formula>
    </cfRule>
    <cfRule type="containsText" dxfId="3740" priority="5125" operator="containsText" text="Under Test">
      <formula>NOT(ISERROR(SEARCH("Under Test",D132)))</formula>
    </cfRule>
  </conditionalFormatting>
  <conditionalFormatting sqref="D132">
    <cfRule type="containsText" dxfId="3739" priority="5122" operator="containsText" text="Cancel Test">
      <formula>NOT(ISERROR(SEARCH("Cancel Test",D132)))</formula>
    </cfRule>
  </conditionalFormatting>
  <conditionalFormatting sqref="O133">
    <cfRule type="containsText" dxfId="3738" priority="5120" operator="containsText" text="Regular Test">
      <formula>NOT(ISERROR(SEARCH("Regular Test",O133)))</formula>
    </cfRule>
    <cfRule type="containsText" dxfId="3737" priority="5121" operator="containsText" text="Special Request">
      <formula>NOT(ISERROR(SEARCH("Special Request",O133)))</formula>
    </cfRule>
  </conditionalFormatting>
  <conditionalFormatting sqref="E133">
    <cfRule type="containsText" dxfId="3736" priority="5117" stopIfTrue="1" operator="containsText" text="Near Due">
      <formula>NOT(ISERROR(SEARCH("Near Due",E133)))</formula>
    </cfRule>
    <cfRule type="containsText" dxfId="3735" priority="5118" stopIfTrue="1" operator="containsText" text="Closed">
      <formula>NOT(ISERROR(SEARCH("Closed",E133)))</formula>
    </cfRule>
  </conditionalFormatting>
  <conditionalFormatting sqref="E133">
    <cfRule type="containsText" dxfId="3734" priority="5114" stopIfTrue="1" operator="containsText" text="Too Over Due">
      <formula>NOT(ISERROR(SEARCH("Too Over Due",E133)))</formula>
    </cfRule>
    <cfRule type="containsText" dxfId="3733" priority="5115" stopIfTrue="1" operator="containsText" text="Over due">
      <formula>NOT(ISERROR(SEARCH("Over due",E133)))</formula>
    </cfRule>
    <cfRule type="containsText" dxfId="3732" priority="5116" stopIfTrue="1" operator="containsText" text="Today is due date">
      <formula>NOT(ISERROR(SEARCH("Today is due date",E133)))</formula>
    </cfRule>
  </conditionalFormatting>
  <conditionalFormatting sqref="D133">
    <cfRule type="containsText" dxfId="3731" priority="5112" stopIfTrue="1" operator="containsText" text="Near Due">
      <formula>NOT(ISERROR(SEARCH("Near Due",D133)))</formula>
    </cfRule>
    <cfRule type="containsText" dxfId="3730" priority="5113" stopIfTrue="1" operator="containsText" text="Closed">
      <formula>NOT(ISERROR(SEARCH("Closed",D133)))</formula>
    </cfRule>
  </conditionalFormatting>
  <conditionalFormatting sqref="D133">
    <cfRule type="containsText" dxfId="3729" priority="5109" stopIfTrue="1" operator="containsText" text="Too Over Due">
      <formula>NOT(ISERROR(SEARCH("Too Over Due",D133)))</formula>
    </cfRule>
    <cfRule type="containsText" dxfId="3728" priority="5110" stopIfTrue="1" operator="containsText" text="Over due">
      <formula>NOT(ISERROR(SEARCH("Over due",D133)))</formula>
    </cfRule>
    <cfRule type="containsText" dxfId="3727" priority="5111" stopIfTrue="1" operator="containsText" text="Today is due date">
      <formula>NOT(ISERROR(SEARCH("Today is due date",D133)))</formula>
    </cfRule>
  </conditionalFormatting>
  <conditionalFormatting sqref="X133:Y133">
    <cfRule type="containsText" dxfId="3726" priority="5106" operator="containsText" text="Non Operate">
      <formula>NOT(ISERROR(SEARCH("Non Operate",X133)))</formula>
    </cfRule>
    <cfRule type="containsText" dxfId="3725" priority="5107" operator="containsText" text="Operate">
      <formula>NOT(ISERROR(SEARCH("Operate",X133)))</formula>
    </cfRule>
  </conditionalFormatting>
  <conditionalFormatting sqref="CC133">
    <cfRule type="colorScale" priority="5119">
      <colorScale>
        <cfvo type="min"/>
        <cfvo type="percentile" val="50"/>
        <cfvo type="max"/>
        <color rgb="FF63BE7B"/>
        <color rgb="FFFCFCFF"/>
        <color rgb="FFF8696B"/>
      </colorScale>
    </cfRule>
  </conditionalFormatting>
  <conditionalFormatting sqref="AF133:BE133">
    <cfRule type="timePeriod" dxfId="3724" priority="5103" timePeriod="nextMonth">
      <formula>AND(MONTH(AF133)=MONTH(EDATE(TODAY(),0+1)),YEAR(AF133)=YEAR(EDATE(TODAY(),0+1)))</formula>
    </cfRule>
    <cfRule type="timePeriod" dxfId="3723" priority="5104" timePeriod="nextWeek">
      <formula>AND(ROUNDDOWN(AF133,0)-TODAY()&gt;(7-WEEKDAY(TODAY())),ROUNDDOWN(AF133,0)-TODAY()&lt;(15-WEEKDAY(TODAY())))</formula>
    </cfRule>
    <cfRule type="timePeriod" dxfId="3722" priority="5105" timePeriod="thisWeek">
      <formula>AND(TODAY()-ROUNDDOWN(AF133,0)&lt;=WEEKDAY(TODAY())-1,ROUNDDOWN(AF133,0)-TODAY()&lt;=7-WEEKDAY(TODAY()))</formula>
    </cfRule>
  </conditionalFormatting>
  <conditionalFormatting sqref="CD133">
    <cfRule type="timePeriod" dxfId="3721" priority="5100" timePeriod="nextMonth">
      <formula>AND(MONTH(CD133)=MONTH(EDATE(TODAY(),0+1)),YEAR(CD133)=YEAR(EDATE(TODAY(),0+1)))</formula>
    </cfRule>
    <cfRule type="timePeriod" dxfId="3720" priority="5101" timePeriod="nextWeek">
      <formula>AND(ROUNDDOWN(CD133,0)-TODAY()&gt;(7-WEEKDAY(TODAY())),ROUNDDOWN(CD133,0)-TODAY()&lt;(15-WEEKDAY(TODAY())))</formula>
    </cfRule>
    <cfRule type="timePeriod" dxfId="3719" priority="5102" timePeriod="thisWeek">
      <formula>AND(TODAY()-ROUNDDOWN(CD133,0)&lt;=WEEKDAY(TODAY())-1,ROUNDDOWN(CD133,0)-TODAY()&lt;=7-WEEKDAY(TODAY()))</formula>
    </cfRule>
  </conditionalFormatting>
  <conditionalFormatting sqref="D133">
    <cfRule type="containsText" dxfId="3718" priority="5093" operator="containsText" text="Done">
      <formula>NOT(ISERROR(SEARCH("Done",D133)))</formula>
    </cfRule>
    <cfRule type="containsText" dxfId="3717" priority="5094" operator="containsText" text="Under Test">
      <formula>NOT(ISERROR(SEARCH("Under Test",D133)))</formula>
    </cfRule>
  </conditionalFormatting>
  <conditionalFormatting sqref="D133">
    <cfRule type="containsText" dxfId="3716" priority="5091" operator="containsText" text="Cancel Test">
      <formula>NOT(ISERROR(SEARCH("Cancel Test",D133)))</formula>
    </cfRule>
  </conditionalFormatting>
  <conditionalFormatting sqref="O134">
    <cfRule type="containsText" dxfId="3715" priority="5089" operator="containsText" text="Regular Test">
      <formula>NOT(ISERROR(SEARCH("Regular Test",O134)))</formula>
    </cfRule>
    <cfRule type="containsText" dxfId="3714" priority="5090" operator="containsText" text="Special Request">
      <formula>NOT(ISERROR(SEARCH("Special Request",O134)))</formula>
    </cfRule>
  </conditionalFormatting>
  <conditionalFormatting sqref="E134">
    <cfRule type="containsText" dxfId="3713" priority="5086" stopIfTrue="1" operator="containsText" text="Near Due">
      <formula>NOT(ISERROR(SEARCH("Near Due",E134)))</formula>
    </cfRule>
    <cfRule type="containsText" dxfId="3712" priority="5087" stopIfTrue="1" operator="containsText" text="Closed">
      <formula>NOT(ISERROR(SEARCH("Closed",E134)))</formula>
    </cfRule>
  </conditionalFormatting>
  <conditionalFormatting sqref="E134">
    <cfRule type="containsText" dxfId="3711" priority="5083" stopIfTrue="1" operator="containsText" text="Too Over Due">
      <formula>NOT(ISERROR(SEARCH("Too Over Due",E134)))</formula>
    </cfRule>
    <cfRule type="containsText" dxfId="3710" priority="5084" stopIfTrue="1" operator="containsText" text="Over due">
      <formula>NOT(ISERROR(SEARCH("Over due",E134)))</formula>
    </cfRule>
    <cfRule type="containsText" dxfId="3709" priority="5085" stopIfTrue="1" operator="containsText" text="Today is due date">
      <formula>NOT(ISERROR(SEARCH("Today is due date",E134)))</formula>
    </cfRule>
  </conditionalFormatting>
  <conditionalFormatting sqref="D134">
    <cfRule type="containsText" dxfId="3708" priority="5081" stopIfTrue="1" operator="containsText" text="Near Due">
      <formula>NOT(ISERROR(SEARCH("Near Due",D134)))</formula>
    </cfRule>
    <cfRule type="containsText" dxfId="3707" priority="5082" stopIfTrue="1" operator="containsText" text="Closed">
      <formula>NOT(ISERROR(SEARCH("Closed",D134)))</formula>
    </cfRule>
  </conditionalFormatting>
  <conditionalFormatting sqref="D134">
    <cfRule type="containsText" dxfId="3706" priority="5078" stopIfTrue="1" operator="containsText" text="Too Over Due">
      <formula>NOT(ISERROR(SEARCH("Too Over Due",D134)))</formula>
    </cfRule>
    <cfRule type="containsText" dxfId="3705" priority="5079" stopIfTrue="1" operator="containsText" text="Over due">
      <formula>NOT(ISERROR(SEARCH("Over due",D134)))</formula>
    </cfRule>
    <cfRule type="containsText" dxfId="3704" priority="5080" stopIfTrue="1" operator="containsText" text="Today is due date">
      <formula>NOT(ISERROR(SEARCH("Today is due date",D134)))</formula>
    </cfRule>
  </conditionalFormatting>
  <conditionalFormatting sqref="X134:Y134">
    <cfRule type="containsText" dxfId="3703" priority="5075" operator="containsText" text="Non Operate">
      <formula>NOT(ISERROR(SEARCH("Non Operate",X134)))</formula>
    </cfRule>
    <cfRule type="containsText" dxfId="3702" priority="5076" operator="containsText" text="Operate">
      <formula>NOT(ISERROR(SEARCH("Operate",X134)))</formula>
    </cfRule>
  </conditionalFormatting>
  <conditionalFormatting sqref="CC134">
    <cfRule type="colorScale" priority="5088">
      <colorScale>
        <cfvo type="min"/>
        <cfvo type="percentile" val="50"/>
        <cfvo type="max"/>
        <color rgb="FF63BE7B"/>
        <color rgb="FFFCFCFF"/>
        <color rgb="FFF8696B"/>
      </colorScale>
    </cfRule>
  </conditionalFormatting>
  <conditionalFormatting sqref="AF134:BE134">
    <cfRule type="timePeriod" dxfId="3701" priority="5072" timePeriod="nextMonth">
      <formula>AND(MONTH(AF134)=MONTH(EDATE(TODAY(),0+1)),YEAR(AF134)=YEAR(EDATE(TODAY(),0+1)))</formula>
    </cfRule>
    <cfRule type="timePeriod" dxfId="3700" priority="5073" timePeriod="nextWeek">
      <formula>AND(ROUNDDOWN(AF134,0)-TODAY()&gt;(7-WEEKDAY(TODAY())),ROUNDDOWN(AF134,0)-TODAY()&lt;(15-WEEKDAY(TODAY())))</formula>
    </cfRule>
    <cfRule type="timePeriod" dxfId="3699" priority="5074" timePeriod="thisWeek">
      <formula>AND(TODAY()-ROUNDDOWN(AF134,0)&lt;=WEEKDAY(TODAY())-1,ROUNDDOWN(AF134,0)-TODAY()&lt;=7-WEEKDAY(TODAY()))</formula>
    </cfRule>
  </conditionalFormatting>
  <conditionalFormatting sqref="CD134">
    <cfRule type="timePeriod" dxfId="3698" priority="5069" timePeriod="nextMonth">
      <formula>AND(MONTH(CD134)=MONTH(EDATE(TODAY(),0+1)),YEAR(CD134)=YEAR(EDATE(TODAY(),0+1)))</formula>
    </cfRule>
    <cfRule type="timePeriod" dxfId="3697" priority="5070" timePeriod="nextWeek">
      <formula>AND(ROUNDDOWN(CD134,0)-TODAY()&gt;(7-WEEKDAY(TODAY())),ROUNDDOWN(CD134,0)-TODAY()&lt;(15-WEEKDAY(TODAY())))</formula>
    </cfRule>
    <cfRule type="timePeriod" dxfId="3696" priority="5071" timePeriod="thisWeek">
      <formula>AND(TODAY()-ROUNDDOWN(CD134,0)&lt;=WEEKDAY(TODAY())-1,ROUNDDOWN(CD134,0)-TODAY()&lt;=7-WEEKDAY(TODAY()))</formula>
    </cfRule>
  </conditionalFormatting>
  <conditionalFormatting sqref="C134">
    <cfRule type="containsText" dxfId="3695" priority="5061" operator="containsText" text="Closed">
      <formula>NOT(ISERROR(SEARCH("Closed",C134)))</formula>
    </cfRule>
    <cfRule type="containsText" dxfId="3694" priority="5067" stopIfTrue="1" operator="containsText" text="Near Due">
      <formula>NOT(ISERROR(SEARCH("Near Due",C134)))</formula>
    </cfRule>
    <cfRule type="containsText" dxfId="3693" priority="5068" stopIfTrue="1" operator="containsText" text="Closed">
      <formula>NOT(ISERROR(SEARCH("Closed",C134)))</formula>
    </cfRule>
  </conditionalFormatting>
  <conditionalFormatting sqref="C134">
    <cfRule type="containsText" dxfId="3692" priority="5064" stopIfTrue="1" operator="containsText" text="Too Over Due">
      <formula>NOT(ISERROR(SEARCH("Too Over Due",C134)))</formula>
    </cfRule>
    <cfRule type="containsText" dxfId="3691" priority="5065" stopIfTrue="1" operator="containsText" text="Over due">
      <formula>NOT(ISERROR(SEARCH("Over due",C134)))</formula>
    </cfRule>
    <cfRule type="containsText" dxfId="3690" priority="5066" stopIfTrue="1" operator="containsText" text="Today is due date">
      <formula>NOT(ISERROR(SEARCH("Today is due date",C134)))</formula>
    </cfRule>
  </conditionalFormatting>
  <conditionalFormatting sqref="D134">
    <cfRule type="containsText" dxfId="3689" priority="5062" operator="containsText" text="Done">
      <formula>NOT(ISERROR(SEARCH("Done",D134)))</formula>
    </cfRule>
    <cfRule type="containsText" dxfId="3688" priority="5063" operator="containsText" text="Under Test">
      <formula>NOT(ISERROR(SEARCH("Under Test",D134)))</formula>
    </cfRule>
  </conditionalFormatting>
  <conditionalFormatting sqref="D134">
    <cfRule type="containsText" dxfId="3687" priority="5060" operator="containsText" text="Cancel Test">
      <formula>NOT(ISERROR(SEARCH("Cancel Test",D134)))</formula>
    </cfRule>
  </conditionalFormatting>
  <conditionalFormatting sqref="O135">
    <cfRule type="containsText" dxfId="3686" priority="5058" operator="containsText" text="Regular Test">
      <formula>NOT(ISERROR(SEARCH("Regular Test",O135)))</formula>
    </cfRule>
    <cfRule type="containsText" dxfId="3685" priority="5059" operator="containsText" text="Special Request">
      <formula>NOT(ISERROR(SEARCH("Special Request",O135)))</formula>
    </cfRule>
  </conditionalFormatting>
  <conditionalFormatting sqref="E135">
    <cfRule type="containsText" dxfId="3684" priority="5055" stopIfTrue="1" operator="containsText" text="Near Due">
      <formula>NOT(ISERROR(SEARCH("Near Due",E135)))</formula>
    </cfRule>
    <cfRule type="containsText" dxfId="3683" priority="5056" stopIfTrue="1" operator="containsText" text="Closed">
      <formula>NOT(ISERROR(SEARCH("Closed",E135)))</formula>
    </cfRule>
  </conditionalFormatting>
  <conditionalFormatting sqref="E135">
    <cfRule type="containsText" dxfId="3682" priority="5052" stopIfTrue="1" operator="containsText" text="Too Over Due">
      <formula>NOT(ISERROR(SEARCH("Too Over Due",E135)))</formula>
    </cfRule>
    <cfRule type="containsText" dxfId="3681" priority="5053" stopIfTrue="1" operator="containsText" text="Over due">
      <formula>NOT(ISERROR(SEARCH("Over due",E135)))</formula>
    </cfRule>
    <cfRule type="containsText" dxfId="3680" priority="5054" stopIfTrue="1" operator="containsText" text="Today is due date">
      <formula>NOT(ISERROR(SEARCH("Today is due date",E135)))</formula>
    </cfRule>
  </conditionalFormatting>
  <conditionalFormatting sqref="D135">
    <cfRule type="containsText" dxfId="3679" priority="5050" stopIfTrue="1" operator="containsText" text="Near Due">
      <formula>NOT(ISERROR(SEARCH("Near Due",D135)))</formula>
    </cfRule>
    <cfRule type="containsText" dxfId="3678" priority="5051" stopIfTrue="1" operator="containsText" text="Closed">
      <formula>NOT(ISERROR(SEARCH("Closed",D135)))</formula>
    </cfRule>
  </conditionalFormatting>
  <conditionalFormatting sqref="D135">
    <cfRule type="containsText" dxfId="3677" priority="5047" stopIfTrue="1" operator="containsText" text="Too Over Due">
      <formula>NOT(ISERROR(SEARCH("Too Over Due",D135)))</formula>
    </cfRule>
    <cfRule type="containsText" dxfId="3676" priority="5048" stopIfTrue="1" operator="containsText" text="Over due">
      <formula>NOT(ISERROR(SEARCH("Over due",D135)))</formula>
    </cfRule>
    <cfRule type="containsText" dxfId="3675" priority="5049" stopIfTrue="1" operator="containsText" text="Today is due date">
      <formula>NOT(ISERROR(SEARCH("Today is due date",D135)))</formula>
    </cfRule>
  </conditionalFormatting>
  <conditionalFormatting sqref="X135:Y135">
    <cfRule type="containsText" dxfId="3674" priority="5044" operator="containsText" text="Non Operate">
      <formula>NOT(ISERROR(SEARCH("Non Operate",X135)))</formula>
    </cfRule>
    <cfRule type="containsText" dxfId="3673" priority="5045" operator="containsText" text="Operate">
      <formula>NOT(ISERROR(SEARCH("Operate",X135)))</formula>
    </cfRule>
  </conditionalFormatting>
  <conditionalFormatting sqref="CC135">
    <cfRule type="colorScale" priority="5057">
      <colorScale>
        <cfvo type="min"/>
        <cfvo type="percentile" val="50"/>
        <cfvo type="max"/>
        <color rgb="FF63BE7B"/>
        <color rgb="FFFCFCFF"/>
        <color rgb="FFF8696B"/>
      </colorScale>
    </cfRule>
  </conditionalFormatting>
  <conditionalFormatting sqref="AF135:BE135">
    <cfRule type="timePeriod" dxfId="3672" priority="5041" timePeriod="nextMonth">
      <formula>AND(MONTH(AF135)=MONTH(EDATE(TODAY(),0+1)),YEAR(AF135)=YEAR(EDATE(TODAY(),0+1)))</formula>
    </cfRule>
    <cfRule type="timePeriod" dxfId="3671" priority="5042" timePeriod="nextWeek">
      <formula>AND(ROUNDDOWN(AF135,0)-TODAY()&gt;(7-WEEKDAY(TODAY())),ROUNDDOWN(AF135,0)-TODAY()&lt;(15-WEEKDAY(TODAY())))</formula>
    </cfRule>
    <cfRule type="timePeriod" dxfId="3670" priority="5043" timePeriod="thisWeek">
      <formula>AND(TODAY()-ROUNDDOWN(AF135,0)&lt;=WEEKDAY(TODAY())-1,ROUNDDOWN(AF135,0)-TODAY()&lt;=7-WEEKDAY(TODAY()))</formula>
    </cfRule>
  </conditionalFormatting>
  <conditionalFormatting sqref="CD135">
    <cfRule type="timePeriod" dxfId="3669" priority="5038" timePeriod="nextMonth">
      <formula>AND(MONTH(CD135)=MONTH(EDATE(TODAY(),0+1)),YEAR(CD135)=YEAR(EDATE(TODAY(),0+1)))</formula>
    </cfRule>
    <cfRule type="timePeriod" dxfId="3668" priority="5039" timePeriod="nextWeek">
      <formula>AND(ROUNDDOWN(CD135,0)-TODAY()&gt;(7-WEEKDAY(TODAY())),ROUNDDOWN(CD135,0)-TODAY()&lt;(15-WEEKDAY(TODAY())))</formula>
    </cfRule>
    <cfRule type="timePeriod" dxfId="3667" priority="5040" timePeriod="thisWeek">
      <formula>AND(TODAY()-ROUNDDOWN(CD135,0)&lt;=WEEKDAY(TODAY())-1,ROUNDDOWN(CD135,0)-TODAY()&lt;=7-WEEKDAY(TODAY()))</formula>
    </cfRule>
  </conditionalFormatting>
  <conditionalFormatting sqref="C135">
    <cfRule type="containsText" dxfId="3666" priority="5030" operator="containsText" text="Closed">
      <formula>NOT(ISERROR(SEARCH("Closed",C135)))</formula>
    </cfRule>
    <cfRule type="containsText" dxfId="3665" priority="5036" stopIfTrue="1" operator="containsText" text="Near Due">
      <formula>NOT(ISERROR(SEARCH("Near Due",C135)))</formula>
    </cfRule>
    <cfRule type="containsText" dxfId="3664" priority="5037" stopIfTrue="1" operator="containsText" text="Closed">
      <formula>NOT(ISERROR(SEARCH("Closed",C135)))</formula>
    </cfRule>
  </conditionalFormatting>
  <conditionalFormatting sqref="C135">
    <cfRule type="containsText" dxfId="3663" priority="5033" stopIfTrue="1" operator="containsText" text="Too Over Due">
      <formula>NOT(ISERROR(SEARCH("Too Over Due",C135)))</formula>
    </cfRule>
    <cfRule type="containsText" dxfId="3662" priority="5034" stopIfTrue="1" operator="containsText" text="Over due">
      <formula>NOT(ISERROR(SEARCH("Over due",C135)))</formula>
    </cfRule>
    <cfRule type="containsText" dxfId="3661" priority="5035" stopIfTrue="1" operator="containsText" text="Today is due date">
      <formula>NOT(ISERROR(SEARCH("Today is due date",C135)))</formula>
    </cfRule>
  </conditionalFormatting>
  <conditionalFormatting sqref="D135">
    <cfRule type="containsText" dxfId="3660" priority="5031" operator="containsText" text="Done">
      <formula>NOT(ISERROR(SEARCH("Done",D135)))</formula>
    </cfRule>
    <cfRule type="containsText" dxfId="3659" priority="5032" operator="containsText" text="Under Test">
      <formula>NOT(ISERROR(SEARCH("Under Test",D135)))</formula>
    </cfRule>
  </conditionalFormatting>
  <conditionalFormatting sqref="D135">
    <cfRule type="containsText" dxfId="3658" priority="5029" operator="containsText" text="Cancel Test">
      <formula>NOT(ISERROR(SEARCH("Cancel Test",D135)))</formula>
    </cfRule>
  </conditionalFormatting>
  <conditionalFormatting sqref="O136">
    <cfRule type="containsText" dxfId="3657" priority="5027" operator="containsText" text="Regular Test">
      <formula>NOT(ISERROR(SEARCH("Regular Test",O136)))</formula>
    </cfRule>
    <cfRule type="containsText" dxfId="3656" priority="5028" operator="containsText" text="Special Request">
      <formula>NOT(ISERROR(SEARCH("Special Request",O136)))</formula>
    </cfRule>
  </conditionalFormatting>
  <conditionalFormatting sqref="E136">
    <cfRule type="containsText" dxfId="3655" priority="5024" stopIfTrue="1" operator="containsText" text="Near Due">
      <formula>NOT(ISERROR(SEARCH("Near Due",E136)))</formula>
    </cfRule>
    <cfRule type="containsText" dxfId="3654" priority="5025" stopIfTrue="1" operator="containsText" text="Closed">
      <formula>NOT(ISERROR(SEARCH("Closed",E136)))</formula>
    </cfRule>
  </conditionalFormatting>
  <conditionalFormatting sqref="E136">
    <cfRule type="containsText" dxfId="3653" priority="5021" stopIfTrue="1" operator="containsText" text="Too Over Due">
      <formula>NOT(ISERROR(SEARCH("Too Over Due",E136)))</formula>
    </cfRule>
    <cfRule type="containsText" dxfId="3652" priority="5022" stopIfTrue="1" operator="containsText" text="Over due">
      <formula>NOT(ISERROR(SEARCH("Over due",E136)))</formula>
    </cfRule>
    <cfRule type="containsText" dxfId="3651" priority="5023" stopIfTrue="1" operator="containsText" text="Today is due date">
      <formula>NOT(ISERROR(SEARCH("Today is due date",E136)))</formula>
    </cfRule>
  </conditionalFormatting>
  <conditionalFormatting sqref="D136">
    <cfRule type="containsText" dxfId="3650" priority="5019" stopIfTrue="1" operator="containsText" text="Near Due">
      <formula>NOT(ISERROR(SEARCH("Near Due",D136)))</formula>
    </cfRule>
    <cfRule type="containsText" dxfId="3649" priority="5020" stopIfTrue="1" operator="containsText" text="Closed">
      <formula>NOT(ISERROR(SEARCH("Closed",D136)))</formula>
    </cfRule>
  </conditionalFormatting>
  <conditionalFormatting sqref="D136">
    <cfRule type="containsText" dxfId="3648" priority="5016" stopIfTrue="1" operator="containsText" text="Too Over Due">
      <formula>NOT(ISERROR(SEARCH("Too Over Due",D136)))</formula>
    </cfRule>
    <cfRule type="containsText" dxfId="3647" priority="5017" stopIfTrue="1" operator="containsText" text="Over due">
      <formula>NOT(ISERROR(SEARCH("Over due",D136)))</formula>
    </cfRule>
    <cfRule type="containsText" dxfId="3646" priority="5018" stopIfTrue="1" operator="containsText" text="Today is due date">
      <formula>NOT(ISERROR(SEARCH("Today is due date",D136)))</formula>
    </cfRule>
  </conditionalFormatting>
  <conditionalFormatting sqref="X136:Y136">
    <cfRule type="containsText" dxfId="3645" priority="5013" operator="containsText" text="Non Operate">
      <formula>NOT(ISERROR(SEARCH("Non Operate",X136)))</formula>
    </cfRule>
    <cfRule type="containsText" dxfId="3644" priority="5014" operator="containsText" text="Operate">
      <formula>NOT(ISERROR(SEARCH("Operate",X136)))</formula>
    </cfRule>
  </conditionalFormatting>
  <conditionalFormatting sqref="CC136">
    <cfRule type="colorScale" priority="5026">
      <colorScale>
        <cfvo type="min"/>
        <cfvo type="percentile" val="50"/>
        <cfvo type="max"/>
        <color rgb="FF63BE7B"/>
        <color rgb="FFFCFCFF"/>
        <color rgb="FFF8696B"/>
      </colorScale>
    </cfRule>
  </conditionalFormatting>
  <conditionalFormatting sqref="AF136:BE136">
    <cfRule type="timePeriod" dxfId="3643" priority="5010" timePeriod="nextMonth">
      <formula>AND(MONTH(AF136)=MONTH(EDATE(TODAY(),0+1)),YEAR(AF136)=YEAR(EDATE(TODAY(),0+1)))</formula>
    </cfRule>
    <cfRule type="timePeriod" dxfId="3642" priority="5011" timePeriod="nextWeek">
      <formula>AND(ROUNDDOWN(AF136,0)-TODAY()&gt;(7-WEEKDAY(TODAY())),ROUNDDOWN(AF136,0)-TODAY()&lt;(15-WEEKDAY(TODAY())))</formula>
    </cfRule>
    <cfRule type="timePeriod" dxfId="3641" priority="5012" timePeriod="thisWeek">
      <formula>AND(TODAY()-ROUNDDOWN(AF136,0)&lt;=WEEKDAY(TODAY())-1,ROUNDDOWN(AF136,0)-TODAY()&lt;=7-WEEKDAY(TODAY()))</formula>
    </cfRule>
  </conditionalFormatting>
  <conditionalFormatting sqref="CD136">
    <cfRule type="timePeriod" dxfId="3640" priority="5007" timePeriod="nextMonth">
      <formula>AND(MONTH(CD136)=MONTH(EDATE(TODAY(),0+1)),YEAR(CD136)=YEAR(EDATE(TODAY(),0+1)))</formula>
    </cfRule>
    <cfRule type="timePeriod" dxfId="3639" priority="5008" timePeriod="nextWeek">
      <formula>AND(ROUNDDOWN(CD136,0)-TODAY()&gt;(7-WEEKDAY(TODAY())),ROUNDDOWN(CD136,0)-TODAY()&lt;(15-WEEKDAY(TODAY())))</formula>
    </cfRule>
    <cfRule type="timePeriod" dxfId="3638" priority="5009" timePeriod="thisWeek">
      <formula>AND(TODAY()-ROUNDDOWN(CD136,0)&lt;=WEEKDAY(TODAY())-1,ROUNDDOWN(CD136,0)-TODAY()&lt;=7-WEEKDAY(TODAY()))</formula>
    </cfRule>
  </conditionalFormatting>
  <conditionalFormatting sqref="C136">
    <cfRule type="containsText" dxfId="3637" priority="4999" operator="containsText" text="Closed">
      <formula>NOT(ISERROR(SEARCH("Closed",C136)))</formula>
    </cfRule>
    <cfRule type="containsText" dxfId="3636" priority="5005" stopIfTrue="1" operator="containsText" text="Near Due">
      <formula>NOT(ISERROR(SEARCH("Near Due",C136)))</formula>
    </cfRule>
    <cfRule type="containsText" dxfId="3635" priority="5006" stopIfTrue="1" operator="containsText" text="Closed">
      <formula>NOT(ISERROR(SEARCH("Closed",C136)))</formula>
    </cfRule>
  </conditionalFormatting>
  <conditionalFormatting sqref="C136">
    <cfRule type="containsText" dxfId="3634" priority="5002" stopIfTrue="1" operator="containsText" text="Too Over Due">
      <formula>NOT(ISERROR(SEARCH("Too Over Due",C136)))</formula>
    </cfRule>
    <cfRule type="containsText" dxfId="3633" priority="5003" stopIfTrue="1" operator="containsText" text="Over due">
      <formula>NOT(ISERROR(SEARCH("Over due",C136)))</formula>
    </cfRule>
    <cfRule type="containsText" dxfId="3632" priority="5004" stopIfTrue="1" operator="containsText" text="Today is due date">
      <formula>NOT(ISERROR(SEARCH("Today is due date",C136)))</formula>
    </cfRule>
  </conditionalFormatting>
  <conditionalFormatting sqref="D136">
    <cfRule type="containsText" dxfId="3631" priority="5000" operator="containsText" text="Done">
      <formula>NOT(ISERROR(SEARCH("Done",D136)))</formula>
    </cfRule>
    <cfRule type="containsText" dxfId="3630" priority="5001" operator="containsText" text="Under Test">
      <formula>NOT(ISERROR(SEARCH("Under Test",D136)))</formula>
    </cfRule>
  </conditionalFormatting>
  <conditionalFormatting sqref="D136">
    <cfRule type="containsText" dxfId="3629" priority="4998" operator="containsText" text="Cancel Test">
      <formula>NOT(ISERROR(SEARCH("Cancel Test",D136)))</formula>
    </cfRule>
  </conditionalFormatting>
  <conditionalFormatting sqref="O137">
    <cfRule type="containsText" dxfId="3628" priority="4996" operator="containsText" text="Regular Test">
      <formula>NOT(ISERROR(SEARCH("Regular Test",O137)))</formula>
    </cfRule>
    <cfRule type="containsText" dxfId="3627" priority="4997" operator="containsText" text="Special Request">
      <formula>NOT(ISERROR(SEARCH("Special Request",O137)))</formula>
    </cfRule>
  </conditionalFormatting>
  <conditionalFormatting sqref="E137">
    <cfRule type="containsText" dxfId="3626" priority="4993" stopIfTrue="1" operator="containsText" text="Near Due">
      <formula>NOT(ISERROR(SEARCH("Near Due",E137)))</formula>
    </cfRule>
    <cfRule type="containsText" dxfId="3625" priority="4994" stopIfTrue="1" operator="containsText" text="Closed">
      <formula>NOT(ISERROR(SEARCH("Closed",E137)))</formula>
    </cfRule>
  </conditionalFormatting>
  <conditionalFormatting sqref="E137">
    <cfRule type="containsText" dxfId="3624" priority="4990" stopIfTrue="1" operator="containsText" text="Too Over Due">
      <formula>NOT(ISERROR(SEARCH("Too Over Due",E137)))</formula>
    </cfRule>
    <cfRule type="containsText" dxfId="3623" priority="4991" stopIfTrue="1" operator="containsText" text="Over due">
      <formula>NOT(ISERROR(SEARCH("Over due",E137)))</formula>
    </cfRule>
    <cfRule type="containsText" dxfId="3622" priority="4992" stopIfTrue="1" operator="containsText" text="Today is due date">
      <formula>NOT(ISERROR(SEARCH("Today is due date",E137)))</formula>
    </cfRule>
  </conditionalFormatting>
  <conditionalFormatting sqref="D137">
    <cfRule type="containsText" dxfId="3621" priority="4988" stopIfTrue="1" operator="containsText" text="Near Due">
      <formula>NOT(ISERROR(SEARCH("Near Due",D137)))</formula>
    </cfRule>
    <cfRule type="containsText" dxfId="3620" priority="4989" stopIfTrue="1" operator="containsText" text="Closed">
      <formula>NOT(ISERROR(SEARCH("Closed",D137)))</formula>
    </cfRule>
  </conditionalFormatting>
  <conditionalFormatting sqref="D137">
    <cfRule type="containsText" dxfId="3619" priority="4985" stopIfTrue="1" operator="containsText" text="Too Over Due">
      <formula>NOT(ISERROR(SEARCH("Too Over Due",D137)))</formula>
    </cfRule>
    <cfRule type="containsText" dxfId="3618" priority="4986" stopIfTrue="1" operator="containsText" text="Over due">
      <formula>NOT(ISERROR(SEARCH("Over due",D137)))</formula>
    </cfRule>
    <cfRule type="containsText" dxfId="3617" priority="4987" stopIfTrue="1" operator="containsText" text="Today is due date">
      <formula>NOT(ISERROR(SEARCH("Today is due date",D137)))</formula>
    </cfRule>
  </conditionalFormatting>
  <conditionalFormatting sqref="X137:Y137">
    <cfRule type="containsText" dxfId="3616" priority="4982" operator="containsText" text="Non Operate">
      <formula>NOT(ISERROR(SEARCH("Non Operate",X137)))</formula>
    </cfRule>
    <cfRule type="containsText" dxfId="3615" priority="4983" operator="containsText" text="Operate">
      <formula>NOT(ISERROR(SEARCH("Operate",X137)))</formula>
    </cfRule>
  </conditionalFormatting>
  <conditionalFormatting sqref="CC137">
    <cfRule type="colorScale" priority="4995">
      <colorScale>
        <cfvo type="min"/>
        <cfvo type="percentile" val="50"/>
        <cfvo type="max"/>
        <color rgb="FF63BE7B"/>
        <color rgb="FFFCFCFF"/>
        <color rgb="FFF8696B"/>
      </colorScale>
    </cfRule>
  </conditionalFormatting>
  <conditionalFormatting sqref="AF137:BE137">
    <cfRule type="timePeriod" dxfId="3614" priority="4979" timePeriod="nextMonth">
      <formula>AND(MONTH(AF137)=MONTH(EDATE(TODAY(),0+1)),YEAR(AF137)=YEAR(EDATE(TODAY(),0+1)))</formula>
    </cfRule>
    <cfRule type="timePeriod" dxfId="3613" priority="4980" timePeriod="nextWeek">
      <formula>AND(ROUNDDOWN(AF137,0)-TODAY()&gt;(7-WEEKDAY(TODAY())),ROUNDDOWN(AF137,0)-TODAY()&lt;(15-WEEKDAY(TODAY())))</formula>
    </cfRule>
    <cfRule type="timePeriod" dxfId="3612" priority="4981" timePeriod="thisWeek">
      <formula>AND(TODAY()-ROUNDDOWN(AF137,0)&lt;=WEEKDAY(TODAY())-1,ROUNDDOWN(AF137,0)-TODAY()&lt;=7-WEEKDAY(TODAY()))</formula>
    </cfRule>
  </conditionalFormatting>
  <conditionalFormatting sqref="CD137">
    <cfRule type="timePeriod" dxfId="3611" priority="4976" timePeriod="nextMonth">
      <formula>AND(MONTH(CD137)=MONTH(EDATE(TODAY(),0+1)),YEAR(CD137)=YEAR(EDATE(TODAY(),0+1)))</formula>
    </cfRule>
    <cfRule type="timePeriod" dxfId="3610" priority="4977" timePeriod="nextWeek">
      <formula>AND(ROUNDDOWN(CD137,0)-TODAY()&gt;(7-WEEKDAY(TODAY())),ROUNDDOWN(CD137,0)-TODAY()&lt;(15-WEEKDAY(TODAY())))</formula>
    </cfRule>
    <cfRule type="timePeriod" dxfId="3609" priority="4978" timePeriod="thisWeek">
      <formula>AND(TODAY()-ROUNDDOWN(CD137,0)&lt;=WEEKDAY(TODAY())-1,ROUNDDOWN(CD137,0)-TODAY()&lt;=7-WEEKDAY(TODAY()))</formula>
    </cfRule>
  </conditionalFormatting>
  <conditionalFormatting sqref="C137">
    <cfRule type="containsText" dxfId="3608" priority="4968" operator="containsText" text="Closed">
      <formula>NOT(ISERROR(SEARCH("Closed",C137)))</formula>
    </cfRule>
    <cfRule type="containsText" dxfId="3607" priority="4974" stopIfTrue="1" operator="containsText" text="Near Due">
      <formula>NOT(ISERROR(SEARCH("Near Due",C137)))</formula>
    </cfRule>
    <cfRule type="containsText" dxfId="3606" priority="4975" stopIfTrue="1" operator="containsText" text="Closed">
      <formula>NOT(ISERROR(SEARCH("Closed",C137)))</formula>
    </cfRule>
  </conditionalFormatting>
  <conditionalFormatting sqref="C137">
    <cfRule type="containsText" dxfId="3605" priority="4971" stopIfTrue="1" operator="containsText" text="Too Over Due">
      <formula>NOT(ISERROR(SEARCH("Too Over Due",C137)))</formula>
    </cfRule>
    <cfRule type="containsText" dxfId="3604" priority="4972" stopIfTrue="1" operator="containsText" text="Over due">
      <formula>NOT(ISERROR(SEARCH("Over due",C137)))</formula>
    </cfRule>
    <cfRule type="containsText" dxfId="3603" priority="4973" stopIfTrue="1" operator="containsText" text="Today is due date">
      <formula>NOT(ISERROR(SEARCH("Today is due date",C137)))</formula>
    </cfRule>
  </conditionalFormatting>
  <conditionalFormatting sqref="D137">
    <cfRule type="containsText" dxfId="3602" priority="4969" operator="containsText" text="Done">
      <formula>NOT(ISERROR(SEARCH("Done",D137)))</formula>
    </cfRule>
    <cfRule type="containsText" dxfId="3601" priority="4970" operator="containsText" text="Under Test">
      <formula>NOT(ISERROR(SEARCH("Under Test",D137)))</formula>
    </cfRule>
  </conditionalFormatting>
  <conditionalFormatting sqref="D137">
    <cfRule type="containsText" dxfId="3600" priority="4967" operator="containsText" text="Cancel Test">
      <formula>NOT(ISERROR(SEARCH("Cancel Test",D137)))</formula>
    </cfRule>
  </conditionalFormatting>
  <conditionalFormatting sqref="O138">
    <cfRule type="containsText" dxfId="3599" priority="4965" operator="containsText" text="Regular Test">
      <formula>NOT(ISERROR(SEARCH("Regular Test",O138)))</formula>
    </cfRule>
    <cfRule type="containsText" dxfId="3598" priority="4966" operator="containsText" text="Special Request">
      <formula>NOT(ISERROR(SEARCH("Special Request",O138)))</formula>
    </cfRule>
  </conditionalFormatting>
  <conditionalFormatting sqref="E138">
    <cfRule type="containsText" dxfId="3597" priority="4962" stopIfTrue="1" operator="containsText" text="Near Due">
      <formula>NOT(ISERROR(SEARCH("Near Due",E138)))</formula>
    </cfRule>
    <cfRule type="containsText" dxfId="3596" priority="4963" stopIfTrue="1" operator="containsText" text="Closed">
      <formula>NOT(ISERROR(SEARCH("Closed",E138)))</formula>
    </cfRule>
  </conditionalFormatting>
  <conditionalFormatting sqref="E138">
    <cfRule type="containsText" dxfId="3595" priority="4959" stopIfTrue="1" operator="containsText" text="Too Over Due">
      <formula>NOT(ISERROR(SEARCH("Too Over Due",E138)))</formula>
    </cfRule>
    <cfRule type="containsText" dxfId="3594" priority="4960" stopIfTrue="1" operator="containsText" text="Over due">
      <formula>NOT(ISERROR(SEARCH("Over due",E138)))</formula>
    </cfRule>
    <cfRule type="containsText" dxfId="3593" priority="4961" stopIfTrue="1" operator="containsText" text="Today is due date">
      <formula>NOT(ISERROR(SEARCH("Today is due date",E138)))</formula>
    </cfRule>
  </conditionalFormatting>
  <conditionalFormatting sqref="D138">
    <cfRule type="containsText" dxfId="3592" priority="4957" stopIfTrue="1" operator="containsText" text="Near Due">
      <formula>NOT(ISERROR(SEARCH("Near Due",D138)))</formula>
    </cfRule>
    <cfRule type="containsText" dxfId="3591" priority="4958" stopIfTrue="1" operator="containsText" text="Closed">
      <formula>NOT(ISERROR(SEARCH("Closed",D138)))</formula>
    </cfRule>
  </conditionalFormatting>
  <conditionalFormatting sqref="D138">
    <cfRule type="containsText" dxfId="3590" priority="4954" stopIfTrue="1" operator="containsText" text="Too Over Due">
      <formula>NOT(ISERROR(SEARCH("Too Over Due",D138)))</formula>
    </cfRule>
    <cfRule type="containsText" dxfId="3589" priority="4955" stopIfTrue="1" operator="containsText" text="Over due">
      <formula>NOT(ISERROR(SEARCH("Over due",D138)))</formula>
    </cfRule>
    <cfRule type="containsText" dxfId="3588" priority="4956" stopIfTrue="1" operator="containsText" text="Today is due date">
      <formula>NOT(ISERROR(SEARCH("Today is due date",D138)))</formula>
    </cfRule>
  </conditionalFormatting>
  <conditionalFormatting sqref="X138:Y138">
    <cfRule type="containsText" dxfId="3587" priority="4951" operator="containsText" text="Non Operate">
      <formula>NOT(ISERROR(SEARCH("Non Operate",X138)))</formula>
    </cfRule>
    <cfRule type="containsText" dxfId="3586" priority="4952" operator="containsText" text="Operate">
      <formula>NOT(ISERROR(SEARCH("Operate",X138)))</formula>
    </cfRule>
  </conditionalFormatting>
  <conditionalFormatting sqref="CC138">
    <cfRule type="colorScale" priority="4964">
      <colorScale>
        <cfvo type="min"/>
        <cfvo type="percentile" val="50"/>
        <cfvo type="max"/>
        <color rgb="FF63BE7B"/>
        <color rgb="FFFCFCFF"/>
        <color rgb="FFF8696B"/>
      </colorScale>
    </cfRule>
  </conditionalFormatting>
  <conditionalFormatting sqref="AJ138:BE138">
    <cfRule type="timePeriod" dxfId="3585" priority="4948" timePeriod="nextMonth">
      <formula>AND(MONTH(AJ138)=MONTH(EDATE(TODAY(),0+1)),YEAR(AJ138)=YEAR(EDATE(TODAY(),0+1)))</formula>
    </cfRule>
    <cfRule type="timePeriod" dxfId="3584" priority="4949" timePeriod="nextWeek">
      <formula>AND(ROUNDDOWN(AJ138,0)-TODAY()&gt;(7-WEEKDAY(TODAY())),ROUNDDOWN(AJ138,0)-TODAY()&lt;(15-WEEKDAY(TODAY())))</formula>
    </cfRule>
    <cfRule type="timePeriod" dxfId="3583" priority="4950" timePeriod="thisWeek">
      <formula>AND(TODAY()-ROUNDDOWN(AJ138,0)&lt;=WEEKDAY(TODAY())-1,ROUNDDOWN(AJ138,0)-TODAY()&lt;=7-WEEKDAY(TODAY()))</formula>
    </cfRule>
  </conditionalFormatting>
  <conditionalFormatting sqref="CD138">
    <cfRule type="timePeriod" dxfId="3582" priority="4945" timePeriod="nextMonth">
      <formula>AND(MONTH(CD138)=MONTH(EDATE(TODAY(),0+1)),YEAR(CD138)=YEAR(EDATE(TODAY(),0+1)))</formula>
    </cfRule>
    <cfRule type="timePeriod" dxfId="3581" priority="4946" timePeriod="nextWeek">
      <formula>AND(ROUNDDOWN(CD138,0)-TODAY()&gt;(7-WEEKDAY(TODAY())),ROUNDDOWN(CD138,0)-TODAY()&lt;(15-WEEKDAY(TODAY())))</formula>
    </cfRule>
    <cfRule type="timePeriod" dxfId="3580" priority="4947" timePeriod="thisWeek">
      <formula>AND(TODAY()-ROUNDDOWN(CD138,0)&lt;=WEEKDAY(TODAY())-1,ROUNDDOWN(CD138,0)-TODAY()&lt;=7-WEEKDAY(TODAY()))</formula>
    </cfRule>
  </conditionalFormatting>
  <conditionalFormatting sqref="C138">
    <cfRule type="containsText" dxfId="3579" priority="4937" operator="containsText" text="Closed">
      <formula>NOT(ISERROR(SEARCH("Closed",C138)))</formula>
    </cfRule>
    <cfRule type="containsText" dxfId="3578" priority="4943" stopIfTrue="1" operator="containsText" text="Near Due">
      <formula>NOT(ISERROR(SEARCH("Near Due",C138)))</formula>
    </cfRule>
    <cfRule type="containsText" dxfId="3577" priority="4944" stopIfTrue="1" operator="containsText" text="Closed">
      <formula>NOT(ISERROR(SEARCH("Closed",C138)))</formula>
    </cfRule>
  </conditionalFormatting>
  <conditionalFormatting sqref="C138">
    <cfRule type="containsText" dxfId="3576" priority="4940" stopIfTrue="1" operator="containsText" text="Too Over Due">
      <formula>NOT(ISERROR(SEARCH("Too Over Due",C138)))</formula>
    </cfRule>
    <cfRule type="containsText" dxfId="3575" priority="4941" stopIfTrue="1" operator="containsText" text="Over due">
      <formula>NOT(ISERROR(SEARCH("Over due",C138)))</formula>
    </cfRule>
    <cfRule type="containsText" dxfId="3574" priority="4942" stopIfTrue="1" operator="containsText" text="Today is due date">
      <formula>NOT(ISERROR(SEARCH("Today is due date",C138)))</formula>
    </cfRule>
  </conditionalFormatting>
  <conditionalFormatting sqref="D138">
    <cfRule type="containsText" dxfId="3573" priority="4938" operator="containsText" text="Done">
      <formula>NOT(ISERROR(SEARCH("Done",D138)))</formula>
    </cfRule>
    <cfRule type="containsText" dxfId="3572" priority="4939" operator="containsText" text="Under Test">
      <formula>NOT(ISERROR(SEARCH("Under Test",D138)))</formula>
    </cfRule>
  </conditionalFormatting>
  <conditionalFormatting sqref="D138">
    <cfRule type="containsText" dxfId="3571" priority="4936" operator="containsText" text="Cancel Test">
      <formula>NOT(ISERROR(SEARCH("Cancel Test",D138)))</formula>
    </cfRule>
  </conditionalFormatting>
  <conditionalFormatting sqref="O139">
    <cfRule type="containsText" dxfId="3570" priority="4934" operator="containsText" text="Regular Test">
      <formula>NOT(ISERROR(SEARCH("Regular Test",O139)))</formula>
    </cfRule>
    <cfRule type="containsText" dxfId="3569" priority="4935" operator="containsText" text="Special Request">
      <formula>NOT(ISERROR(SEARCH("Special Request",O139)))</formula>
    </cfRule>
  </conditionalFormatting>
  <conditionalFormatting sqref="E139">
    <cfRule type="containsText" dxfId="3568" priority="4931" stopIfTrue="1" operator="containsText" text="Near Due">
      <formula>NOT(ISERROR(SEARCH("Near Due",E139)))</formula>
    </cfRule>
    <cfRule type="containsText" dxfId="3567" priority="4932" stopIfTrue="1" operator="containsText" text="Closed">
      <formula>NOT(ISERROR(SEARCH("Closed",E139)))</formula>
    </cfRule>
  </conditionalFormatting>
  <conditionalFormatting sqref="E139">
    <cfRule type="containsText" dxfId="3566" priority="4928" stopIfTrue="1" operator="containsText" text="Too Over Due">
      <formula>NOT(ISERROR(SEARCH("Too Over Due",E139)))</formula>
    </cfRule>
    <cfRule type="containsText" dxfId="3565" priority="4929" stopIfTrue="1" operator="containsText" text="Over due">
      <formula>NOT(ISERROR(SEARCH("Over due",E139)))</formula>
    </cfRule>
    <cfRule type="containsText" dxfId="3564" priority="4930" stopIfTrue="1" operator="containsText" text="Today is due date">
      <formula>NOT(ISERROR(SEARCH("Today is due date",E139)))</formula>
    </cfRule>
  </conditionalFormatting>
  <conditionalFormatting sqref="D139">
    <cfRule type="containsText" dxfId="3563" priority="4926" stopIfTrue="1" operator="containsText" text="Near Due">
      <formula>NOT(ISERROR(SEARCH("Near Due",D139)))</formula>
    </cfRule>
    <cfRule type="containsText" dxfId="3562" priority="4927" stopIfTrue="1" operator="containsText" text="Closed">
      <formula>NOT(ISERROR(SEARCH("Closed",D139)))</formula>
    </cfRule>
  </conditionalFormatting>
  <conditionalFormatting sqref="D139">
    <cfRule type="containsText" dxfId="3561" priority="4923" stopIfTrue="1" operator="containsText" text="Too Over Due">
      <formula>NOT(ISERROR(SEARCH("Too Over Due",D139)))</formula>
    </cfRule>
    <cfRule type="containsText" dxfId="3560" priority="4924" stopIfTrue="1" operator="containsText" text="Over due">
      <formula>NOT(ISERROR(SEARCH("Over due",D139)))</formula>
    </cfRule>
    <cfRule type="containsText" dxfId="3559" priority="4925" stopIfTrue="1" operator="containsText" text="Today is due date">
      <formula>NOT(ISERROR(SEARCH("Today is due date",D139)))</formula>
    </cfRule>
  </conditionalFormatting>
  <conditionalFormatting sqref="X139:Y139">
    <cfRule type="containsText" dxfId="3558" priority="4920" operator="containsText" text="Non Operate">
      <formula>NOT(ISERROR(SEARCH("Non Operate",X139)))</formula>
    </cfRule>
    <cfRule type="containsText" dxfId="3557" priority="4921" operator="containsText" text="Operate">
      <formula>NOT(ISERROR(SEARCH("Operate",X139)))</formula>
    </cfRule>
  </conditionalFormatting>
  <conditionalFormatting sqref="CC139">
    <cfRule type="colorScale" priority="4933">
      <colorScale>
        <cfvo type="min"/>
        <cfvo type="percentile" val="50"/>
        <cfvo type="max"/>
        <color rgb="FF63BE7B"/>
        <color rgb="FFFCFCFF"/>
        <color rgb="FFF8696B"/>
      </colorScale>
    </cfRule>
  </conditionalFormatting>
  <conditionalFormatting sqref="AF139:BE139">
    <cfRule type="timePeriod" dxfId="3556" priority="4917" timePeriod="nextMonth">
      <formula>AND(MONTH(AF139)=MONTH(EDATE(TODAY(),0+1)),YEAR(AF139)=YEAR(EDATE(TODAY(),0+1)))</formula>
    </cfRule>
    <cfRule type="timePeriod" dxfId="3555" priority="4918" timePeriod="nextWeek">
      <formula>AND(ROUNDDOWN(AF139,0)-TODAY()&gt;(7-WEEKDAY(TODAY())),ROUNDDOWN(AF139,0)-TODAY()&lt;(15-WEEKDAY(TODAY())))</formula>
    </cfRule>
    <cfRule type="timePeriod" dxfId="3554" priority="4919" timePeriod="thisWeek">
      <formula>AND(TODAY()-ROUNDDOWN(AF139,0)&lt;=WEEKDAY(TODAY())-1,ROUNDDOWN(AF139,0)-TODAY()&lt;=7-WEEKDAY(TODAY()))</formula>
    </cfRule>
  </conditionalFormatting>
  <conditionalFormatting sqref="CD139">
    <cfRule type="timePeriod" dxfId="3553" priority="4914" timePeriod="nextMonth">
      <formula>AND(MONTH(CD139)=MONTH(EDATE(TODAY(),0+1)),YEAR(CD139)=YEAR(EDATE(TODAY(),0+1)))</formula>
    </cfRule>
    <cfRule type="timePeriod" dxfId="3552" priority="4915" timePeriod="nextWeek">
      <formula>AND(ROUNDDOWN(CD139,0)-TODAY()&gt;(7-WEEKDAY(TODAY())),ROUNDDOWN(CD139,0)-TODAY()&lt;(15-WEEKDAY(TODAY())))</formula>
    </cfRule>
    <cfRule type="timePeriod" dxfId="3551" priority="4916" timePeriod="thisWeek">
      <formula>AND(TODAY()-ROUNDDOWN(CD139,0)&lt;=WEEKDAY(TODAY())-1,ROUNDDOWN(CD139,0)-TODAY()&lt;=7-WEEKDAY(TODAY()))</formula>
    </cfRule>
  </conditionalFormatting>
  <conditionalFormatting sqref="C139">
    <cfRule type="containsText" dxfId="3550" priority="4906" operator="containsText" text="Closed">
      <formula>NOT(ISERROR(SEARCH("Closed",C139)))</formula>
    </cfRule>
    <cfRule type="containsText" dxfId="3549" priority="4912" stopIfTrue="1" operator="containsText" text="Near Due">
      <formula>NOT(ISERROR(SEARCH("Near Due",C139)))</formula>
    </cfRule>
    <cfRule type="containsText" dxfId="3548" priority="4913" stopIfTrue="1" operator="containsText" text="Closed">
      <formula>NOT(ISERROR(SEARCH("Closed",C139)))</formula>
    </cfRule>
  </conditionalFormatting>
  <conditionalFormatting sqref="C139">
    <cfRule type="containsText" dxfId="3547" priority="4909" stopIfTrue="1" operator="containsText" text="Too Over Due">
      <formula>NOT(ISERROR(SEARCH("Too Over Due",C139)))</formula>
    </cfRule>
    <cfRule type="containsText" dxfId="3546" priority="4910" stopIfTrue="1" operator="containsText" text="Over due">
      <formula>NOT(ISERROR(SEARCH("Over due",C139)))</formula>
    </cfRule>
    <cfRule type="containsText" dxfId="3545" priority="4911" stopIfTrue="1" operator="containsText" text="Today is due date">
      <formula>NOT(ISERROR(SEARCH("Today is due date",C139)))</formula>
    </cfRule>
  </conditionalFormatting>
  <conditionalFormatting sqref="D139">
    <cfRule type="containsText" dxfId="3544" priority="4907" operator="containsText" text="Done">
      <formula>NOT(ISERROR(SEARCH("Done",D139)))</formula>
    </cfRule>
    <cfRule type="containsText" dxfId="3543" priority="4908" operator="containsText" text="Under Test">
      <formula>NOT(ISERROR(SEARCH("Under Test",D139)))</formula>
    </cfRule>
  </conditionalFormatting>
  <conditionalFormatting sqref="D139">
    <cfRule type="containsText" dxfId="3542" priority="4905" operator="containsText" text="Cancel Test">
      <formula>NOT(ISERROR(SEARCH("Cancel Test",D139)))</formula>
    </cfRule>
  </conditionalFormatting>
  <conditionalFormatting sqref="D140">
    <cfRule type="containsText" dxfId="3541" priority="4903" stopIfTrue="1" operator="containsText" text="Near Due">
      <formula>NOT(ISERROR(SEARCH("Near Due",D140)))</formula>
    </cfRule>
    <cfRule type="containsText" dxfId="3540" priority="4904" stopIfTrue="1" operator="containsText" text="Closed">
      <formula>NOT(ISERROR(SEARCH("Closed",D140)))</formula>
    </cfRule>
  </conditionalFormatting>
  <conditionalFormatting sqref="D140">
    <cfRule type="containsText" dxfId="3539" priority="4900" stopIfTrue="1" operator="containsText" text="Too Over Due">
      <formula>NOT(ISERROR(SEARCH("Too Over Due",D140)))</formula>
    </cfRule>
    <cfRule type="containsText" dxfId="3538" priority="4901" stopIfTrue="1" operator="containsText" text="Over due">
      <formula>NOT(ISERROR(SEARCH("Over due",D140)))</formula>
    </cfRule>
    <cfRule type="containsText" dxfId="3537" priority="4902" stopIfTrue="1" operator="containsText" text="Today is due date">
      <formula>NOT(ISERROR(SEARCH("Today is due date",D140)))</formula>
    </cfRule>
  </conditionalFormatting>
  <conditionalFormatting sqref="D140">
    <cfRule type="containsText" dxfId="3536" priority="4898" operator="containsText" text="Done">
      <formula>NOT(ISERROR(SEARCH("Done",D140)))</formula>
    </cfRule>
    <cfRule type="containsText" dxfId="3535" priority="4899" operator="containsText" text="Under Test">
      <formula>NOT(ISERROR(SEARCH("Under Test",D140)))</formula>
    </cfRule>
  </conditionalFormatting>
  <conditionalFormatting sqref="D140">
    <cfRule type="containsText" dxfId="3534" priority="4897" operator="containsText" text="Cancel Test">
      <formula>NOT(ISERROR(SEARCH("Cancel Test",D140)))</formula>
    </cfRule>
  </conditionalFormatting>
  <conditionalFormatting sqref="E140">
    <cfRule type="containsText" dxfId="3533" priority="4895" stopIfTrue="1" operator="containsText" text="Near Due">
      <formula>NOT(ISERROR(SEARCH("Near Due",E140)))</formula>
    </cfRule>
    <cfRule type="containsText" dxfId="3532" priority="4896" stopIfTrue="1" operator="containsText" text="Closed">
      <formula>NOT(ISERROR(SEARCH("Closed",E140)))</formula>
    </cfRule>
  </conditionalFormatting>
  <conditionalFormatting sqref="E140">
    <cfRule type="containsText" dxfId="3531" priority="4892" stopIfTrue="1" operator="containsText" text="Too Over Due">
      <formula>NOT(ISERROR(SEARCH("Too Over Due",E140)))</formula>
    </cfRule>
    <cfRule type="containsText" dxfId="3530" priority="4893" stopIfTrue="1" operator="containsText" text="Over due">
      <formula>NOT(ISERROR(SEARCH("Over due",E140)))</formula>
    </cfRule>
    <cfRule type="containsText" dxfId="3529" priority="4894" stopIfTrue="1" operator="containsText" text="Today is due date">
      <formula>NOT(ISERROR(SEARCH("Today is due date",E140)))</formula>
    </cfRule>
  </conditionalFormatting>
  <conditionalFormatting sqref="X140">
    <cfRule type="containsText" dxfId="3528" priority="4888" operator="containsText" text="Non Operate">
      <formula>NOT(ISERROR(SEARCH("Non Operate",X140)))</formula>
    </cfRule>
    <cfRule type="containsText" dxfId="3527" priority="4889" operator="containsText" text="Operate">
      <formula>NOT(ISERROR(SEARCH("Operate",X140)))</formula>
    </cfRule>
  </conditionalFormatting>
  <conditionalFormatting sqref="O140">
    <cfRule type="containsText" dxfId="3526" priority="4886" operator="containsText" text="Regular Test">
      <formula>NOT(ISERROR(SEARCH("Regular Test",O140)))</formula>
    </cfRule>
    <cfRule type="containsText" dxfId="3525" priority="4887" operator="containsText" text="Special Request">
      <formula>NOT(ISERROR(SEARCH("Special Request",O140)))</formula>
    </cfRule>
  </conditionalFormatting>
  <conditionalFormatting sqref="CC140">
    <cfRule type="colorScale" priority="4891">
      <colorScale>
        <cfvo type="min"/>
        <cfvo type="percentile" val="50"/>
        <cfvo type="max"/>
        <color rgb="FF63BE7B"/>
        <color rgb="FFFCFCFF"/>
        <color rgb="FFF8696B"/>
      </colorScale>
    </cfRule>
  </conditionalFormatting>
  <conditionalFormatting sqref="AH140:AO140 AQ140:BE140">
    <cfRule type="timePeriod" dxfId="3524" priority="4883" timePeriod="nextMonth">
      <formula>AND(MONTH(AH140)=MONTH(EDATE(TODAY(),0+1)),YEAR(AH140)=YEAR(EDATE(TODAY(),0+1)))</formula>
    </cfRule>
    <cfRule type="timePeriod" dxfId="3523" priority="4884" timePeriod="nextWeek">
      <formula>AND(ROUNDDOWN(AH140,0)-TODAY()&gt;(7-WEEKDAY(TODAY())),ROUNDDOWN(AH140,0)-TODAY()&lt;(15-WEEKDAY(TODAY())))</formula>
    </cfRule>
    <cfRule type="timePeriod" dxfId="3522" priority="4885" timePeriod="thisWeek">
      <formula>AND(TODAY()-ROUNDDOWN(AH140,0)&lt;=WEEKDAY(TODAY())-1,ROUNDDOWN(AH140,0)-TODAY()&lt;=7-WEEKDAY(TODAY()))</formula>
    </cfRule>
  </conditionalFormatting>
  <conditionalFormatting sqref="CD140">
    <cfRule type="timePeriod" dxfId="3521" priority="4880" timePeriod="nextMonth">
      <formula>AND(MONTH(CD140)=MONTH(EDATE(TODAY(),0+1)),YEAR(CD140)=YEAR(EDATE(TODAY(),0+1)))</formula>
    </cfRule>
    <cfRule type="timePeriod" dxfId="3520" priority="4881" timePeriod="nextWeek">
      <formula>AND(ROUNDDOWN(CD140,0)-TODAY()&gt;(7-WEEKDAY(TODAY())),ROUNDDOWN(CD140,0)-TODAY()&lt;(15-WEEKDAY(TODAY())))</formula>
    </cfRule>
    <cfRule type="timePeriod" dxfId="3519" priority="4882" timePeriod="thisWeek">
      <formula>AND(TODAY()-ROUNDDOWN(CD140,0)&lt;=WEEKDAY(TODAY())-1,ROUNDDOWN(CD140,0)-TODAY()&lt;=7-WEEKDAY(TODAY()))</formula>
    </cfRule>
  </conditionalFormatting>
  <conditionalFormatting sqref="C140">
    <cfRule type="containsText" dxfId="3518" priority="4874" operator="containsText" text="Closed">
      <formula>NOT(ISERROR(SEARCH("Closed",C140)))</formula>
    </cfRule>
    <cfRule type="containsText" dxfId="3517" priority="4878" stopIfTrue="1" operator="containsText" text="Near Due">
      <formula>NOT(ISERROR(SEARCH("Near Due",C140)))</formula>
    </cfRule>
    <cfRule type="containsText" dxfId="3516" priority="4879" stopIfTrue="1" operator="containsText" text="Closed">
      <formula>NOT(ISERROR(SEARCH("Closed",C140)))</formula>
    </cfRule>
  </conditionalFormatting>
  <conditionalFormatting sqref="C140">
    <cfRule type="containsText" dxfId="3515" priority="4875" stopIfTrue="1" operator="containsText" text="Too Over Due">
      <formula>NOT(ISERROR(SEARCH("Too Over Due",C140)))</formula>
    </cfRule>
    <cfRule type="containsText" dxfId="3514" priority="4876" stopIfTrue="1" operator="containsText" text="Over due">
      <formula>NOT(ISERROR(SEARCH("Over due",C140)))</formula>
    </cfRule>
    <cfRule type="containsText" dxfId="3513" priority="4877" stopIfTrue="1" operator="containsText" text="Today is due date">
      <formula>NOT(ISERROR(SEARCH("Today is due date",C140)))</formula>
    </cfRule>
  </conditionalFormatting>
  <conditionalFormatting sqref="Y140">
    <cfRule type="containsText" dxfId="3512" priority="4872" operator="containsText" text="Non Operate">
      <formula>NOT(ISERROR(SEARCH("Non Operate",Y140)))</formula>
    </cfRule>
    <cfRule type="containsText" dxfId="3511" priority="4873" operator="containsText" text="Operate">
      <formula>NOT(ISERROR(SEARCH("Operate",Y140)))</formula>
    </cfRule>
  </conditionalFormatting>
  <conditionalFormatting sqref="AF140:AG140">
    <cfRule type="timePeriod" dxfId="3510" priority="4869" timePeriod="nextMonth">
      <formula>AND(MONTH(AF140)=MONTH(EDATE(TODAY(),0+1)),YEAR(AF140)=YEAR(EDATE(TODAY(),0+1)))</formula>
    </cfRule>
    <cfRule type="timePeriod" dxfId="3509" priority="4870" timePeriod="nextWeek">
      <formula>AND(ROUNDDOWN(AF140,0)-TODAY()&gt;(7-WEEKDAY(TODAY())),ROUNDDOWN(AF140,0)-TODAY()&lt;(15-WEEKDAY(TODAY())))</formula>
    </cfRule>
    <cfRule type="timePeriod" dxfId="3508" priority="4871" timePeriod="thisWeek">
      <formula>AND(TODAY()-ROUNDDOWN(AF140,0)&lt;=WEEKDAY(TODAY())-1,ROUNDDOWN(AF140,0)-TODAY()&lt;=7-WEEKDAY(TODAY()))</formula>
    </cfRule>
  </conditionalFormatting>
  <conditionalFormatting sqref="AP140">
    <cfRule type="timePeriod" dxfId="3507" priority="4866" timePeriod="nextMonth">
      <formula>AND(MONTH(AP140)=MONTH(EDATE(TODAY(),0+1)),YEAR(AP140)=YEAR(EDATE(TODAY(),0+1)))</formula>
    </cfRule>
    <cfRule type="timePeriod" dxfId="3506" priority="4867" timePeriod="nextWeek">
      <formula>AND(ROUNDDOWN(AP140,0)-TODAY()&gt;(7-WEEKDAY(TODAY())),ROUNDDOWN(AP140,0)-TODAY()&lt;(15-WEEKDAY(TODAY())))</formula>
    </cfRule>
    <cfRule type="timePeriod" dxfId="3505" priority="4868" timePeriod="thisWeek">
      <formula>AND(TODAY()-ROUNDDOWN(AP140,0)&lt;=WEEKDAY(TODAY())-1,ROUNDDOWN(AP140,0)-TODAY()&lt;=7-WEEKDAY(TODAY()))</formula>
    </cfRule>
  </conditionalFormatting>
  <conditionalFormatting sqref="D141">
    <cfRule type="containsText" dxfId="3504" priority="4864" stopIfTrue="1" operator="containsText" text="Near Due">
      <formula>NOT(ISERROR(SEARCH("Near Due",D141)))</formula>
    </cfRule>
    <cfRule type="containsText" dxfId="3503" priority="4865" stopIfTrue="1" operator="containsText" text="Closed">
      <formula>NOT(ISERROR(SEARCH("Closed",D141)))</formula>
    </cfRule>
  </conditionalFormatting>
  <conditionalFormatting sqref="D141">
    <cfRule type="containsText" dxfId="3502" priority="4861" stopIfTrue="1" operator="containsText" text="Too Over Due">
      <formula>NOT(ISERROR(SEARCH("Too Over Due",D141)))</formula>
    </cfRule>
    <cfRule type="containsText" dxfId="3501" priority="4862" stopIfTrue="1" operator="containsText" text="Over due">
      <formula>NOT(ISERROR(SEARCH("Over due",D141)))</formula>
    </cfRule>
    <cfRule type="containsText" dxfId="3500" priority="4863" stopIfTrue="1" operator="containsText" text="Today is due date">
      <formula>NOT(ISERROR(SEARCH("Today is due date",D141)))</formula>
    </cfRule>
  </conditionalFormatting>
  <conditionalFormatting sqref="D141">
    <cfRule type="containsText" dxfId="3499" priority="4859" operator="containsText" text="Done">
      <formula>NOT(ISERROR(SEARCH("Done",D141)))</formula>
    </cfRule>
    <cfRule type="containsText" dxfId="3498" priority="4860" operator="containsText" text="Under Test">
      <formula>NOT(ISERROR(SEARCH("Under Test",D141)))</formula>
    </cfRule>
  </conditionalFormatting>
  <conditionalFormatting sqref="D141">
    <cfRule type="containsText" dxfId="3497" priority="4858" operator="containsText" text="Cancel Test">
      <formula>NOT(ISERROR(SEARCH("Cancel Test",D141)))</formula>
    </cfRule>
  </conditionalFormatting>
  <conditionalFormatting sqref="E141">
    <cfRule type="containsText" dxfId="3496" priority="4856" stopIfTrue="1" operator="containsText" text="Near Due">
      <formula>NOT(ISERROR(SEARCH("Near Due",E141)))</formula>
    </cfRule>
    <cfRule type="containsText" dxfId="3495" priority="4857" stopIfTrue="1" operator="containsText" text="Closed">
      <formula>NOT(ISERROR(SEARCH("Closed",E141)))</formula>
    </cfRule>
  </conditionalFormatting>
  <conditionalFormatting sqref="E141">
    <cfRule type="containsText" dxfId="3494" priority="4853" stopIfTrue="1" operator="containsText" text="Too Over Due">
      <formula>NOT(ISERROR(SEARCH("Too Over Due",E141)))</formula>
    </cfRule>
    <cfRule type="containsText" dxfId="3493" priority="4854" stopIfTrue="1" operator="containsText" text="Over due">
      <formula>NOT(ISERROR(SEARCH("Over due",E141)))</formula>
    </cfRule>
    <cfRule type="containsText" dxfId="3492" priority="4855" stopIfTrue="1" operator="containsText" text="Today is due date">
      <formula>NOT(ISERROR(SEARCH("Today is due date",E141)))</formula>
    </cfRule>
  </conditionalFormatting>
  <conditionalFormatting sqref="X141">
    <cfRule type="containsText" dxfId="3491" priority="4849" operator="containsText" text="Non Operate">
      <formula>NOT(ISERROR(SEARCH("Non Operate",X141)))</formula>
    </cfRule>
    <cfRule type="containsText" dxfId="3490" priority="4850" operator="containsText" text="Operate">
      <formula>NOT(ISERROR(SEARCH("Operate",X141)))</formula>
    </cfRule>
  </conditionalFormatting>
  <conditionalFormatting sqref="O141">
    <cfRule type="containsText" dxfId="3489" priority="4847" operator="containsText" text="Regular Test">
      <formula>NOT(ISERROR(SEARCH("Regular Test",O141)))</formula>
    </cfRule>
    <cfRule type="containsText" dxfId="3488" priority="4848" operator="containsText" text="Special Request">
      <formula>NOT(ISERROR(SEARCH("Special Request",O141)))</formula>
    </cfRule>
  </conditionalFormatting>
  <conditionalFormatting sqref="CC141">
    <cfRule type="colorScale" priority="4852">
      <colorScale>
        <cfvo type="min"/>
        <cfvo type="percentile" val="50"/>
        <cfvo type="max"/>
        <color rgb="FF63BE7B"/>
        <color rgb="FFFCFCFF"/>
        <color rgb="FFF8696B"/>
      </colorScale>
    </cfRule>
  </conditionalFormatting>
  <conditionalFormatting sqref="AH141:AO141 AQ141:BE141">
    <cfRule type="timePeriod" dxfId="3487" priority="4844" timePeriod="nextMonth">
      <formula>AND(MONTH(AH141)=MONTH(EDATE(TODAY(),0+1)),YEAR(AH141)=YEAR(EDATE(TODAY(),0+1)))</formula>
    </cfRule>
    <cfRule type="timePeriod" dxfId="3486" priority="4845" timePeriod="nextWeek">
      <formula>AND(ROUNDDOWN(AH141,0)-TODAY()&gt;(7-WEEKDAY(TODAY())),ROUNDDOWN(AH141,0)-TODAY()&lt;(15-WEEKDAY(TODAY())))</formula>
    </cfRule>
    <cfRule type="timePeriod" dxfId="3485" priority="4846" timePeriod="thisWeek">
      <formula>AND(TODAY()-ROUNDDOWN(AH141,0)&lt;=WEEKDAY(TODAY())-1,ROUNDDOWN(AH141,0)-TODAY()&lt;=7-WEEKDAY(TODAY()))</formula>
    </cfRule>
  </conditionalFormatting>
  <conditionalFormatting sqref="CD141">
    <cfRule type="timePeriod" dxfId="3484" priority="4841" timePeriod="nextMonth">
      <formula>AND(MONTH(CD141)=MONTH(EDATE(TODAY(),0+1)),YEAR(CD141)=YEAR(EDATE(TODAY(),0+1)))</formula>
    </cfRule>
    <cfRule type="timePeriod" dxfId="3483" priority="4842" timePeriod="nextWeek">
      <formula>AND(ROUNDDOWN(CD141,0)-TODAY()&gt;(7-WEEKDAY(TODAY())),ROUNDDOWN(CD141,0)-TODAY()&lt;(15-WEEKDAY(TODAY())))</formula>
    </cfRule>
    <cfRule type="timePeriod" dxfId="3482" priority="4843" timePeriod="thisWeek">
      <formula>AND(TODAY()-ROUNDDOWN(CD141,0)&lt;=WEEKDAY(TODAY())-1,ROUNDDOWN(CD141,0)-TODAY()&lt;=7-WEEKDAY(TODAY()))</formula>
    </cfRule>
  </conditionalFormatting>
  <conditionalFormatting sqref="C141">
    <cfRule type="containsText" dxfId="3481" priority="4835" operator="containsText" text="Closed">
      <formula>NOT(ISERROR(SEARCH("Closed",C141)))</formula>
    </cfRule>
    <cfRule type="containsText" dxfId="3480" priority="4839" stopIfTrue="1" operator="containsText" text="Near Due">
      <formula>NOT(ISERROR(SEARCH("Near Due",C141)))</formula>
    </cfRule>
    <cfRule type="containsText" dxfId="3479" priority="4840" stopIfTrue="1" operator="containsText" text="Closed">
      <formula>NOT(ISERROR(SEARCH("Closed",C141)))</formula>
    </cfRule>
  </conditionalFormatting>
  <conditionalFormatting sqref="C141">
    <cfRule type="containsText" dxfId="3478" priority="4836" stopIfTrue="1" operator="containsText" text="Too Over Due">
      <formula>NOT(ISERROR(SEARCH("Too Over Due",C141)))</formula>
    </cfRule>
    <cfRule type="containsText" dxfId="3477" priority="4837" stopIfTrue="1" operator="containsText" text="Over due">
      <formula>NOT(ISERROR(SEARCH("Over due",C141)))</formula>
    </cfRule>
    <cfRule type="containsText" dxfId="3476" priority="4838" stopIfTrue="1" operator="containsText" text="Today is due date">
      <formula>NOT(ISERROR(SEARCH("Today is due date",C141)))</formula>
    </cfRule>
  </conditionalFormatting>
  <conditionalFormatting sqref="Y141">
    <cfRule type="containsText" dxfId="3475" priority="4833" operator="containsText" text="Non Operate">
      <formula>NOT(ISERROR(SEARCH("Non Operate",Y141)))</formula>
    </cfRule>
    <cfRule type="containsText" dxfId="3474" priority="4834" operator="containsText" text="Operate">
      <formula>NOT(ISERROR(SEARCH("Operate",Y141)))</formula>
    </cfRule>
  </conditionalFormatting>
  <conditionalFormatting sqref="AF141:AG141">
    <cfRule type="timePeriod" dxfId="3473" priority="4830" timePeriod="nextMonth">
      <formula>AND(MONTH(AF141)=MONTH(EDATE(TODAY(),0+1)),YEAR(AF141)=YEAR(EDATE(TODAY(),0+1)))</formula>
    </cfRule>
    <cfRule type="timePeriod" dxfId="3472" priority="4831" timePeriod="nextWeek">
      <formula>AND(ROUNDDOWN(AF141,0)-TODAY()&gt;(7-WEEKDAY(TODAY())),ROUNDDOWN(AF141,0)-TODAY()&lt;(15-WEEKDAY(TODAY())))</formula>
    </cfRule>
    <cfRule type="timePeriod" dxfId="3471" priority="4832" timePeriod="thisWeek">
      <formula>AND(TODAY()-ROUNDDOWN(AF141,0)&lt;=WEEKDAY(TODAY())-1,ROUNDDOWN(AF141,0)-TODAY()&lt;=7-WEEKDAY(TODAY()))</formula>
    </cfRule>
  </conditionalFormatting>
  <conditionalFormatting sqref="AP141">
    <cfRule type="timePeriod" dxfId="3470" priority="4827" timePeriod="nextMonth">
      <formula>AND(MONTH(AP141)=MONTH(EDATE(TODAY(),0+1)),YEAR(AP141)=YEAR(EDATE(TODAY(),0+1)))</formula>
    </cfRule>
    <cfRule type="timePeriod" dxfId="3469" priority="4828" timePeriod="nextWeek">
      <formula>AND(ROUNDDOWN(AP141,0)-TODAY()&gt;(7-WEEKDAY(TODAY())),ROUNDDOWN(AP141,0)-TODAY()&lt;(15-WEEKDAY(TODAY())))</formula>
    </cfRule>
    <cfRule type="timePeriod" dxfId="3468" priority="4829" timePeriod="thisWeek">
      <formula>AND(TODAY()-ROUNDDOWN(AP141,0)&lt;=WEEKDAY(TODAY())-1,ROUNDDOWN(AP141,0)-TODAY()&lt;=7-WEEKDAY(TODAY()))</formula>
    </cfRule>
  </conditionalFormatting>
  <conditionalFormatting sqref="D142">
    <cfRule type="containsText" dxfId="3467" priority="4825" stopIfTrue="1" operator="containsText" text="Near Due">
      <formula>NOT(ISERROR(SEARCH("Near Due",D142)))</formula>
    </cfRule>
    <cfRule type="containsText" dxfId="3466" priority="4826" stopIfTrue="1" operator="containsText" text="Closed">
      <formula>NOT(ISERROR(SEARCH("Closed",D142)))</formula>
    </cfRule>
  </conditionalFormatting>
  <conditionalFormatting sqref="D142">
    <cfRule type="containsText" dxfId="3465" priority="4822" stopIfTrue="1" operator="containsText" text="Too Over Due">
      <formula>NOT(ISERROR(SEARCH("Too Over Due",D142)))</formula>
    </cfRule>
    <cfRule type="containsText" dxfId="3464" priority="4823" stopIfTrue="1" operator="containsText" text="Over due">
      <formula>NOT(ISERROR(SEARCH("Over due",D142)))</formula>
    </cfRule>
    <cfRule type="containsText" dxfId="3463" priority="4824" stopIfTrue="1" operator="containsText" text="Today is due date">
      <formula>NOT(ISERROR(SEARCH("Today is due date",D142)))</formula>
    </cfRule>
  </conditionalFormatting>
  <conditionalFormatting sqref="D142">
    <cfRule type="containsText" dxfId="3462" priority="4820" operator="containsText" text="Done">
      <formula>NOT(ISERROR(SEARCH("Done",D142)))</formula>
    </cfRule>
    <cfRule type="containsText" dxfId="3461" priority="4821" operator="containsText" text="Under Test">
      <formula>NOT(ISERROR(SEARCH("Under Test",D142)))</formula>
    </cfRule>
  </conditionalFormatting>
  <conditionalFormatting sqref="D142">
    <cfRule type="containsText" dxfId="3460" priority="4819" operator="containsText" text="Cancel Test">
      <formula>NOT(ISERROR(SEARCH("Cancel Test",D142)))</formula>
    </cfRule>
  </conditionalFormatting>
  <conditionalFormatting sqref="E142">
    <cfRule type="containsText" dxfId="3459" priority="4817" stopIfTrue="1" operator="containsText" text="Near Due">
      <formula>NOT(ISERROR(SEARCH("Near Due",E142)))</formula>
    </cfRule>
    <cfRule type="containsText" dxfId="3458" priority="4818" stopIfTrue="1" operator="containsText" text="Closed">
      <formula>NOT(ISERROR(SEARCH("Closed",E142)))</formula>
    </cfRule>
  </conditionalFormatting>
  <conditionalFormatting sqref="E142">
    <cfRule type="containsText" dxfId="3457" priority="4814" stopIfTrue="1" operator="containsText" text="Too Over Due">
      <formula>NOT(ISERROR(SEARCH("Too Over Due",E142)))</formula>
    </cfRule>
    <cfRule type="containsText" dxfId="3456" priority="4815" stopIfTrue="1" operator="containsText" text="Over due">
      <formula>NOT(ISERROR(SEARCH("Over due",E142)))</formula>
    </cfRule>
    <cfRule type="containsText" dxfId="3455" priority="4816" stopIfTrue="1" operator="containsText" text="Today is due date">
      <formula>NOT(ISERROR(SEARCH("Today is due date",E142)))</formula>
    </cfRule>
  </conditionalFormatting>
  <conditionalFormatting sqref="X142">
    <cfRule type="containsText" dxfId="3454" priority="4810" operator="containsText" text="Non Operate">
      <formula>NOT(ISERROR(SEARCH("Non Operate",X142)))</formula>
    </cfRule>
    <cfRule type="containsText" dxfId="3453" priority="4811" operator="containsText" text="Operate">
      <formula>NOT(ISERROR(SEARCH("Operate",X142)))</formula>
    </cfRule>
  </conditionalFormatting>
  <conditionalFormatting sqref="O142">
    <cfRule type="containsText" dxfId="3452" priority="4808" operator="containsText" text="Regular Test">
      <formula>NOT(ISERROR(SEARCH("Regular Test",O142)))</formula>
    </cfRule>
    <cfRule type="containsText" dxfId="3451" priority="4809" operator="containsText" text="Special Request">
      <formula>NOT(ISERROR(SEARCH("Special Request",O142)))</formula>
    </cfRule>
  </conditionalFormatting>
  <conditionalFormatting sqref="CC142">
    <cfRule type="colorScale" priority="4813">
      <colorScale>
        <cfvo type="min"/>
        <cfvo type="percentile" val="50"/>
        <cfvo type="max"/>
        <color rgb="FF63BE7B"/>
        <color rgb="FFFCFCFF"/>
        <color rgb="FFF8696B"/>
      </colorScale>
    </cfRule>
  </conditionalFormatting>
  <conditionalFormatting sqref="AH142:AO142 AQ142:BE142">
    <cfRule type="timePeriod" dxfId="3450" priority="4805" timePeriod="nextMonth">
      <formula>AND(MONTH(AH142)=MONTH(EDATE(TODAY(),0+1)),YEAR(AH142)=YEAR(EDATE(TODAY(),0+1)))</formula>
    </cfRule>
    <cfRule type="timePeriod" dxfId="3449" priority="4806" timePeriod="nextWeek">
      <formula>AND(ROUNDDOWN(AH142,0)-TODAY()&gt;(7-WEEKDAY(TODAY())),ROUNDDOWN(AH142,0)-TODAY()&lt;(15-WEEKDAY(TODAY())))</formula>
    </cfRule>
    <cfRule type="timePeriod" dxfId="3448" priority="4807" timePeriod="thisWeek">
      <formula>AND(TODAY()-ROUNDDOWN(AH142,0)&lt;=WEEKDAY(TODAY())-1,ROUNDDOWN(AH142,0)-TODAY()&lt;=7-WEEKDAY(TODAY()))</formula>
    </cfRule>
  </conditionalFormatting>
  <conditionalFormatting sqref="CD142">
    <cfRule type="timePeriod" dxfId="3447" priority="4802" timePeriod="nextMonth">
      <formula>AND(MONTH(CD142)=MONTH(EDATE(TODAY(),0+1)),YEAR(CD142)=YEAR(EDATE(TODAY(),0+1)))</formula>
    </cfRule>
    <cfRule type="timePeriod" dxfId="3446" priority="4803" timePeriod="nextWeek">
      <formula>AND(ROUNDDOWN(CD142,0)-TODAY()&gt;(7-WEEKDAY(TODAY())),ROUNDDOWN(CD142,0)-TODAY()&lt;(15-WEEKDAY(TODAY())))</formula>
    </cfRule>
    <cfRule type="timePeriod" dxfId="3445" priority="4804" timePeriod="thisWeek">
      <formula>AND(TODAY()-ROUNDDOWN(CD142,0)&lt;=WEEKDAY(TODAY())-1,ROUNDDOWN(CD142,0)-TODAY()&lt;=7-WEEKDAY(TODAY()))</formula>
    </cfRule>
  </conditionalFormatting>
  <conditionalFormatting sqref="C142">
    <cfRule type="containsText" dxfId="3444" priority="4796" operator="containsText" text="Closed">
      <formula>NOT(ISERROR(SEARCH("Closed",C142)))</formula>
    </cfRule>
    <cfRule type="containsText" dxfId="3443" priority="4800" stopIfTrue="1" operator="containsText" text="Near Due">
      <formula>NOT(ISERROR(SEARCH("Near Due",C142)))</formula>
    </cfRule>
    <cfRule type="containsText" dxfId="3442" priority="4801" stopIfTrue="1" operator="containsText" text="Closed">
      <formula>NOT(ISERROR(SEARCH("Closed",C142)))</formula>
    </cfRule>
  </conditionalFormatting>
  <conditionalFormatting sqref="C142">
    <cfRule type="containsText" dxfId="3441" priority="4797" stopIfTrue="1" operator="containsText" text="Too Over Due">
      <formula>NOT(ISERROR(SEARCH("Too Over Due",C142)))</formula>
    </cfRule>
    <cfRule type="containsText" dxfId="3440" priority="4798" stopIfTrue="1" operator="containsText" text="Over due">
      <formula>NOT(ISERROR(SEARCH("Over due",C142)))</formula>
    </cfRule>
    <cfRule type="containsText" dxfId="3439" priority="4799" stopIfTrue="1" operator="containsText" text="Today is due date">
      <formula>NOT(ISERROR(SEARCH("Today is due date",C142)))</formula>
    </cfRule>
  </conditionalFormatting>
  <conditionalFormatting sqref="Y142">
    <cfRule type="containsText" dxfId="3438" priority="4794" operator="containsText" text="Non Operate">
      <formula>NOT(ISERROR(SEARCH("Non Operate",Y142)))</formula>
    </cfRule>
    <cfRule type="containsText" dxfId="3437" priority="4795" operator="containsText" text="Operate">
      <formula>NOT(ISERROR(SEARCH("Operate",Y142)))</formula>
    </cfRule>
  </conditionalFormatting>
  <conditionalFormatting sqref="AF142:AG142">
    <cfRule type="timePeriod" dxfId="3436" priority="4791" timePeriod="nextMonth">
      <formula>AND(MONTH(AF142)=MONTH(EDATE(TODAY(),0+1)),YEAR(AF142)=YEAR(EDATE(TODAY(),0+1)))</formula>
    </cfRule>
    <cfRule type="timePeriod" dxfId="3435" priority="4792" timePeriod="nextWeek">
      <formula>AND(ROUNDDOWN(AF142,0)-TODAY()&gt;(7-WEEKDAY(TODAY())),ROUNDDOWN(AF142,0)-TODAY()&lt;(15-WEEKDAY(TODAY())))</formula>
    </cfRule>
    <cfRule type="timePeriod" dxfId="3434" priority="4793" timePeriod="thisWeek">
      <formula>AND(TODAY()-ROUNDDOWN(AF142,0)&lt;=WEEKDAY(TODAY())-1,ROUNDDOWN(AF142,0)-TODAY()&lt;=7-WEEKDAY(TODAY()))</formula>
    </cfRule>
  </conditionalFormatting>
  <conditionalFormatting sqref="AP142">
    <cfRule type="timePeriod" dxfId="3433" priority="4788" timePeriod="nextMonth">
      <formula>AND(MONTH(AP142)=MONTH(EDATE(TODAY(),0+1)),YEAR(AP142)=YEAR(EDATE(TODAY(),0+1)))</formula>
    </cfRule>
    <cfRule type="timePeriod" dxfId="3432" priority="4789" timePeriod="nextWeek">
      <formula>AND(ROUNDDOWN(AP142,0)-TODAY()&gt;(7-WEEKDAY(TODAY())),ROUNDDOWN(AP142,0)-TODAY()&lt;(15-WEEKDAY(TODAY())))</formula>
    </cfRule>
    <cfRule type="timePeriod" dxfId="3431" priority="4790" timePeriod="thisWeek">
      <formula>AND(TODAY()-ROUNDDOWN(AP142,0)&lt;=WEEKDAY(TODAY())-1,ROUNDDOWN(AP142,0)-TODAY()&lt;=7-WEEKDAY(TODAY()))</formula>
    </cfRule>
  </conditionalFormatting>
  <conditionalFormatting sqref="D143">
    <cfRule type="containsText" dxfId="3430" priority="4786" stopIfTrue="1" operator="containsText" text="Near Due">
      <formula>NOT(ISERROR(SEARCH("Near Due",D143)))</formula>
    </cfRule>
    <cfRule type="containsText" dxfId="3429" priority="4787" stopIfTrue="1" operator="containsText" text="Closed">
      <formula>NOT(ISERROR(SEARCH("Closed",D143)))</formula>
    </cfRule>
  </conditionalFormatting>
  <conditionalFormatting sqref="D143">
    <cfRule type="containsText" dxfId="3428" priority="4783" stopIfTrue="1" operator="containsText" text="Too Over Due">
      <formula>NOT(ISERROR(SEARCH("Too Over Due",D143)))</formula>
    </cfRule>
    <cfRule type="containsText" dxfId="3427" priority="4784" stopIfTrue="1" operator="containsText" text="Over due">
      <formula>NOT(ISERROR(SEARCH("Over due",D143)))</formula>
    </cfRule>
    <cfRule type="containsText" dxfId="3426" priority="4785" stopIfTrue="1" operator="containsText" text="Today is due date">
      <formula>NOT(ISERROR(SEARCH("Today is due date",D143)))</formula>
    </cfRule>
  </conditionalFormatting>
  <conditionalFormatting sqref="D143">
    <cfRule type="containsText" dxfId="3425" priority="4781" operator="containsText" text="Done">
      <formula>NOT(ISERROR(SEARCH("Done",D143)))</formula>
    </cfRule>
    <cfRule type="containsText" dxfId="3424" priority="4782" operator="containsText" text="Under Test">
      <formula>NOT(ISERROR(SEARCH("Under Test",D143)))</formula>
    </cfRule>
  </conditionalFormatting>
  <conditionalFormatting sqref="D143">
    <cfRule type="containsText" dxfId="3423" priority="4780" operator="containsText" text="Cancel Test">
      <formula>NOT(ISERROR(SEARCH("Cancel Test",D143)))</formula>
    </cfRule>
  </conditionalFormatting>
  <conditionalFormatting sqref="E143">
    <cfRule type="containsText" dxfId="3422" priority="4778" stopIfTrue="1" operator="containsText" text="Near Due">
      <formula>NOT(ISERROR(SEARCH("Near Due",E143)))</formula>
    </cfRule>
    <cfRule type="containsText" dxfId="3421" priority="4779" stopIfTrue="1" operator="containsText" text="Closed">
      <formula>NOT(ISERROR(SEARCH("Closed",E143)))</formula>
    </cfRule>
  </conditionalFormatting>
  <conditionalFormatting sqref="E143">
    <cfRule type="containsText" dxfId="3420" priority="4775" stopIfTrue="1" operator="containsText" text="Too Over Due">
      <formula>NOT(ISERROR(SEARCH("Too Over Due",E143)))</formula>
    </cfRule>
    <cfRule type="containsText" dxfId="3419" priority="4776" stopIfTrue="1" operator="containsText" text="Over due">
      <formula>NOT(ISERROR(SEARCH("Over due",E143)))</formula>
    </cfRule>
    <cfRule type="containsText" dxfId="3418" priority="4777" stopIfTrue="1" operator="containsText" text="Today is due date">
      <formula>NOT(ISERROR(SEARCH("Today is due date",E143)))</formula>
    </cfRule>
  </conditionalFormatting>
  <conditionalFormatting sqref="X143">
    <cfRule type="containsText" dxfId="3417" priority="4771" operator="containsText" text="Non Operate">
      <formula>NOT(ISERROR(SEARCH("Non Operate",X143)))</formula>
    </cfRule>
    <cfRule type="containsText" dxfId="3416" priority="4772" operator="containsText" text="Operate">
      <formula>NOT(ISERROR(SEARCH("Operate",X143)))</formula>
    </cfRule>
  </conditionalFormatting>
  <conditionalFormatting sqref="O143">
    <cfRule type="containsText" dxfId="3415" priority="4769" operator="containsText" text="Regular Test">
      <formula>NOT(ISERROR(SEARCH("Regular Test",O143)))</formula>
    </cfRule>
    <cfRule type="containsText" dxfId="3414" priority="4770" operator="containsText" text="Special Request">
      <formula>NOT(ISERROR(SEARCH("Special Request",O143)))</formula>
    </cfRule>
  </conditionalFormatting>
  <conditionalFormatting sqref="CC143">
    <cfRule type="colorScale" priority="4774">
      <colorScale>
        <cfvo type="min"/>
        <cfvo type="percentile" val="50"/>
        <cfvo type="max"/>
        <color rgb="FF63BE7B"/>
        <color rgb="FFFCFCFF"/>
        <color rgb="FFF8696B"/>
      </colorScale>
    </cfRule>
  </conditionalFormatting>
  <conditionalFormatting sqref="AH143:AO143 AQ143:BE143">
    <cfRule type="timePeriod" dxfId="3413" priority="4766" timePeriod="nextMonth">
      <formula>AND(MONTH(AH143)=MONTH(EDATE(TODAY(),0+1)),YEAR(AH143)=YEAR(EDATE(TODAY(),0+1)))</formula>
    </cfRule>
    <cfRule type="timePeriod" dxfId="3412" priority="4767" timePeriod="nextWeek">
      <formula>AND(ROUNDDOWN(AH143,0)-TODAY()&gt;(7-WEEKDAY(TODAY())),ROUNDDOWN(AH143,0)-TODAY()&lt;(15-WEEKDAY(TODAY())))</formula>
    </cfRule>
    <cfRule type="timePeriod" dxfId="3411" priority="4768" timePeriod="thisWeek">
      <formula>AND(TODAY()-ROUNDDOWN(AH143,0)&lt;=WEEKDAY(TODAY())-1,ROUNDDOWN(AH143,0)-TODAY()&lt;=7-WEEKDAY(TODAY()))</formula>
    </cfRule>
  </conditionalFormatting>
  <conditionalFormatting sqref="CD143">
    <cfRule type="timePeriod" dxfId="3410" priority="4763" timePeriod="nextMonth">
      <formula>AND(MONTH(CD143)=MONTH(EDATE(TODAY(),0+1)),YEAR(CD143)=YEAR(EDATE(TODAY(),0+1)))</formula>
    </cfRule>
    <cfRule type="timePeriod" dxfId="3409" priority="4764" timePeriod="nextWeek">
      <formula>AND(ROUNDDOWN(CD143,0)-TODAY()&gt;(7-WEEKDAY(TODAY())),ROUNDDOWN(CD143,0)-TODAY()&lt;(15-WEEKDAY(TODAY())))</formula>
    </cfRule>
    <cfRule type="timePeriod" dxfId="3408" priority="4765" timePeriod="thisWeek">
      <formula>AND(TODAY()-ROUNDDOWN(CD143,0)&lt;=WEEKDAY(TODAY())-1,ROUNDDOWN(CD143,0)-TODAY()&lt;=7-WEEKDAY(TODAY()))</formula>
    </cfRule>
  </conditionalFormatting>
  <conditionalFormatting sqref="C143">
    <cfRule type="containsText" dxfId="3407" priority="4757" operator="containsText" text="Closed">
      <formula>NOT(ISERROR(SEARCH("Closed",C143)))</formula>
    </cfRule>
    <cfRule type="containsText" dxfId="3406" priority="4761" stopIfTrue="1" operator="containsText" text="Near Due">
      <formula>NOT(ISERROR(SEARCH("Near Due",C143)))</formula>
    </cfRule>
    <cfRule type="containsText" dxfId="3405" priority="4762" stopIfTrue="1" operator="containsText" text="Closed">
      <formula>NOT(ISERROR(SEARCH("Closed",C143)))</formula>
    </cfRule>
  </conditionalFormatting>
  <conditionalFormatting sqref="C143">
    <cfRule type="containsText" dxfId="3404" priority="4758" stopIfTrue="1" operator="containsText" text="Too Over Due">
      <formula>NOT(ISERROR(SEARCH("Too Over Due",C143)))</formula>
    </cfRule>
    <cfRule type="containsText" dxfId="3403" priority="4759" stopIfTrue="1" operator="containsText" text="Over due">
      <formula>NOT(ISERROR(SEARCH("Over due",C143)))</formula>
    </cfRule>
    <cfRule type="containsText" dxfId="3402" priority="4760" stopIfTrue="1" operator="containsText" text="Today is due date">
      <formula>NOT(ISERROR(SEARCH("Today is due date",C143)))</formula>
    </cfRule>
  </conditionalFormatting>
  <conditionalFormatting sqref="Y143">
    <cfRule type="containsText" dxfId="3401" priority="4755" operator="containsText" text="Non Operate">
      <formula>NOT(ISERROR(SEARCH("Non Operate",Y143)))</formula>
    </cfRule>
    <cfRule type="containsText" dxfId="3400" priority="4756" operator="containsText" text="Operate">
      <formula>NOT(ISERROR(SEARCH("Operate",Y143)))</formula>
    </cfRule>
  </conditionalFormatting>
  <conditionalFormatting sqref="D144">
    <cfRule type="containsText" dxfId="3399" priority="4747" stopIfTrue="1" operator="containsText" text="Near Due">
      <formula>NOT(ISERROR(SEARCH("Near Due",D144)))</formula>
    </cfRule>
    <cfRule type="containsText" dxfId="3398" priority="4748" stopIfTrue="1" operator="containsText" text="Closed">
      <formula>NOT(ISERROR(SEARCH("Closed",D144)))</formula>
    </cfRule>
  </conditionalFormatting>
  <conditionalFormatting sqref="D144">
    <cfRule type="containsText" dxfId="3397" priority="4744" stopIfTrue="1" operator="containsText" text="Too Over Due">
      <formula>NOT(ISERROR(SEARCH("Too Over Due",D144)))</formula>
    </cfRule>
    <cfRule type="containsText" dxfId="3396" priority="4745" stopIfTrue="1" operator="containsText" text="Over due">
      <formula>NOT(ISERROR(SEARCH("Over due",D144)))</formula>
    </cfRule>
    <cfRule type="containsText" dxfId="3395" priority="4746" stopIfTrue="1" operator="containsText" text="Today is due date">
      <formula>NOT(ISERROR(SEARCH("Today is due date",D144)))</formula>
    </cfRule>
  </conditionalFormatting>
  <conditionalFormatting sqref="D144">
    <cfRule type="containsText" dxfId="3394" priority="4742" operator="containsText" text="Done">
      <formula>NOT(ISERROR(SEARCH("Done",D144)))</formula>
    </cfRule>
    <cfRule type="containsText" dxfId="3393" priority="4743" operator="containsText" text="Under Test">
      <formula>NOT(ISERROR(SEARCH("Under Test",D144)))</formula>
    </cfRule>
  </conditionalFormatting>
  <conditionalFormatting sqref="D144">
    <cfRule type="containsText" dxfId="3392" priority="4741" operator="containsText" text="Cancel Test">
      <formula>NOT(ISERROR(SEARCH("Cancel Test",D144)))</formula>
    </cfRule>
  </conditionalFormatting>
  <conditionalFormatting sqref="E144">
    <cfRule type="containsText" dxfId="3391" priority="4739" stopIfTrue="1" operator="containsText" text="Near Due">
      <formula>NOT(ISERROR(SEARCH("Near Due",E144)))</formula>
    </cfRule>
    <cfRule type="containsText" dxfId="3390" priority="4740" stopIfTrue="1" operator="containsText" text="Closed">
      <formula>NOT(ISERROR(SEARCH("Closed",E144)))</formula>
    </cfRule>
  </conditionalFormatting>
  <conditionalFormatting sqref="E144">
    <cfRule type="containsText" dxfId="3389" priority="4736" stopIfTrue="1" operator="containsText" text="Too Over Due">
      <formula>NOT(ISERROR(SEARCH("Too Over Due",E144)))</formula>
    </cfRule>
    <cfRule type="containsText" dxfId="3388" priority="4737" stopIfTrue="1" operator="containsText" text="Over due">
      <formula>NOT(ISERROR(SEARCH("Over due",E144)))</formula>
    </cfRule>
    <cfRule type="containsText" dxfId="3387" priority="4738" stopIfTrue="1" operator="containsText" text="Today is due date">
      <formula>NOT(ISERROR(SEARCH("Today is due date",E144)))</formula>
    </cfRule>
  </conditionalFormatting>
  <conditionalFormatting sqref="X144">
    <cfRule type="containsText" dxfId="3386" priority="4732" operator="containsText" text="Non Operate">
      <formula>NOT(ISERROR(SEARCH("Non Operate",X144)))</formula>
    </cfRule>
    <cfRule type="containsText" dxfId="3385" priority="4733" operator="containsText" text="Operate">
      <formula>NOT(ISERROR(SEARCH("Operate",X144)))</formula>
    </cfRule>
  </conditionalFormatting>
  <conditionalFormatting sqref="O144">
    <cfRule type="containsText" dxfId="3384" priority="4730" operator="containsText" text="Regular Test">
      <formula>NOT(ISERROR(SEARCH("Regular Test",O144)))</formula>
    </cfRule>
    <cfRule type="containsText" dxfId="3383" priority="4731" operator="containsText" text="Special Request">
      <formula>NOT(ISERROR(SEARCH("Special Request",O144)))</formula>
    </cfRule>
  </conditionalFormatting>
  <conditionalFormatting sqref="CC144">
    <cfRule type="colorScale" priority="4735">
      <colorScale>
        <cfvo type="min"/>
        <cfvo type="percentile" val="50"/>
        <cfvo type="max"/>
        <color rgb="FF63BE7B"/>
        <color rgb="FFFCFCFF"/>
        <color rgb="FFF8696B"/>
      </colorScale>
    </cfRule>
  </conditionalFormatting>
  <conditionalFormatting sqref="AH144:AO144 AQ144:BE144">
    <cfRule type="timePeriod" dxfId="3382" priority="4727" timePeriod="nextMonth">
      <formula>AND(MONTH(AH144)=MONTH(EDATE(TODAY(),0+1)),YEAR(AH144)=YEAR(EDATE(TODAY(),0+1)))</formula>
    </cfRule>
    <cfRule type="timePeriod" dxfId="3381" priority="4728" timePeriod="nextWeek">
      <formula>AND(ROUNDDOWN(AH144,0)-TODAY()&gt;(7-WEEKDAY(TODAY())),ROUNDDOWN(AH144,0)-TODAY()&lt;(15-WEEKDAY(TODAY())))</formula>
    </cfRule>
    <cfRule type="timePeriod" dxfId="3380" priority="4729" timePeriod="thisWeek">
      <formula>AND(TODAY()-ROUNDDOWN(AH144,0)&lt;=WEEKDAY(TODAY())-1,ROUNDDOWN(AH144,0)-TODAY()&lt;=7-WEEKDAY(TODAY()))</formula>
    </cfRule>
  </conditionalFormatting>
  <conditionalFormatting sqref="CD144">
    <cfRule type="timePeriod" dxfId="3379" priority="4724" timePeriod="nextMonth">
      <formula>AND(MONTH(CD144)=MONTH(EDATE(TODAY(),0+1)),YEAR(CD144)=YEAR(EDATE(TODAY(),0+1)))</formula>
    </cfRule>
    <cfRule type="timePeriod" dxfId="3378" priority="4725" timePeriod="nextWeek">
      <formula>AND(ROUNDDOWN(CD144,0)-TODAY()&gt;(7-WEEKDAY(TODAY())),ROUNDDOWN(CD144,0)-TODAY()&lt;(15-WEEKDAY(TODAY())))</formula>
    </cfRule>
    <cfRule type="timePeriod" dxfId="3377" priority="4726" timePeriod="thisWeek">
      <formula>AND(TODAY()-ROUNDDOWN(CD144,0)&lt;=WEEKDAY(TODAY())-1,ROUNDDOWN(CD144,0)-TODAY()&lt;=7-WEEKDAY(TODAY()))</formula>
    </cfRule>
  </conditionalFormatting>
  <conditionalFormatting sqref="C144">
    <cfRule type="containsText" dxfId="3376" priority="4718" operator="containsText" text="Closed">
      <formula>NOT(ISERROR(SEARCH("Closed",C144)))</formula>
    </cfRule>
    <cfRule type="containsText" dxfId="3375" priority="4722" stopIfTrue="1" operator="containsText" text="Near Due">
      <formula>NOT(ISERROR(SEARCH("Near Due",C144)))</formula>
    </cfRule>
    <cfRule type="containsText" dxfId="3374" priority="4723" stopIfTrue="1" operator="containsText" text="Closed">
      <formula>NOT(ISERROR(SEARCH("Closed",C144)))</formula>
    </cfRule>
  </conditionalFormatting>
  <conditionalFormatting sqref="C144">
    <cfRule type="containsText" dxfId="3373" priority="4719" stopIfTrue="1" operator="containsText" text="Too Over Due">
      <formula>NOT(ISERROR(SEARCH("Too Over Due",C144)))</formula>
    </cfRule>
    <cfRule type="containsText" dxfId="3372" priority="4720" stopIfTrue="1" operator="containsText" text="Over due">
      <formula>NOT(ISERROR(SEARCH("Over due",C144)))</formula>
    </cfRule>
    <cfRule type="containsText" dxfId="3371" priority="4721" stopIfTrue="1" operator="containsText" text="Today is due date">
      <formula>NOT(ISERROR(SEARCH("Today is due date",C144)))</formula>
    </cfRule>
  </conditionalFormatting>
  <conditionalFormatting sqref="Y144">
    <cfRule type="containsText" dxfId="3370" priority="4716" operator="containsText" text="Non Operate">
      <formula>NOT(ISERROR(SEARCH("Non Operate",Y144)))</formula>
    </cfRule>
    <cfRule type="containsText" dxfId="3369" priority="4717" operator="containsText" text="Operate">
      <formula>NOT(ISERROR(SEARCH("Operate",Y144)))</formula>
    </cfRule>
  </conditionalFormatting>
  <conditionalFormatting sqref="D145">
    <cfRule type="containsText" dxfId="3368" priority="4708" stopIfTrue="1" operator="containsText" text="Near Due">
      <formula>NOT(ISERROR(SEARCH("Near Due",D145)))</formula>
    </cfRule>
    <cfRule type="containsText" dxfId="3367" priority="4709" stopIfTrue="1" operator="containsText" text="Closed">
      <formula>NOT(ISERROR(SEARCH("Closed",D145)))</formula>
    </cfRule>
  </conditionalFormatting>
  <conditionalFormatting sqref="D145">
    <cfRule type="containsText" dxfId="3366" priority="4705" stopIfTrue="1" operator="containsText" text="Too Over Due">
      <formula>NOT(ISERROR(SEARCH("Too Over Due",D145)))</formula>
    </cfRule>
    <cfRule type="containsText" dxfId="3365" priority="4706" stopIfTrue="1" operator="containsText" text="Over due">
      <formula>NOT(ISERROR(SEARCH("Over due",D145)))</formula>
    </cfRule>
    <cfRule type="containsText" dxfId="3364" priority="4707" stopIfTrue="1" operator="containsText" text="Today is due date">
      <formula>NOT(ISERROR(SEARCH("Today is due date",D145)))</formula>
    </cfRule>
  </conditionalFormatting>
  <conditionalFormatting sqref="D145">
    <cfRule type="containsText" dxfId="3363" priority="4703" operator="containsText" text="Done">
      <formula>NOT(ISERROR(SEARCH("Done",D145)))</formula>
    </cfRule>
    <cfRule type="containsText" dxfId="3362" priority="4704" operator="containsText" text="Under Test">
      <formula>NOT(ISERROR(SEARCH("Under Test",D145)))</formula>
    </cfRule>
  </conditionalFormatting>
  <conditionalFormatting sqref="D145">
    <cfRule type="containsText" dxfId="3361" priority="4702" operator="containsText" text="Cancel Test">
      <formula>NOT(ISERROR(SEARCH("Cancel Test",D145)))</formula>
    </cfRule>
  </conditionalFormatting>
  <conditionalFormatting sqref="E145">
    <cfRule type="containsText" dxfId="3360" priority="4700" stopIfTrue="1" operator="containsText" text="Near Due">
      <formula>NOT(ISERROR(SEARCH("Near Due",E145)))</formula>
    </cfRule>
    <cfRule type="containsText" dxfId="3359" priority="4701" stopIfTrue="1" operator="containsText" text="Closed">
      <formula>NOT(ISERROR(SEARCH("Closed",E145)))</formula>
    </cfRule>
  </conditionalFormatting>
  <conditionalFormatting sqref="E145">
    <cfRule type="containsText" dxfId="3358" priority="4697" stopIfTrue="1" operator="containsText" text="Too Over Due">
      <formula>NOT(ISERROR(SEARCH("Too Over Due",E145)))</formula>
    </cfRule>
    <cfRule type="containsText" dxfId="3357" priority="4698" stopIfTrue="1" operator="containsText" text="Over due">
      <formula>NOT(ISERROR(SEARCH("Over due",E145)))</formula>
    </cfRule>
    <cfRule type="containsText" dxfId="3356" priority="4699" stopIfTrue="1" operator="containsText" text="Today is due date">
      <formula>NOT(ISERROR(SEARCH("Today is due date",E145)))</formula>
    </cfRule>
  </conditionalFormatting>
  <conditionalFormatting sqref="X145">
    <cfRule type="containsText" dxfId="3355" priority="4693" operator="containsText" text="Non Operate">
      <formula>NOT(ISERROR(SEARCH("Non Operate",X145)))</formula>
    </cfRule>
    <cfRule type="containsText" dxfId="3354" priority="4694" operator="containsText" text="Operate">
      <formula>NOT(ISERROR(SEARCH("Operate",X145)))</formula>
    </cfRule>
  </conditionalFormatting>
  <conditionalFormatting sqref="O145">
    <cfRule type="containsText" dxfId="3353" priority="4691" operator="containsText" text="Regular Test">
      <formula>NOT(ISERROR(SEARCH("Regular Test",O145)))</formula>
    </cfRule>
    <cfRule type="containsText" dxfId="3352" priority="4692" operator="containsText" text="Special Request">
      <formula>NOT(ISERROR(SEARCH("Special Request",O145)))</formula>
    </cfRule>
  </conditionalFormatting>
  <conditionalFormatting sqref="CC145">
    <cfRule type="colorScale" priority="4696">
      <colorScale>
        <cfvo type="min"/>
        <cfvo type="percentile" val="50"/>
        <cfvo type="max"/>
        <color rgb="FF63BE7B"/>
        <color rgb="FFFCFCFF"/>
        <color rgb="FFF8696B"/>
      </colorScale>
    </cfRule>
  </conditionalFormatting>
  <conditionalFormatting sqref="AH145:AO145 AQ145:BE145">
    <cfRule type="timePeriod" dxfId="3351" priority="4688" timePeriod="nextMonth">
      <formula>AND(MONTH(AH145)=MONTH(EDATE(TODAY(),0+1)),YEAR(AH145)=YEAR(EDATE(TODAY(),0+1)))</formula>
    </cfRule>
    <cfRule type="timePeriod" dxfId="3350" priority="4689" timePeriod="nextWeek">
      <formula>AND(ROUNDDOWN(AH145,0)-TODAY()&gt;(7-WEEKDAY(TODAY())),ROUNDDOWN(AH145,0)-TODAY()&lt;(15-WEEKDAY(TODAY())))</formula>
    </cfRule>
    <cfRule type="timePeriod" dxfId="3349" priority="4690" timePeriod="thisWeek">
      <formula>AND(TODAY()-ROUNDDOWN(AH145,0)&lt;=WEEKDAY(TODAY())-1,ROUNDDOWN(AH145,0)-TODAY()&lt;=7-WEEKDAY(TODAY()))</formula>
    </cfRule>
  </conditionalFormatting>
  <conditionalFormatting sqref="CD145">
    <cfRule type="timePeriod" dxfId="3348" priority="4685" timePeriod="nextMonth">
      <formula>AND(MONTH(CD145)=MONTH(EDATE(TODAY(),0+1)),YEAR(CD145)=YEAR(EDATE(TODAY(),0+1)))</formula>
    </cfRule>
    <cfRule type="timePeriod" dxfId="3347" priority="4686" timePeriod="nextWeek">
      <formula>AND(ROUNDDOWN(CD145,0)-TODAY()&gt;(7-WEEKDAY(TODAY())),ROUNDDOWN(CD145,0)-TODAY()&lt;(15-WEEKDAY(TODAY())))</formula>
    </cfRule>
    <cfRule type="timePeriod" dxfId="3346" priority="4687" timePeriod="thisWeek">
      <formula>AND(TODAY()-ROUNDDOWN(CD145,0)&lt;=WEEKDAY(TODAY())-1,ROUNDDOWN(CD145,0)-TODAY()&lt;=7-WEEKDAY(TODAY()))</formula>
    </cfRule>
  </conditionalFormatting>
  <conditionalFormatting sqref="C145">
    <cfRule type="containsText" dxfId="3345" priority="4679" operator="containsText" text="Closed">
      <formula>NOT(ISERROR(SEARCH("Closed",C145)))</formula>
    </cfRule>
    <cfRule type="containsText" dxfId="3344" priority="4683" stopIfTrue="1" operator="containsText" text="Near Due">
      <formula>NOT(ISERROR(SEARCH("Near Due",C145)))</formula>
    </cfRule>
    <cfRule type="containsText" dxfId="3343" priority="4684" stopIfTrue="1" operator="containsText" text="Closed">
      <formula>NOT(ISERROR(SEARCH("Closed",C145)))</formula>
    </cfRule>
  </conditionalFormatting>
  <conditionalFormatting sqref="C145">
    <cfRule type="containsText" dxfId="3342" priority="4680" stopIfTrue="1" operator="containsText" text="Too Over Due">
      <formula>NOT(ISERROR(SEARCH("Too Over Due",C145)))</formula>
    </cfRule>
    <cfRule type="containsText" dxfId="3341" priority="4681" stopIfTrue="1" operator="containsText" text="Over due">
      <formula>NOT(ISERROR(SEARCH("Over due",C145)))</formula>
    </cfRule>
    <cfRule type="containsText" dxfId="3340" priority="4682" stopIfTrue="1" operator="containsText" text="Today is due date">
      <formula>NOT(ISERROR(SEARCH("Today is due date",C145)))</formula>
    </cfRule>
  </conditionalFormatting>
  <conditionalFormatting sqref="Y145">
    <cfRule type="containsText" dxfId="3339" priority="4677" operator="containsText" text="Non Operate">
      <formula>NOT(ISERROR(SEARCH("Non Operate",Y145)))</formula>
    </cfRule>
    <cfRule type="containsText" dxfId="3338" priority="4678" operator="containsText" text="Operate">
      <formula>NOT(ISERROR(SEARCH("Operate",Y145)))</formula>
    </cfRule>
  </conditionalFormatting>
  <conditionalFormatting sqref="D146">
    <cfRule type="containsText" dxfId="3337" priority="4669" stopIfTrue="1" operator="containsText" text="Near Due">
      <formula>NOT(ISERROR(SEARCH("Near Due",D146)))</formula>
    </cfRule>
    <cfRule type="containsText" dxfId="3336" priority="4670" stopIfTrue="1" operator="containsText" text="Closed">
      <formula>NOT(ISERROR(SEARCH("Closed",D146)))</formula>
    </cfRule>
  </conditionalFormatting>
  <conditionalFormatting sqref="D146">
    <cfRule type="containsText" dxfId="3335" priority="4666" stopIfTrue="1" operator="containsText" text="Too Over Due">
      <formula>NOT(ISERROR(SEARCH("Too Over Due",D146)))</formula>
    </cfRule>
    <cfRule type="containsText" dxfId="3334" priority="4667" stopIfTrue="1" operator="containsText" text="Over due">
      <formula>NOT(ISERROR(SEARCH("Over due",D146)))</formula>
    </cfRule>
    <cfRule type="containsText" dxfId="3333" priority="4668" stopIfTrue="1" operator="containsText" text="Today is due date">
      <formula>NOT(ISERROR(SEARCH("Today is due date",D146)))</formula>
    </cfRule>
  </conditionalFormatting>
  <conditionalFormatting sqref="D146">
    <cfRule type="containsText" dxfId="3332" priority="4664" operator="containsText" text="Done">
      <formula>NOT(ISERROR(SEARCH("Done",D146)))</formula>
    </cfRule>
    <cfRule type="containsText" dxfId="3331" priority="4665" operator="containsText" text="Under Test">
      <formula>NOT(ISERROR(SEARCH("Under Test",D146)))</formula>
    </cfRule>
  </conditionalFormatting>
  <conditionalFormatting sqref="D146">
    <cfRule type="containsText" dxfId="3330" priority="4663" operator="containsText" text="Cancel Test">
      <formula>NOT(ISERROR(SEARCH("Cancel Test",D146)))</formula>
    </cfRule>
  </conditionalFormatting>
  <conditionalFormatting sqref="E146">
    <cfRule type="containsText" dxfId="3329" priority="4661" stopIfTrue="1" operator="containsText" text="Near Due">
      <formula>NOT(ISERROR(SEARCH("Near Due",E146)))</formula>
    </cfRule>
    <cfRule type="containsText" dxfId="3328" priority="4662" stopIfTrue="1" operator="containsText" text="Closed">
      <formula>NOT(ISERROR(SEARCH("Closed",E146)))</formula>
    </cfRule>
  </conditionalFormatting>
  <conditionalFormatting sqref="E146">
    <cfRule type="containsText" dxfId="3327" priority="4658" stopIfTrue="1" operator="containsText" text="Too Over Due">
      <formula>NOT(ISERROR(SEARCH("Too Over Due",E146)))</formula>
    </cfRule>
    <cfRule type="containsText" dxfId="3326" priority="4659" stopIfTrue="1" operator="containsText" text="Over due">
      <formula>NOT(ISERROR(SEARCH("Over due",E146)))</formula>
    </cfRule>
    <cfRule type="containsText" dxfId="3325" priority="4660" stopIfTrue="1" operator="containsText" text="Today is due date">
      <formula>NOT(ISERROR(SEARCH("Today is due date",E146)))</formula>
    </cfRule>
  </conditionalFormatting>
  <conditionalFormatting sqref="CC147">
    <cfRule type="containsText" dxfId="3324" priority="4656" operator="containsText" text="Closed">
      <formula>NOT(ISERROR(SEARCH("Closed",CC147)))</formula>
    </cfRule>
  </conditionalFormatting>
  <conditionalFormatting sqref="X146">
    <cfRule type="containsText" dxfId="3323" priority="4654" operator="containsText" text="Non Operate">
      <formula>NOT(ISERROR(SEARCH("Non Operate",X146)))</formula>
    </cfRule>
    <cfRule type="containsText" dxfId="3322" priority="4655" operator="containsText" text="Operate">
      <formula>NOT(ISERROR(SEARCH("Operate",X146)))</formula>
    </cfRule>
  </conditionalFormatting>
  <conditionalFormatting sqref="O146">
    <cfRule type="containsText" dxfId="3321" priority="4652" operator="containsText" text="Regular Test">
      <formula>NOT(ISERROR(SEARCH("Regular Test",O146)))</formula>
    </cfRule>
    <cfRule type="containsText" dxfId="3320" priority="4653" operator="containsText" text="Special Request">
      <formula>NOT(ISERROR(SEARCH("Special Request",O146)))</formula>
    </cfRule>
  </conditionalFormatting>
  <conditionalFormatting sqref="CC146:CC147">
    <cfRule type="colorScale" priority="4657">
      <colorScale>
        <cfvo type="min"/>
        <cfvo type="percentile" val="50"/>
        <cfvo type="max"/>
        <color rgb="FF63BE7B"/>
        <color rgb="FFFCFCFF"/>
        <color rgb="FFF8696B"/>
      </colorScale>
    </cfRule>
  </conditionalFormatting>
  <conditionalFormatting sqref="AH146:AO146 AQ146:BE146">
    <cfRule type="timePeriod" dxfId="3319" priority="4649" timePeriod="nextMonth">
      <formula>AND(MONTH(AH146)=MONTH(EDATE(TODAY(),0+1)),YEAR(AH146)=YEAR(EDATE(TODAY(),0+1)))</formula>
    </cfRule>
    <cfRule type="timePeriod" dxfId="3318" priority="4650" timePeriod="nextWeek">
      <formula>AND(ROUNDDOWN(AH146,0)-TODAY()&gt;(7-WEEKDAY(TODAY())),ROUNDDOWN(AH146,0)-TODAY()&lt;(15-WEEKDAY(TODAY())))</formula>
    </cfRule>
    <cfRule type="timePeriod" dxfId="3317" priority="4651" timePeriod="thisWeek">
      <formula>AND(TODAY()-ROUNDDOWN(AH146,0)&lt;=WEEKDAY(TODAY())-1,ROUNDDOWN(AH146,0)-TODAY()&lt;=7-WEEKDAY(TODAY()))</formula>
    </cfRule>
  </conditionalFormatting>
  <conditionalFormatting sqref="CD146:CD147">
    <cfRule type="timePeriod" dxfId="3316" priority="4646" timePeriod="nextMonth">
      <formula>AND(MONTH(CD146)=MONTH(EDATE(TODAY(),0+1)),YEAR(CD146)=YEAR(EDATE(TODAY(),0+1)))</formula>
    </cfRule>
    <cfRule type="timePeriod" dxfId="3315" priority="4647" timePeriod="nextWeek">
      <formula>AND(ROUNDDOWN(CD146,0)-TODAY()&gt;(7-WEEKDAY(TODAY())),ROUNDDOWN(CD146,0)-TODAY()&lt;(15-WEEKDAY(TODAY())))</formula>
    </cfRule>
    <cfRule type="timePeriod" dxfId="3314" priority="4648" timePeriod="thisWeek">
      <formula>AND(TODAY()-ROUNDDOWN(CD146,0)&lt;=WEEKDAY(TODAY())-1,ROUNDDOWN(CD146,0)-TODAY()&lt;=7-WEEKDAY(TODAY()))</formula>
    </cfRule>
  </conditionalFormatting>
  <conditionalFormatting sqref="C146">
    <cfRule type="containsText" dxfId="3313" priority="4640" operator="containsText" text="Closed">
      <formula>NOT(ISERROR(SEARCH("Closed",C146)))</formula>
    </cfRule>
    <cfRule type="containsText" dxfId="3312" priority="4644" stopIfTrue="1" operator="containsText" text="Near Due">
      <formula>NOT(ISERROR(SEARCH("Near Due",C146)))</formula>
    </cfRule>
    <cfRule type="containsText" dxfId="3311" priority="4645" stopIfTrue="1" operator="containsText" text="Closed">
      <formula>NOT(ISERROR(SEARCH("Closed",C146)))</formula>
    </cfRule>
  </conditionalFormatting>
  <conditionalFormatting sqref="C146">
    <cfRule type="containsText" dxfId="3310" priority="4641" stopIfTrue="1" operator="containsText" text="Too Over Due">
      <formula>NOT(ISERROR(SEARCH("Too Over Due",C146)))</formula>
    </cfRule>
    <cfRule type="containsText" dxfId="3309" priority="4642" stopIfTrue="1" operator="containsText" text="Over due">
      <formula>NOT(ISERROR(SEARCH("Over due",C146)))</formula>
    </cfRule>
    <cfRule type="containsText" dxfId="3308" priority="4643" stopIfTrue="1" operator="containsText" text="Today is due date">
      <formula>NOT(ISERROR(SEARCH("Today is due date",C146)))</formula>
    </cfRule>
  </conditionalFormatting>
  <conditionalFormatting sqref="Y146">
    <cfRule type="containsText" dxfId="3307" priority="4638" operator="containsText" text="Non Operate">
      <formula>NOT(ISERROR(SEARCH("Non Operate",Y146)))</formula>
    </cfRule>
    <cfRule type="containsText" dxfId="3306" priority="4639" operator="containsText" text="Operate">
      <formula>NOT(ISERROR(SEARCH("Operate",Y146)))</formula>
    </cfRule>
  </conditionalFormatting>
  <conditionalFormatting sqref="AF146:AG146">
    <cfRule type="timePeriod" dxfId="3305" priority="4635" timePeriod="nextMonth">
      <formula>AND(MONTH(AF146)=MONTH(EDATE(TODAY(),0+1)),YEAR(AF146)=YEAR(EDATE(TODAY(),0+1)))</formula>
    </cfRule>
    <cfRule type="timePeriod" dxfId="3304" priority="4636" timePeriod="nextWeek">
      <formula>AND(ROUNDDOWN(AF146,0)-TODAY()&gt;(7-WEEKDAY(TODAY())),ROUNDDOWN(AF146,0)-TODAY()&lt;(15-WEEKDAY(TODAY())))</formula>
    </cfRule>
    <cfRule type="timePeriod" dxfId="3303" priority="4637" timePeriod="thisWeek">
      <formula>AND(TODAY()-ROUNDDOWN(AF146,0)&lt;=WEEKDAY(TODAY())-1,ROUNDDOWN(AF146,0)-TODAY()&lt;=7-WEEKDAY(TODAY()))</formula>
    </cfRule>
  </conditionalFormatting>
  <conditionalFormatting sqref="AP146">
    <cfRule type="timePeriod" dxfId="3302" priority="4632" timePeriod="nextMonth">
      <formula>AND(MONTH(AP146)=MONTH(EDATE(TODAY(),0+1)),YEAR(AP146)=YEAR(EDATE(TODAY(),0+1)))</formula>
    </cfRule>
    <cfRule type="timePeriod" dxfId="3301" priority="4633" timePeriod="nextWeek">
      <formula>AND(ROUNDDOWN(AP146,0)-TODAY()&gt;(7-WEEKDAY(TODAY())),ROUNDDOWN(AP146,0)-TODAY()&lt;(15-WEEKDAY(TODAY())))</formula>
    </cfRule>
    <cfRule type="timePeriod" dxfId="3300" priority="4634" timePeriod="thisWeek">
      <formula>AND(TODAY()-ROUNDDOWN(AP146,0)&lt;=WEEKDAY(TODAY())-1,ROUNDDOWN(AP146,0)-TODAY()&lt;=7-WEEKDAY(TODAY()))</formula>
    </cfRule>
  </conditionalFormatting>
  <conditionalFormatting sqref="D147">
    <cfRule type="containsText" dxfId="3299" priority="4625" stopIfTrue="1" operator="containsText" text="Near Due">
      <formula>NOT(ISERROR(SEARCH("Near Due",D147)))</formula>
    </cfRule>
    <cfRule type="containsText" dxfId="3298" priority="4626" stopIfTrue="1" operator="containsText" text="Closed">
      <formula>NOT(ISERROR(SEARCH("Closed",D147)))</formula>
    </cfRule>
  </conditionalFormatting>
  <conditionalFormatting sqref="D147">
    <cfRule type="containsText" dxfId="3297" priority="4622" stopIfTrue="1" operator="containsText" text="Too Over Due">
      <formula>NOT(ISERROR(SEARCH("Too Over Due",D147)))</formula>
    </cfRule>
    <cfRule type="containsText" dxfId="3296" priority="4623" stopIfTrue="1" operator="containsText" text="Over due">
      <formula>NOT(ISERROR(SEARCH("Over due",D147)))</formula>
    </cfRule>
    <cfRule type="containsText" dxfId="3295" priority="4624" stopIfTrue="1" operator="containsText" text="Today is due date">
      <formula>NOT(ISERROR(SEARCH("Today is due date",D147)))</formula>
    </cfRule>
  </conditionalFormatting>
  <conditionalFormatting sqref="X147:Y147">
    <cfRule type="containsText" dxfId="3294" priority="4620" operator="containsText" text="Non Operate">
      <formula>NOT(ISERROR(SEARCH("Non Operate",X147)))</formula>
    </cfRule>
    <cfRule type="containsText" dxfId="3293" priority="4621" operator="containsText" text="Operate">
      <formula>NOT(ISERROR(SEARCH("Operate",X147)))</formula>
    </cfRule>
  </conditionalFormatting>
  <conditionalFormatting sqref="O147">
    <cfRule type="containsText" dxfId="3292" priority="4618" operator="containsText" text="Regular Test">
      <formula>NOT(ISERROR(SEARCH("Regular Test",O147)))</formula>
    </cfRule>
    <cfRule type="containsText" dxfId="3291" priority="4619" operator="containsText" text="Special Request">
      <formula>NOT(ISERROR(SEARCH("Special Request",O147)))</formula>
    </cfRule>
  </conditionalFormatting>
  <conditionalFormatting sqref="AF147:BE147">
    <cfRule type="timePeriod" dxfId="3290" priority="4615" timePeriod="nextMonth">
      <formula>AND(MONTH(AF147)=MONTH(EDATE(TODAY(),0+1)),YEAR(AF147)=YEAR(EDATE(TODAY(),0+1)))</formula>
    </cfRule>
    <cfRule type="timePeriod" dxfId="3289" priority="4616" timePeriod="nextWeek">
      <formula>AND(ROUNDDOWN(AF147,0)-TODAY()&gt;(7-WEEKDAY(TODAY())),ROUNDDOWN(AF147,0)-TODAY()&lt;(15-WEEKDAY(TODAY())))</formula>
    </cfRule>
    <cfRule type="timePeriod" dxfId="3288" priority="4617" timePeriod="thisWeek">
      <formula>AND(TODAY()-ROUNDDOWN(AF147,0)&lt;=WEEKDAY(TODAY())-1,ROUNDDOWN(AF147,0)-TODAY()&lt;=7-WEEKDAY(TODAY()))</formula>
    </cfRule>
  </conditionalFormatting>
  <conditionalFormatting sqref="C147">
    <cfRule type="containsText" dxfId="3287" priority="4607" operator="containsText" text="Closed">
      <formula>NOT(ISERROR(SEARCH("Closed",C147)))</formula>
    </cfRule>
    <cfRule type="containsText" dxfId="3286" priority="4613" stopIfTrue="1" operator="containsText" text="Near Due">
      <formula>NOT(ISERROR(SEARCH("Near Due",C147)))</formula>
    </cfRule>
    <cfRule type="containsText" dxfId="3285" priority="4614" stopIfTrue="1" operator="containsText" text="Closed">
      <formula>NOT(ISERROR(SEARCH("Closed",C147)))</formula>
    </cfRule>
  </conditionalFormatting>
  <conditionalFormatting sqref="C147">
    <cfRule type="containsText" dxfId="3284" priority="4610" stopIfTrue="1" operator="containsText" text="Too Over Due">
      <formula>NOT(ISERROR(SEARCH("Too Over Due",C147)))</formula>
    </cfRule>
    <cfRule type="containsText" dxfId="3283" priority="4611" stopIfTrue="1" operator="containsText" text="Over due">
      <formula>NOT(ISERROR(SEARCH("Over due",C147)))</formula>
    </cfRule>
    <cfRule type="containsText" dxfId="3282" priority="4612" stopIfTrue="1" operator="containsText" text="Today is due date">
      <formula>NOT(ISERROR(SEARCH("Today is due date",C147)))</formula>
    </cfRule>
  </conditionalFormatting>
  <conditionalFormatting sqref="D147">
    <cfRule type="containsText" dxfId="3281" priority="4608" operator="containsText" text="Done">
      <formula>NOT(ISERROR(SEARCH("Done",D147)))</formula>
    </cfRule>
    <cfRule type="containsText" dxfId="3280" priority="4609" operator="containsText" text="Under Test">
      <formula>NOT(ISERROR(SEARCH("Under Test",D147)))</formula>
    </cfRule>
  </conditionalFormatting>
  <conditionalFormatting sqref="D147">
    <cfRule type="containsText" dxfId="3279" priority="4606" operator="containsText" text="Cancel Test">
      <formula>NOT(ISERROR(SEARCH("Cancel Test",D147)))</formula>
    </cfRule>
  </conditionalFormatting>
  <conditionalFormatting sqref="AF143:AG145">
    <cfRule type="timePeriod" dxfId="3278" priority="4598" timePeriod="nextMonth">
      <formula>AND(MONTH(AF143)=MONTH(EDATE(TODAY(),0+1)),YEAR(AF143)=YEAR(EDATE(TODAY(),0+1)))</formula>
    </cfRule>
    <cfRule type="timePeriod" dxfId="3277" priority="4599" timePeriod="nextWeek">
      <formula>AND(ROUNDDOWN(AF143,0)-TODAY()&gt;(7-WEEKDAY(TODAY())),ROUNDDOWN(AF143,0)-TODAY()&lt;(15-WEEKDAY(TODAY())))</formula>
    </cfRule>
    <cfRule type="timePeriod" dxfId="3276" priority="4600" timePeriod="thisWeek">
      <formula>AND(TODAY()-ROUNDDOWN(AF143,0)&lt;=WEEKDAY(TODAY())-1,ROUNDDOWN(AF143,0)-TODAY()&lt;=7-WEEKDAY(TODAY()))</formula>
    </cfRule>
  </conditionalFormatting>
  <conditionalFormatting sqref="AP143:AP145">
    <cfRule type="timePeriod" dxfId="3275" priority="4595" timePeriod="nextMonth">
      <formula>AND(MONTH(AP143)=MONTH(EDATE(TODAY(),0+1)),YEAR(AP143)=YEAR(EDATE(TODAY(),0+1)))</formula>
    </cfRule>
    <cfRule type="timePeriod" dxfId="3274" priority="4596" timePeriod="nextWeek">
      <formula>AND(ROUNDDOWN(AP143,0)-TODAY()&gt;(7-WEEKDAY(TODAY())),ROUNDDOWN(AP143,0)-TODAY()&lt;(15-WEEKDAY(TODAY())))</formula>
    </cfRule>
    <cfRule type="timePeriod" dxfId="3273" priority="4597" timePeriod="thisWeek">
      <formula>AND(TODAY()-ROUNDDOWN(AP143,0)&lt;=WEEKDAY(TODAY())-1,ROUNDDOWN(AP143,0)-TODAY()&lt;=7-WEEKDAY(TODAY()))</formula>
    </cfRule>
  </conditionalFormatting>
  <conditionalFormatting sqref="D148:D149">
    <cfRule type="containsText" dxfId="3272" priority="4593" stopIfTrue="1" operator="containsText" text="Near Due">
      <formula>NOT(ISERROR(SEARCH("Near Due",D148)))</formula>
    </cfRule>
    <cfRule type="containsText" dxfId="3271" priority="4594" stopIfTrue="1" operator="containsText" text="Closed">
      <formula>NOT(ISERROR(SEARCH("Closed",D148)))</formula>
    </cfRule>
  </conditionalFormatting>
  <conditionalFormatting sqref="D148:D149">
    <cfRule type="containsText" dxfId="3270" priority="4590" stopIfTrue="1" operator="containsText" text="Too Over Due">
      <formula>NOT(ISERROR(SEARCH("Too Over Due",D148)))</formula>
    </cfRule>
    <cfRule type="containsText" dxfId="3269" priority="4591" stopIfTrue="1" operator="containsText" text="Over due">
      <formula>NOT(ISERROR(SEARCH("Over due",D148)))</formula>
    </cfRule>
    <cfRule type="containsText" dxfId="3268" priority="4592" stopIfTrue="1" operator="containsText" text="Today is due date">
      <formula>NOT(ISERROR(SEARCH("Today is due date",D148)))</formula>
    </cfRule>
  </conditionalFormatting>
  <conditionalFormatting sqref="D148:D149">
    <cfRule type="containsText" dxfId="3267" priority="4588" operator="containsText" text="Done">
      <formula>NOT(ISERROR(SEARCH("Done",D148)))</formula>
    </cfRule>
    <cfRule type="containsText" dxfId="3266" priority="4589" operator="containsText" text="Under Test">
      <formula>NOT(ISERROR(SEARCH("Under Test",D148)))</formula>
    </cfRule>
  </conditionalFormatting>
  <conditionalFormatting sqref="E148:E149">
    <cfRule type="containsText" dxfId="3265" priority="4585" stopIfTrue="1" operator="containsText" text="Near Due">
      <formula>NOT(ISERROR(SEARCH("Near Due",E148)))</formula>
    </cfRule>
    <cfRule type="containsText" dxfId="3264" priority="4586" stopIfTrue="1" operator="containsText" text="Closed">
      <formula>NOT(ISERROR(SEARCH("Closed",E148)))</formula>
    </cfRule>
  </conditionalFormatting>
  <conditionalFormatting sqref="E148:E149">
    <cfRule type="containsText" dxfId="3263" priority="4582" stopIfTrue="1" operator="containsText" text="Too Over Due">
      <formula>NOT(ISERROR(SEARCH("Too Over Due",E148)))</formula>
    </cfRule>
    <cfRule type="containsText" dxfId="3262" priority="4583" stopIfTrue="1" operator="containsText" text="Over due">
      <formula>NOT(ISERROR(SEARCH("Over due",E148)))</formula>
    </cfRule>
    <cfRule type="containsText" dxfId="3261" priority="4584" stopIfTrue="1" operator="containsText" text="Today is due date">
      <formula>NOT(ISERROR(SEARCH("Today is due date",E148)))</formula>
    </cfRule>
  </conditionalFormatting>
  <conditionalFormatting sqref="X148:Y149">
    <cfRule type="containsText" dxfId="3260" priority="4579" operator="containsText" text="Non Operate">
      <formula>NOT(ISERROR(SEARCH("Non Operate",X148)))</formula>
    </cfRule>
    <cfRule type="containsText" dxfId="3259" priority="4580" operator="containsText" text="Operate">
      <formula>NOT(ISERROR(SEARCH("Operate",X148)))</formula>
    </cfRule>
  </conditionalFormatting>
  <conditionalFormatting sqref="O148:O149">
    <cfRule type="containsText" dxfId="3258" priority="4577" operator="containsText" text="Regular Test">
      <formula>NOT(ISERROR(SEARCH("Regular Test",O148)))</formula>
    </cfRule>
    <cfRule type="containsText" dxfId="3257" priority="4578" operator="containsText" text="Special Request">
      <formula>NOT(ISERROR(SEARCH("Special Request",O148)))</formula>
    </cfRule>
  </conditionalFormatting>
  <conditionalFormatting sqref="CC148:CC149">
    <cfRule type="colorScale" priority="4587">
      <colorScale>
        <cfvo type="min"/>
        <cfvo type="percentile" val="50"/>
        <cfvo type="max"/>
        <color rgb="FF63BE7B"/>
        <color rgb="FFFCFCFF"/>
        <color rgb="FFF8696B"/>
      </colorScale>
    </cfRule>
  </conditionalFormatting>
  <conditionalFormatting sqref="AF148:BE149">
    <cfRule type="timePeriod" dxfId="3256" priority="4574" timePeriod="nextMonth">
      <formula>AND(MONTH(AF148)=MONTH(EDATE(TODAY(),0+1)),YEAR(AF148)=YEAR(EDATE(TODAY(),0+1)))</formula>
    </cfRule>
    <cfRule type="timePeriod" dxfId="3255" priority="4575" timePeriod="nextWeek">
      <formula>AND(ROUNDDOWN(AF148,0)-TODAY()&gt;(7-WEEKDAY(TODAY())),ROUNDDOWN(AF148,0)-TODAY()&lt;(15-WEEKDAY(TODAY())))</formula>
    </cfRule>
    <cfRule type="timePeriod" dxfId="3254" priority="4576" timePeriod="thisWeek">
      <formula>AND(TODAY()-ROUNDDOWN(AF148,0)&lt;=WEEKDAY(TODAY())-1,ROUNDDOWN(AF148,0)-TODAY()&lt;=7-WEEKDAY(TODAY()))</formula>
    </cfRule>
  </conditionalFormatting>
  <conditionalFormatting sqref="CD148:CD149">
    <cfRule type="timePeriod" dxfId="3253" priority="4571" timePeriod="nextMonth">
      <formula>AND(MONTH(CD148)=MONTH(EDATE(TODAY(),0+1)),YEAR(CD148)=YEAR(EDATE(TODAY(),0+1)))</formula>
    </cfRule>
    <cfRule type="timePeriod" dxfId="3252" priority="4572" timePeriod="nextWeek">
      <formula>AND(ROUNDDOWN(CD148,0)-TODAY()&gt;(7-WEEKDAY(TODAY())),ROUNDDOWN(CD148,0)-TODAY()&lt;(15-WEEKDAY(TODAY())))</formula>
    </cfRule>
    <cfRule type="timePeriod" dxfId="3251" priority="4573" timePeriod="thisWeek">
      <formula>AND(TODAY()-ROUNDDOWN(CD148,0)&lt;=WEEKDAY(TODAY())-1,ROUNDDOWN(CD148,0)-TODAY()&lt;=7-WEEKDAY(TODAY()))</formula>
    </cfRule>
  </conditionalFormatting>
  <conditionalFormatting sqref="CG148:CG149">
    <cfRule type="timePeriod" dxfId="3250" priority="4568" timePeriod="nextMonth">
      <formula>AND(MONTH(CG148)=MONTH(EDATE(TODAY(),0+1)),YEAR(CG148)=YEAR(EDATE(TODAY(),0+1)))</formula>
    </cfRule>
    <cfRule type="timePeriod" dxfId="3249" priority="4569" timePeriod="nextWeek">
      <formula>AND(ROUNDDOWN(CG148,0)-TODAY()&gt;(7-WEEKDAY(TODAY())),ROUNDDOWN(CG148,0)-TODAY()&lt;(15-WEEKDAY(TODAY())))</formula>
    </cfRule>
    <cfRule type="timePeriod" dxfId="3248" priority="4570" timePeriod="thisWeek">
      <formula>AND(TODAY()-ROUNDDOWN(CG148,0)&lt;=WEEKDAY(TODAY())-1,ROUNDDOWN(CG148,0)-TODAY()&lt;=7-WEEKDAY(TODAY()))</formula>
    </cfRule>
  </conditionalFormatting>
  <conditionalFormatting sqref="CD148:CD149">
    <cfRule type="timePeriod" dxfId="3247" priority="4565" timePeriod="nextMonth">
      <formula>AND(MONTH(CD148)=MONTH(EDATE(TODAY(),0+1)),YEAR(CD148)=YEAR(EDATE(TODAY(),0+1)))</formula>
    </cfRule>
    <cfRule type="timePeriod" dxfId="3246" priority="4566" timePeriod="nextWeek">
      <formula>AND(ROUNDDOWN(CD148,0)-TODAY()&gt;(7-WEEKDAY(TODAY())),ROUNDDOWN(CD148,0)-TODAY()&lt;(15-WEEKDAY(TODAY())))</formula>
    </cfRule>
    <cfRule type="timePeriod" dxfId="3245" priority="4567" timePeriod="thisWeek">
      <formula>AND(TODAY()-ROUNDDOWN(CD148,0)&lt;=WEEKDAY(TODAY())-1,ROUNDDOWN(CD148,0)-TODAY()&lt;=7-WEEKDAY(TODAY()))</formula>
    </cfRule>
  </conditionalFormatting>
  <conditionalFormatting sqref="C148:C149">
    <cfRule type="containsText" dxfId="3244" priority="4559" operator="containsText" text="Closed">
      <formula>NOT(ISERROR(SEARCH("Closed",C148)))</formula>
    </cfRule>
    <cfRule type="containsText" dxfId="3243" priority="4563" stopIfTrue="1" operator="containsText" text="Near Due">
      <formula>NOT(ISERROR(SEARCH("Near Due",C148)))</formula>
    </cfRule>
    <cfRule type="containsText" dxfId="3242" priority="4564" stopIfTrue="1" operator="containsText" text="Closed">
      <formula>NOT(ISERROR(SEARCH("Closed",C148)))</formula>
    </cfRule>
  </conditionalFormatting>
  <conditionalFormatting sqref="C148:C149">
    <cfRule type="containsText" dxfId="3241" priority="4560" stopIfTrue="1" operator="containsText" text="Too Over Due">
      <formula>NOT(ISERROR(SEARCH("Too Over Due",C148)))</formula>
    </cfRule>
    <cfRule type="containsText" dxfId="3240" priority="4561" stopIfTrue="1" operator="containsText" text="Over due">
      <formula>NOT(ISERROR(SEARCH("Over due",C148)))</formula>
    </cfRule>
    <cfRule type="containsText" dxfId="3239" priority="4562" stopIfTrue="1" operator="containsText" text="Today is due date">
      <formula>NOT(ISERROR(SEARCH("Today is due date",C148)))</formula>
    </cfRule>
  </conditionalFormatting>
  <conditionalFormatting sqref="CF148">
    <cfRule type="timePeriod" dxfId="3238" priority="4556" timePeriod="nextMonth">
      <formula>AND(MONTH(CF148)=MONTH(EDATE(TODAY(),0+1)),YEAR(CF148)=YEAR(EDATE(TODAY(),0+1)))</formula>
    </cfRule>
    <cfRule type="timePeriod" dxfId="3237" priority="4557" timePeriod="nextWeek">
      <formula>AND(ROUNDDOWN(CF148,0)-TODAY()&gt;(7-WEEKDAY(TODAY())),ROUNDDOWN(CF148,0)-TODAY()&lt;(15-WEEKDAY(TODAY())))</formula>
    </cfRule>
    <cfRule type="timePeriod" dxfId="3236" priority="4558" timePeriod="thisWeek">
      <formula>AND(TODAY()-ROUNDDOWN(CF148,0)&lt;=WEEKDAY(TODAY())-1,ROUNDDOWN(CF148,0)-TODAY()&lt;=7-WEEKDAY(TODAY()))</formula>
    </cfRule>
  </conditionalFormatting>
  <conditionalFormatting sqref="CF149">
    <cfRule type="timePeriod" dxfId="3235" priority="4553" timePeriod="nextMonth">
      <formula>AND(MONTH(CF149)=MONTH(EDATE(TODAY(),0+1)),YEAR(CF149)=YEAR(EDATE(TODAY(),0+1)))</formula>
    </cfRule>
    <cfRule type="timePeriod" dxfId="3234" priority="4554" timePeriod="nextWeek">
      <formula>AND(ROUNDDOWN(CF149,0)-TODAY()&gt;(7-WEEKDAY(TODAY())),ROUNDDOWN(CF149,0)-TODAY()&lt;(15-WEEKDAY(TODAY())))</formula>
    </cfRule>
    <cfRule type="timePeriod" dxfId="3233" priority="4555" timePeriod="thisWeek">
      <formula>AND(TODAY()-ROUNDDOWN(CF149,0)&lt;=WEEKDAY(TODAY())-1,ROUNDDOWN(CF149,0)-TODAY()&lt;=7-WEEKDAY(TODAY()))</formula>
    </cfRule>
  </conditionalFormatting>
  <conditionalFormatting sqref="D148:D149">
    <cfRule type="containsText" dxfId="3232" priority="4552" operator="containsText" text="Cancel Test">
      <formula>NOT(ISERROR(SEARCH("Cancel Test",D148)))</formula>
    </cfRule>
  </conditionalFormatting>
  <conditionalFormatting sqref="D100:D110">
    <cfRule type="containsText" dxfId="3231" priority="4550" stopIfTrue="1" operator="containsText" text="Near Due">
      <formula>NOT(ISERROR(SEARCH("Near Due",D100)))</formula>
    </cfRule>
    <cfRule type="containsText" dxfId="3230" priority="4551" stopIfTrue="1" operator="containsText" text="Closed">
      <formula>NOT(ISERROR(SEARCH("Closed",D100)))</formula>
    </cfRule>
  </conditionalFormatting>
  <conditionalFormatting sqref="D100:D110">
    <cfRule type="containsText" dxfId="3229" priority="4547" stopIfTrue="1" operator="containsText" text="Too Over Due">
      <formula>NOT(ISERROR(SEARCH("Too Over Due",D100)))</formula>
    </cfRule>
    <cfRule type="containsText" dxfId="3228" priority="4548" stopIfTrue="1" operator="containsText" text="Over due">
      <formula>NOT(ISERROR(SEARCH("Over due",D100)))</formula>
    </cfRule>
    <cfRule type="containsText" dxfId="3227" priority="4549" stopIfTrue="1" operator="containsText" text="Today is due date">
      <formula>NOT(ISERROR(SEARCH("Today is due date",D100)))</formula>
    </cfRule>
  </conditionalFormatting>
  <conditionalFormatting sqref="D100:D110">
    <cfRule type="containsText" dxfId="3226" priority="4545" operator="containsText" text="Done">
      <formula>NOT(ISERROR(SEARCH("Done",D100)))</formula>
    </cfRule>
    <cfRule type="containsText" dxfId="3225" priority="4546" operator="containsText" text="Under Test">
      <formula>NOT(ISERROR(SEARCH("Under Test",D100)))</formula>
    </cfRule>
  </conditionalFormatting>
  <conditionalFormatting sqref="D100:D110">
    <cfRule type="containsText" dxfId="3224" priority="4544" operator="containsText" text="Cancel Test">
      <formula>NOT(ISERROR(SEARCH("Cancel Test",D100)))</formula>
    </cfRule>
  </conditionalFormatting>
  <conditionalFormatting sqref="CD115">
    <cfRule type="timePeriod" dxfId="3223" priority="4541" timePeriod="nextMonth">
      <formula>AND(MONTH(CD115)=MONTH(EDATE(TODAY(),0+1)),YEAR(CD115)=YEAR(EDATE(TODAY(),0+1)))</formula>
    </cfRule>
    <cfRule type="timePeriod" dxfId="3222" priority="4542" timePeriod="nextWeek">
      <formula>AND(ROUNDDOWN(CD115,0)-TODAY()&gt;(7-WEEKDAY(TODAY())),ROUNDDOWN(CD115,0)-TODAY()&lt;(15-WEEKDAY(TODAY())))</formula>
    </cfRule>
    <cfRule type="timePeriod" dxfId="3221" priority="4543" timePeriod="thisWeek">
      <formula>AND(TODAY()-ROUNDDOWN(CD115,0)&lt;=WEEKDAY(TODAY())-1,ROUNDDOWN(CD115,0)-TODAY()&lt;=7-WEEKDAY(TODAY()))</formula>
    </cfRule>
  </conditionalFormatting>
  <conditionalFormatting sqref="CD116:CD118">
    <cfRule type="timePeriod" dxfId="3220" priority="4538" timePeriod="nextMonth">
      <formula>AND(MONTH(CD116)=MONTH(EDATE(TODAY(),0+1)),YEAR(CD116)=YEAR(EDATE(TODAY(),0+1)))</formula>
    </cfRule>
    <cfRule type="timePeriod" dxfId="3219" priority="4539" timePeriod="nextWeek">
      <formula>AND(ROUNDDOWN(CD116,0)-TODAY()&gt;(7-WEEKDAY(TODAY())),ROUNDDOWN(CD116,0)-TODAY()&lt;(15-WEEKDAY(TODAY())))</formula>
    </cfRule>
    <cfRule type="timePeriod" dxfId="3218" priority="4540" timePeriod="thisWeek">
      <formula>AND(TODAY()-ROUNDDOWN(CD116,0)&lt;=WEEKDAY(TODAY())-1,ROUNDDOWN(CD116,0)-TODAY()&lt;=7-WEEKDAY(TODAY()))</formula>
    </cfRule>
  </conditionalFormatting>
  <conditionalFormatting sqref="CD119">
    <cfRule type="timePeriod" dxfId="3217" priority="4535" timePeriod="nextMonth">
      <formula>AND(MONTH(CD119)=MONTH(EDATE(TODAY(),0+1)),YEAR(CD119)=YEAR(EDATE(TODAY(),0+1)))</formula>
    </cfRule>
    <cfRule type="timePeriod" dxfId="3216" priority="4536" timePeriod="nextWeek">
      <formula>AND(ROUNDDOWN(CD119,0)-TODAY()&gt;(7-WEEKDAY(TODAY())),ROUNDDOWN(CD119,0)-TODAY()&lt;(15-WEEKDAY(TODAY())))</formula>
    </cfRule>
    <cfRule type="timePeriod" dxfId="3215" priority="4537" timePeriod="thisWeek">
      <formula>AND(TODAY()-ROUNDDOWN(CD119,0)&lt;=WEEKDAY(TODAY())-1,ROUNDDOWN(CD119,0)-TODAY()&lt;=7-WEEKDAY(TODAY()))</formula>
    </cfRule>
  </conditionalFormatting>
  <conditionalFormatting sqref="CD120:CD122">
    <cfRule type="timePeriod" dxfId="3214" priority="4532" timePeriod="nextMonth">
      <formula>AND(MONTH(CD120)=MONTH(EDATE(TODAY(),0+1)),YEAR(CD120)=YEAR(EDATE(TODAY(),0+1)))</formula>
    </cfRule>
    <cfRule type="timePeriod" dxfId="3213" priority="4533" timePeriod="nextWeek">
      <formula>AND(ROUNDDOWN(CD120,0)-TODAY()&gt;(7-WEEKDAY(TODAY())),ROUNDDOWN(CD120,0)-TODAY()&lt;(15-WEEKDAY(TODAY())))</formula>
    </cfRule>
    <cfRule type="timePeriod" dxfId="3212" priority="4534" timePeriod="thisWeek">
      <formula>AND(TODAY()-ROUNDDOWN(CD120,0)&lt;=WEEKDAY(TODAY())-1,ROUNDDOWN(CD120,0)-TODAY()&lt;=7-WEEKDAY(TODAY()))</formula>
    </cfRule>
  </conditionalFormatting>
  <conditionalFormatting sqref="O150">
    <cfRule type="containsText" dxfId="3211" priority="4530" operator="containsText" text="Regular Test">
      <formula>NOT(ISERROR(SEARCH("Regular Test",O150)))</formula>
    </cfRule>
    <cfRule type="containsText" dxfId="3210" priority="4531" operator="containsText" text="Special Request">
      <formula>NOT(ISERROR(SEARCH("Special Request",O150)))</formula>
    </cfRule>
  </conditionalFormatting>
  <conditionalFormatting sqref="E150">
    <cfRule type="containsText" dxfId="3209" priority="4527" stopIfTrue="1" operator="containsText" text="Near Due">
      <formula>NOT(ISERROR(SEARCH("Near Due",E150)))</formula>
    </cfRule>
    <cfRule type="containsText" dxfId="3208" priority="4528" stopIfTrue="1" operator="containsText" text="Closed">
      <formula>NOT(ISERROR(SEARCH("Closed",E150)))</formula>
    </cfRule>
  </conditionalFormatting>
  <conditionalFormatting sqref="E150">
    <cfRule type="containsText" dxfId="3207" priority="4524" stopIfTrue="1" operator="containsText" text="Too Over Due">
      <formula>NOT(ISERROR(SEARCH("Too Over Due",E150)))</formula>
    </cfRule>
    <cfRule type="containsText" dxfId="3206" priority="4525" stopIfTrue="1" operator="containsText" text="Over due">
      <formula>NOT(ISERROR(SEARCH("Over due",E150)))</formula>
    </cfRule>
    <cfRule type="containsText" dxfId="3205" priority="4526" stopIfTrue="1" operator="containsText" text="Today is due date">
      <formula>NOT(ISERROR(SEARCH("Today is due date",E150)))</formula>
    </cfRule>
  </conditionalFormatting>
  <conditionalFormatting sqref="D150">
    <cfRule type="containsText" dxfId="3204" priority="4522" stopIfTrue="1" operator="containsText" text="Near Due">
      <formula>NOT(ISERROR(SEARCH("Near Due",D150)))</formula>
    </cfRule>
    <cfRule type="containsText" dxfId="3203" priority="4523" stopIfTrue="1" operator="containsText" text="Closed">
      <formula>NOT(ISERROR(SEARCH("Closed",D150)))</formula>
    </cfRule>
  </conditionalFormatting>
  <conditionalFormatting sqref="D150">
    <cfRule type="containsText" dxfId="3202" priority="4519" stopIfTrue="1" operator="containsText" text="Too Over Due">
      <formula>NOT(ISERROR(SEARCH("Too Over Due",D150)))</formula>
    </cfRule>
    <cfRule type="containsText" dxfId="3201" priority="4520" stopIfTrue="1" operator="containsText" text="Over due">
      <formula>NOT(ISERROR(SEARCH("Over due",D150)))</formula>
    </cfRule>
    <cfRule type="containsText" dxfId="3200" priority="4521" stopIfTrue="1" operator="containsText" text="Today is due date">
      <formula>NOT(ISERROR(SEARCH("Today is due date",D150)))</formula>
    </cfRule>
  </conditionalFormatting>
  <conditionalFormatting sqref="X150:Y150">
    <cfRule type="containsText" dxfId="3199" priority="4516" operator="containsText" text="Non Operate">
      <formula>NOT(ISERROR(SEARCH("Non Operate",X150)))</formula>
    </cfRule>
    <cfRule type="containsText" dxfId="3198" priority="4517" operator="containsText" text="Operate">
      <formula>NOT(ISERROR(SEARCH("Operate",X150)))</formula>
    </cfRule>
  </conditionalFormatting>
  <conditionalFormatting sqref="CC150">
    <cfRule type="colorScale" priority="4529">
      <colorScale>
        <cfvo type="min"/>
        <cfvo type="percentile" val="50"/>
        <cfvo type="max"/>
        <color rgb="FF63BE7B"/>
        <color rgb="FFFCFCFF"/>
        <color rgb="FFF8696B"/>
      </colorScale>
    </cfRule>
  </conditionalFormatting>
  <conditionalFormatting sqref="AF150:BE150">
    <cfRule type="timePeriod" dxfId="3197" priority="4513" timePeriod="nextMonth">
      <formula>AND(MONTH(AF150)=MONTH(EDATE(TODAY(),0+1)),YEAR(AF150)=YEAR(EDATE(TODAY(),0+1)))</formula>
    </cfRule>
    <cfRule type="timePeriod" dxfId="3196" priority="4514" timePeriod="nextWeek">
      <formula>AND(ROUNDDOWN(AF150,0)-TODAY()&gt;(7-WEEKDAY(TODAY())),ROUNDDOWN(AF150,0)-TODAY()&lt;(15-WEEKDAY(TODAY())))</formula>
    </cfRule>
    <cfRule type="timePeriod" dxfId="3195" priority="4515" timePeriod="thisWeek">
      <formula>AND(TODAY()-ROUNDDOWN(AF150,0)&lt;=WEEKDAY(TODAY())-1,ROUNDDOWN(AF150,0)-TODAY()&lt;=7-WEEKDAY(TODAY()))</formula>
    </cfRule>
  </conditionalFormatting>
  <conditionalFormatting sqref="CD150">
    <cfRule type="timePeriod" dxfId="3194" priority="4510" timePeriod="nextMonth">
      <formula>AND(MONTH(CD150)=MONTH(EDATE(TODAY(),0+1)),YEAR(CD150)=YEAR(EDATE(TODAY(),0+1)))</formula>
    </cfRule>
    <cfRule type="timePeriod" dxfId="3193" priority="4511" timePeriod="nextWeek">
      <formula>AND(ROUNDDOWN(CD150,0)-TODAY()&gt;(7-WEEKDAY(TODAY())),ROUNDDOWN(CD150,0)-TODAY()&lt;(15-WEEKDAY(TODAY())))</formula>
    </cfRule>
    <cfRule type="timePeriod" dxfId="3192" priority="4512" timePeriod="thisWeek">
      <formula>AND(TODAY()-ROUNDDOWN(CD150,0)&lt;=WEEKDAY(TODAY())-1,ROUNDDOWN(CD150,0)-TODAY()&lt;=7-WEEKDAY(TODAY()))</formula>
    </cfRule>
  </conditionalFormatting>
  <conditionalFormatting sqref="C150">
    <cfRule type="containsText" dxfId="3191" priority="4502" operator="containsText" text="Closed">
      <formula>NOT(ISERROR(SEARCH("Closed",C150)))</formula>
    </cfRule>
    <cfRule type="containsText" dxfId="3190" priority="4508" stopIfTrue="1" operator="containsText" text="Near Due">
      <formula>NOT(ISERROR(SEARCH("Near Due",C150)))</formula>
    </cfRule>
    <cfRule type="containsText" dxfId="3189" priority="4509" stopIfTrue="1" operator="containsText" text="Closed">
      <formula>NOT(ISERROR(SEARCH("Closed",C150)))</formula>
    </cfRule>
  </conditionalFormatting>
  <conditionalFormatting sqref="C150">
    <cfRule type="containsText" dxfId="3188" priority="4505" stopIfTrue="1" operator="containsText" text="Too Over Due">
      <formula>NOT(ISERROR(SEARCH("Too Over Due",C150)))</formula>
    </cfRule>
    <cfRule type="containsText" dxfId="3187" priority="4506" stopIfTrue="1" operator="containsText" text="Over due">
      <formula>NOT(ISERROR(SEARCH("Over due",C150)))</formula>
    </cfRule>
    <cfRule type="containsText" dxfId="3186" priority="4507" stopIfTrue="1" operator="containsText" text="Today is due date">
      <formula>NOT(ISERROR(SEARCH("Today is due date",C150)))</formula>
    </cfRule>
  </conditionalFormatting>
  <conditionalFormatting sqref="D150">
    <cfRule type="containsText" dxfId="3185" priority="4503" operator="containsText" text="Done">
      <formula>NOT(ISERROR(SEARCH("Done",D150)))</formula>
    </cfRule>
    <cfRule type="containsText" dxfId="3184" priority="4504" operator="containsText" text="Under Test">
      <formula>NOT(ISERROR(SEARCH("Under Test",D150)))</formula>
    </cfRule>
  </conditionalFormatting>
  <conditionalFormatting sqref="D150">
    <cfRule type="containsText" dxfId="3183" priority="4501" operator="containsText" text="Cancel Test">
      <formula>NOT(ISERROR(SEARCH("Cancel Test",D150)))</formula>
    </cfRule>
  </conditionalFormatting>
  <conditionalFormatting sqref="E147">
    <cfRule type="containsText" dxfId="3182" priority="4499" stopIfTrue="1" operator="containsText" text="Near Due">
      <formula>NOT(ISERROR(SEARCH("Near Due",E147)))</formula>
    </cfRule>
    <cfRule type="containsText" dxfId="3181" priority="4500" stopIfTrue="1" operator="containsText" text="Closed">
      <formula>NOT(ISERROR(SEARCH("Closed",E147)))</formula>
    </cfRule>
  </conditionalFormatting>
  <conditionalFormatting sqref="E147">
    <cfRule type="containsText" dxfId="3180" priority="4496" stopIfTrue="1" operator="containsText" text="Too Over Due">
      <formula>NOT(ISERROR(SEARCH("Too Over Due",E147)))</formula>
    </cfRule>
    <cfRule type="containsText" dxfId="3179" priority="4497" stopIfTrue="1" operator="containsText" text="Over due">
      <formula>NOT(ISERROR(SEARCH("Over due",E147)))</formula>
    </cfRule>
    <cfRule type="containsText" dxfId="3178" priority="4498" stopIfTrue="1" operator="containsText" text="Today is due date">
      <formula>NOT(ISERROR(SEARCH("Today is due date",E147)))</formula>
    </cfRule>
  </conditionalFormatting>
  <conditionalFormatting sqref="O151">
    <cfRule type="containsText" dxfId="3177" priority="4494" operator="containsText" text="Regular Test">
      <formula>NOT(ISERROR(SEARCH("Regular Test",O151)))</formula>
    </cfRule>
    <cfRule type="containsText" dxfId="3176" priority="4495" operator="containsText" text="Special Request">
      <formula>NOT(ISERROR(SEARCH("Special Request",O151)))</formula>
    </cfRule>
  </conditionalFormatting>
  <conditionalFormatting sqref="E151">
    <cfRule type="containsText" dxfId="3175" priority="4491" stopIfTrue="1" operator="containsText" text="Near Due">
      <formula>NOT(ISERROR(SEARCH("Near Due",E151)))</formula>
    </cfRule>
    <cfRule type="containsText" dxfId="3174" priority="4492" stopIfTrue="1" operator="containsText" text="Closed">
      <formula>NOT(ISERROR(SEARCH("Closed",E151)))</formula>
    </cfRule>
  </conditionalFormatting>
  <conditionalFormatting sqref="E151">
    <cfRule type="containsText" dxfId="3173" priority="4488" stopIfTrue="1" operator="containsText" text="Too Over Due">
      <formula>NOT(ISERROR(SEARCH("Too Over Due",E151)))</formula>
    </cfRule>
    <cfRule type="containsText" dxfId="3172" priority="4489" stopIfTrue="1" operator="containsText" text="Over due">
      <formula>NOT(ISERROR(SEARCH("Over due",E151)))</formula>
    </cfRule>
    <cfRule type="containsText" dxfId="3171" priority="4490" stopIfTrue="1" operator="containsText" text="Today is due date">
      <formula>NOT(ISERROR(SEARCH("Today is due date",E151)))</formula>
    </cfRule>
  </conditionalFormatting>
  <conditionalFormatting sqref="D151">
    <cfRule type="containsText" dxfId="3170" priority="4486" stopIfTrue="1" operator="containsText" text="Near Due">
      <formula>NOT(ISERROR(SEARCH("Near Due",D151)))</formula>
    </cfRule>
    <cfRule type="containsText" dxfId="3169" priority="4487" stopIfTrue="1" operator="containsText" text="Closed">
      <formula>NOT(ISERROR(SEARCH("Closed",D151)))</formula>
    </cfRule>
  </conditionalFormatting>
  <conditionalFormatting sqref="D151">
    <cfRule type="containsText" dxfId="3168" priority="4483" stopIfTrue="1" operator="containsText" text="Too Over Due">
      <formula>NOT(ISERROR(SEARCH("Too Over Due",D151)))</formula>
    </cfRule>
    <cfRule type="containsText" dxfId="3167" priority="4484" stopIfTrue="1" operator="containsText" text="Over due">
      <formula>NOT(ISERROR(SEARCH("Over due",D151)))</formula>
    </cfRule>
    <cfRule type="containsText" dxfId="3166" priority="4485" stopIfTrue="1" operator="containsText" text="Today is due date">
      <formula>NOT(ISERROR(SEARCH("Today is due date",D151)))</formula>
    </cfRule>
  </conditionalFormatting>
  <conditionalFormatting sqref="X151:Y151">
    <cfRule type="containsText" dxfId="3165" priority="4480" operator="containsText" text="Non Operate">
      <formula>NOT(ISERROR(SEARCH("Non Operate",X151)))</formula>
    </cfRule>
    <cfRule type="containsText" dxfId="3164" priority="4481" operator="containsText" text="Operate">
      <formula>NOT(ISERROR(SEARCH("Operate",X151)))</formula>
    </cfRule>
  </conditionalFormatting>
  <conditionalFormatting sqref="CC151">
    <cfRule type="colorScale" priority="4493">
      <colorScale>
        <cfvo type="min"/>
        <cfvo type="percentile" val="50"/>
        <cfvo type="max"/>
        <color rgb="FF63BE7B"/>
        <color rgb="FFFCFCFF"/>
        <color rgb="FFF8696B"/>
      </colorScale>
    </cfRule>
  </conditionalFormatting>
  <conditionalFormatting sqref="AF151:BE151">
    <cfRule type="timePeriod" dxfId="3163" priority="4477" timePeriod="nextMonth">
      <formula>AND(MONTH(AF151)=MONTH(EDATE(TODAY(),0+1)),YEAR(AF151)=YEAR(EDATE(TODAY(),0+1)))</formula>
    </cfRule>
    <cfRule type="timePeriod" dxfId="3162" priority="4478" timePeriod="nextWeek">
      <formula>AND(ROUNDDOWN(AF151,0)-TODAY()&gt;(7-WEEKDAY(TODAY())),ROUNDDOWN(AF151,0)-TODAY()&lt;(15-WEEKDAY(TODAY())))</formula>
    </cfRule>
    <cfRule type="timePeriod" dxfId="3161" priority="4479" timePeriod="thisWeek">
      <formula>AND(TODAY()-ROUNDDOWN(AF151,0)&lt;=WEEKDAY(TODAY())-1,ROUNDDOWN(AF151,0)-TODAY()&lt;=7-WEEKDAY(TODAY()))</formula>
    </cfRule>
  </conditionalFormatting>
  <conditionalFormatting sqref="CD151">
    <cfRule type="timePeriod" dxfId="3160" priority="4474" timePeriod="nextMonth">
      <formula>AND(MONTH(CD151)=MONTH(EDATE(TODAY(),0+1)),YEAR(CD151)=YEAR(EDATE(TODAY(),0+1)))</formula>
    </cfRule>
    <cfRule type="timePeriod" dxfId="3159" priority="4475" timePeriod="nextWeek">
      <formula>AND(ROUNDDOWN(CD151,0)-TODAY()&gt;(7-WEEKDAY(TODAY())),ROUNDDOWN(CD151,0)-TODAY()&lt;(15-WEEKDAY(TODAY())))</formula>
    </cfRule>
    <cfRule type="timePeriod" dxfId="3158" priority="4476" timePeriod="thisWeek">
      <formula>AND(TODAY()-ROUNDDOWN(CD151,0)&lt;=WEEKDAY(TODAY())-1,ROUNDDOWN(CD151,0)-TODAY()&lt;=7-WEEKDAY(TODAY()))</formula>
    </cfRule>
  </conditionalFormatting>
  <conditionalFormatting sqref="C151">
    <cfRule type="containsText" dxfId="3157" priority="4466" operator="containsText" text="Closed">
      <formula>NOT(ISERROR(SEARCH("Closed",C151)))</formula>
    </cfRule>
    <cfRule type="containsText" dxfId="3156" priority="4472" stopIfTrue="1" operator="containsText" text="Near Due">
      <formula>NOT(ISERROR(SEARCH("Near Due",C151)))</formula>
    </cfRule>
    <cfRule type="containsText" dxfId="3155" priority="4473" stopIfTrue="1" operator="containsText" text="Closed">
      <formula>NOT(ISERROR(SEARCH("Closed",C151)))</formula>
    </cfRule>
  </conditionalFormatting>
  <conditionalFormatting sqref="C151">
    <cfRule type="containsText" dxfId="3154" priority="4469" stopIfTrue="1" operator="containsText" text="Too Over Due">
      <formula>NOT(ISERROR(SEARCH("Too Over Due",C151)))</formula>
    </cfRule>
    <cfRule type="containsText" dxfId="3153" priority="4470" stopIfTrue="1" operator="containsText" text="Over due">
      <formula>NOT(ISERROR(SEARCH("Over due",C151)))</formula>
    </cfRule>
    <cfRule type="containsText" dxfId="3152" priority="4471" stopIfTrue="1" operator="containsText" text="Today is due date">
      <formula>NOT(ISERROR(SEARCH("Today is due date",C151)))</formula>
    </cfRule>
  </conditionalFormatting>
  <conditionalFormatting sqref="D151">
    <cfRule type="containsText" dxfId="3151" priority="4467" operator="containsText" text="Done">
      <formula>NOT(ISERROR(SEARCH("Done",D151)))</formula>
    </cfRule>
    <cfRule type="containsText" dxfId="3150" priority="4468" operator="containsText" text="Under Test">
      <formula>NOT(ISERROR(SEARCH("Under Test",D151)))</formula>
    </cfRule>
  </conditionalFormatting>
  <conditionalFormatting sqref="D151">
    <cfRule type="containsText" dxfId="3149" priority="4465" operator="containsText" text="Cancel Test">
      <formula>NOT(ISERROR(SEARCH("Cancel Test",D151)))</formula>
    </cfRule>
  </conditionalFormatting>
  <conditionalFormatting sqref="O152">
    <cfRule type="containsText" dxfId="3148" priority="4463" operator="containsText" text="Regular Test">
      <formula>NOT(ISERROR(SEARCH("Regular Test",O152)))</formula>
    </cfRule>
    <cfRule type="containsText" dxfId="3147" priority="4464" operator="containsText" text="Special Request">
      <formula>NOT(ISERROR(SEARCH("Special Request",O152)))</formula>
    </cfRule>
  </conditionalFormatting>
  <conditionalFormatting sqref="E152">
    <cfRule type="containsText" dxfId="3146" priority="4460" stopIfTrue="1" operator="containsText" text="Near Due">
      <formula>NOT(ISERROR(SEARCH("Near Due",E152)))</formula>
    </cfRule>
    <cfRule type="containsText" dxfId="3145" priority="4461" stopIfTrue="1" operator="containsText" text="Closed">
      <formula>NOT(ISERROR(SEARCH("Closed",E152)))</formula>
    </cfRule>
  </conditionalFormatting>
  <conditionalFormatting sqref="E152">
    <cfRule type="containsText" dxfId="3144" priority="4457" stopIfTrue="1" operator="containsText" text="Too Over Due">
      <formula>NOT(ISERROR(SEARCH("Too Over Due",E152)))</formula>
    </cfRule>
    <cfRule type="containsText" dxfId="3143" priority="4458" stopIfTrue="1" operator="containsText" text="Over due">
      <formula>NOT(ISERROR(SEARCH("Over due",E152)))</formula>
    </cfRule>
    <cfRule type="containsText" dxfId="3142" priority="4459" stopIfTrue="1" operator="containsText" text="Today is due date">
      <formula>NOT(ISERROR(SEARCH("Today is due date",E152)))</formula>
    </cfRule>
  </conditionalFormatting>
  <conditionalFormatting sqref="D152">
    <cfRule type="containsText" dxfId="3141" priority="4455" stopIfTrue="1" operator="containsText" text="Near Due">
      <formula>NOT(ISERROR(SEARCH("Near Due",D152)))</formula>
    </cfRule>
    <cfRule type="containsText" dxfId="3140" priority="4456" stopIfTrue="1" operator="containsText" text="Closed">
      <formula>NOT(ISERROR(SEARCH("Closed",D152)))</formula>
    </cfRule>
  </conditionalFormatting>
  <conditionalFormatting sqref="D152">
    <cfRule type="containsText" dxfId="3139" priority="4452" stopIfTrue="1" operator="containsText" text="Too Over Due">
      <formula>NOT(ISERROR(SEARCH("Too Over Due",D152)))</formula>
    </cfRule>
    <cfRule type="containsText" dxfId="3138" priority="4453" stopIfTrue="1" operator="containsText" text="Over due">
      <formula>NOT(ISERROR(SEARCH("Over due",D152)))</formula>
    </cfRule>
    <cfRule type="containsText" dxfId="3137" priority="4454" stopIfTrue="1" operator="containsText" text="Today is due date">
      <formula>NOT(ISERROR(SEARCH("Today is due date",D152)))</formula>
    </cfRule>
  </conditionalFormatting>
  <conditionalFormatting sqref="X152:Y152">
    <cfRule type="containsText" dxfId="3136" priority="4449" operator="containsText" text="Non Operate">
      <formula>NOT(ISERROR(SEARCH("Non Operate",X152)))</formula>
    </cfRule>
    <cfRule type="containsText" dxfId="3135" priority="4450" operator="containsText" text="Operate">
      <formula>NOT(ISERROR(SEARCH("Operate",X152)))</formula>
    </cfRule>
  </conditionalFormatting>
  <conditionalFormatting sqref="CC152">
    <cfRule type="colorScale" priority="4462">
      <colorScale>
        <cfvo type="min"/>
        <cfvo type="percentile" val="50"/>
        <cfvo type="max"/>
        <color rgb="FF63BE7B"/>
        <color rgb="FFFCFCFF"/>
        <color rgb="FFF8696B"/>
      </colorScale>
    </cfRule>
  </conditionalFormatting>
  <conditionalFormatting sqref="AF152:BE152">
    <cfRule type="timePeriod" dxfId="3134" priority="4446" timePeriod="nextMonth">
      <formula>AND(MONTH(AF152)=MONTH(EDATE(TODAY(),0+1)),YEAR(AF152)=YEAR(EDATE(TODAY(),0+1)))</formula>
    </cfRule>
    <cfRule type="timePeriod" dxfId="3133" priority="4447" timePeriod="nextWeek">
      <formula>AND(ROUNDDOWN(AF152,0)-TODAY()&gt;(7-WEEKDAY(TODAY())),ROUNDDOWN(AF152,0)-TODAY()&lt;(15-WEEKDAY(TODAY())))</formula>
    </cfRule>
    <cfRule type="timePeriod" dxfId="3132" priority="4448" timePeriod="thisWeek">
      <formula>AND(TODAY()-ROUNDDOWN(AF152,0)&lt;=WEEKDAY(TODAY())-1,ROUNDDOWN(AF152,0)-TODAY()&lt;=7-WEEKDAY(TODAY()))</formula>
    </cfRule>
  </conditionalFormatting>
  <conditionalFormatting sqref="CD152">
    <cfRule type="timePeriod" dxfId="3131" priority="4443" timePeriod="nextMonth">
      <formula>AND(MONTH(CD152)=MONTH(EDATE(TODAY(),0+1)),YEAR(CD152)=YEAR(EDATE(TODAY(),0+1)))</formula>
    </cfRule>
    <cfRule type="timePeriod" dxfId="3130" priority="4444" timePeriod="nextWeek">
      <formula>AND(ROUNDDOWN(CD152,0)-TODAY()&gt;(7-WEEKDAY(TODAY())),ROUNDDOWN(CD152,0)-TODAY()&lt;(15-WEEKDAY(TODAY())))</formula>
    </cfRule>
    <cfRule type="timePeriod" dxfId="3129" priority="4445" timePeriod="thisWeek">
      <formula>AND(TODAY()-ROUNDDOWN(CD152,0)&lt;=WEEKDAY(TODAY())-1,ROUNDDOWN(CD152,0)-TODAY()&lt;=7-WEEKDAY(TODAY()))</formula>
    </cfRule>
  </conditionalFormatting>
  <conditionalFormatting sqref="C152">
    <cfRule type="containsText" dxfId="3128" priority="4435" operator="containsText" text="Closed">
      <formula>NOT(ISERROR(SEARCH("Closed",C152)))</formula>
    </cfRule>
    <cfRule type="containsText" dxfId="3127" priority="4441" stopIfTrue="1" operator="containsText" text="Near Due">
      <formula>NOT(ISERROR(SEARCH("Near Due",C152)))</formula>
    </cfRule>
    <cfRule type="containsText" dxfId="3126" priority="4442" stopIfTrue="1" operator="containsText" text="Closed">
      <formula>NOT(ISERROR(SEARCH("Closed",C152)))</formula>
    </cfRule>
  </conditionalFormatting>
  <conditionalFormatting sqref="C152">
    <cfRule type="containsText" dxfId="3125" priority="4438" stopIfTrue="1" operator="containsText" text="Too Over Due">
      <formula>NOT(ISERROR(SEARCH("Too Over Due",C152)))</formula>
    </cfRule>
    <cfRule type="containsText" dxfId="3124" priority="4439" stopIfTrue="1" operator="containsText" text="Over due">
      <formula>NOT(ISERROR(SEARCH("Over due",C152)))</formula>
    </cfRule>
    <cfRule type="containsText" dxfId="3123" priority="4440" stopIfTrue="1" operator="containsText" text="Today is due date">
      <formula>NOT(ISERROR(SEARCH("Today is due date",C152)))</formula>
    </cfRule>
  </conditionalFormatting>
  <conditionalFormatting sqref="D152">
    <cfRule type="containsText" dxfId="3122" priority="4436" operator="containsText" text="Done">
      <formula>NOT(ISERROR(SEARCH("Done",D152)))</formula>
    </cfRule>
    <cfRule type="containsText" dxfId="3121" priority="4437" operator="containsText" text="Under Test">
      <formula>NOT(ISERROR(SEARCH("Under Test",D152)))</formula>
    </cfRule>
  </conditionalFormatting>
  <conditionalFormatting sqref="D152">
    <cfRule type="containsText" dxfId="3120" priority="4434" operator="containsText" text="Cancel Test">
      <formula>NOT(ISERROR(SEARCH("Cancel Test",D152)))</formula>
    </cfRule>
  </conditionalFormatting>
  <conditionalFormatting sqref="O153">
    <cfRule type="containsText" dxfId="3119" priority="4432" operator="containsText" text="Regular Test">
      <formula>NOT(ISERROR(SEARCH("Regular Test",O153)))</formula>
    </cfRule>
    <cfRule type="containsText" dxfId="3118" priority="4433" operator="containsText" text="Special Request">
      <formula>NOT(ISERROR(SEARCH("Special Request",O153)))</formula>
    </cfRule>
  </conditionalFormatting>
  <conditionalFormatting sqref="E153">
    <cfRule type="containsText" dxfId="3117" priority="4429" stopIfTrue="1" operator="containsText" text="Near Due">
      <formula>NOT(ISERROR(SEARCH("Near Due",E153)))</formula>
    </cfRule>
    <cfRule type="containsText" dxfId="3116" priority="4430" stopIfTrue="1" operator="containsText" text="Closed">
      <formula>NOT(ISERROR(SEARCH("Closed",E153)))</formula>
    </cfRule>
  </conditionalFormatting>
  <conditionalFormatting sqref="E153">
    <cfRule type="containsText" dxfId="3115" priority="4426" stopIfTrue="1" operator="containsText" text="Too Over Due">
      <formula>NOT(ISERROR(SEARCH("Too Over Due",E153)))</formula>
    </cfRule>
    <cfRule type="containsText" dxfId="3114" priority="4427" stopIfTrue="1" operator="containsText" text="Over due">
      <formula>NOT(ISERROR(SEARCH("Over due",E153)))</formula>
    </cfRule>
    <cfRule type="containsText" dxfId="3113" priority="4428" stopIfTrue="1" operator="containsText" text="Today is due date">
      <formula>NOT(ISERROR(SEARCH("Today is due date",E153)))</formula>
    </cfRule>
  </conditionalFormatting>
  <conditionalFormatting sqref="D153">
    <cfRule type="containsText" dxfId="3112" priority="4424" stopIfTrue="1" operator="containsText" text="Near Due">
      <formula>NOT(ISERROR(SEARCH("Near Due",D153)))</formula>
    </cfRule>
    <cfRule type="containsText" dxfId="3111" priority="4425" stopIfTrue="1" operator="containsText" text="Closed">
      <formula>NOT(ISERROR(SEARCH("Closed",D153)))</formula>
    </cfRule>
  </conditionalFormatting>
  <conditionalFormatting sqref="D153">
    <cfRule type="containsText" dxfId="3110" priority="4421" stopIfTrue="1" operator="containsText" text="Too Over Due">
      <formula>NOT(ISERROR(SEARCH("Too Over Due",D153)))</formula>
    </cfRule>
    <cfRule type="containsText" dxfId="3109" priority="4422" stopIfTrue="1" operator="containsText" text="Over due">
      <formula>NOT(ISERROR(SEARCH("Over due",D153)))</formula>
    </cfRule>
    <cfRule type="containsText" dxfId="3108" priority="4423" stopIfTrue="1" operator="containsText" text="Today is due date">
      <formula>NOT(ISERROR(SEARCH("Today is due date",D153)))</formula>
    </cfRule>
  </conditionalFormatting>
  <conditionalFormatting sqref="X153:Y153">
    <cfRule type="containsText" dxfId="3107" priority="4418" operator="containsText" text="Non Operate">
      <formula>NOT(ISERROR(SEARCH("Non Operate",X153)))</formula>
    </cfRule>
    <cfRule type="containsText" dxfId="3106" priority="4419" operator="containsText" text="Operate">
      <formula>NOT(ISERROR(SEARCH("Operate",X153)))</formula>
    </cfRule>
  </conditionalFormatting>
  <conditionalFormatting sqref="CC153">
    <cfRule type="colorScale" priority="4431">
      <colorScale>
        <cfvo type="min"/>
        <cfvo type="percentile" val="50"/>
        <cfvo type="max"/>
        <color rgb="FF63BE7B"/>
        <color rgb="FFFCFCFF"/>
        <color rgb="FFF8696B"/>
      </colorScale>
    </cfRule>
  </conditionalFormatting>
  <conditionalFormatting sqref="AF153:BE153">
    <cfRule type="timePeriod" dxfId="3105" priority="4415" timePeriod="nextMonth">
      <formula>AND(MONTH(AF153)=MONTH(EDATE(TODAY(),0+1)),YEAR(AF153)=YEAR(EDATE(TODAY(),0+1)))</formula>
    </cfRule>
    <cfRule type="timePeriod" dxfId="3104" priority="4416" timePeriod="nextWeek">
      <formula>AND(ROUNDDOWN(AF153,0)-TODAY()&gt;(7-WEEKDAY(TODAY())),ROUNDDOWN(AF153,0)-TODAY()&lt;(15-WEEKDAY(TODAY())))</formula>
    </cfRule>
    <cfRule type="timePeriod" dxfId="3103" priority="4417" timePeriod="thisWeek">
      <formula>AND(TODAY()-ROUNDDOWN(AF153,0)&lt;=WEEKDAY(TODAY())-1,ROUNDDOWN(AF153,0)-TODAY()&lt;=7-WEEKDAY(TODAY()))</formula>
    </cfRule>
  </conditionalFormatting>
  <conditionalFormatting sqref="CD153">
    <cfRule type="timePeriod" dxfId="3102" priority="4412" timePeriod="nextMonth">
      <formula>AND(MONTH(CD153)=MONTH(EDATE(TODAY(),0+1)),YEAR(CD153)=YEAR(EDATE(TODAY(),0+1)))</formula>
    </cfRule>
    <cfRule type="timePeriod" dxfId="3101" priority="4413" timePeriod="nextWeek">
      <formula>AND(ROUNDDOWN(CD153,0)-TODAY()&gt;(7-WEEKDAY(TODAY())),ROUNDDOWN(CD153,0)-TODAY()&lt;(15-WEEKDAY(TODAY())))</formula>
    </cfRule>
    <cfRule type="timePeriod" dxfId="3100" priority="4414" timePeriod="thisWeek">
      <formula>AND(TODAY()-ROUNDDOWN(CD153,0)&lt;=WEEKDAY(TODAY())-1,ROUNDDOWN(CD153,0)-TODAY()&lt;=7-WEEKDAY(TODAY()))</formula>
    </cfRule>
  </conditionalFormatting>
  <conditionalFormatting sqref="C153">
    <cfRule type="containsText" dxfId="3099" priority="4404" operator="containsText" text="Closed">
      <formula>NOT(ISERROR(SEARCH("Closed",C153)))</formula>
    </cfRule>
    <cfRule type="containsText" dxfId="3098" priority="4410" stopIfTrue="1" operator="containsText" text="Near Due">
      <formula>NOT(ISERROR(SEARCH("Near Due",C153)))</formula>
    </cfRule>
    <cfRule type="containsText" dxfId="3097" priority="4411" stopIfTrue="1" operator="containsText" text="Closed">
      <formula>NOT(ISERROR(SEARCH("Closed",C153)))</formula>
    </cfRule>
  </conditionalFormatting>
  <conditionalFormatting sqref="C153">
    <cfRule type="containsText" dxfId="3096" priority="4407" stopIfTrue="1" operator="containsText" text="Too Over Due">
      <formula>NOT(ISERROR(SEARCH("Too Over Due",C153)))</formula>
    </cfRule>
    <cfRule type="containsText" dxfId="3095" priority="4408" stopIfTrue="1" operator="containsText" text="Over due">
      <formula>NOT(ISERROR(SEARCH("Over due",C153)))</formula>
    </cfRule>
    <cfRule type="containsText" dxfId="3094" priority="4409" stopIfTrue="1" operator="containsText" text="Today is due date">
      <formula>NOT(ISERROR(SEARCH("Today is due date",C153)))</formula>
    </cfRule>
  </conditionalFormatting>
  <conditionalFormatting sqref="D153">
    <cfRule type="containsText" dxfId="3093" priority="4405" operator="containsText" text="Done">
      <formula>NOT(ISERROR(SEARCH("Done",D153)))</formula>
    </cfRule>
    <cfRule type="containsText" dxfId="3092" priority="4406" operator="containsText" text="Under Test">
      <formula>NOT(ISERROR(SEARCH("Under Test",D153)))</formula>
    </cfRule>
  </conditionalFormatting>
  <conditionalFormatting sqref="D153">
    <cfRule type="containsText" dxfId="3091" priority="4403" operator="containsText" text="Cancel Test">
      <formula>NOT(ISERROR(SEARCH("Cancel Test",D153)))</formula>
    </cfRule>
  </conditionalFormatting>
  <conditionalFormatting sqref="O154">
    <cfRule type="containsText" dxfId="3090" priority="4401" operator="containsText" text="Regular Test">
      <formula>NOT(ISERROR(SEARCH("Regular Test",O154)))</formula>
    </cfRule>
    <cfRule type="containsText" dxfId="3089" priority="4402" operator="containsText" text="Special Request">
      <formula>NOT(ISERROR(SEARCH("Special Request",O154)))</formula>
    </cfRule>
  </conditionalFormatting>
  <conditionalFormatting sqref="E154">
    <cfRule type="containsText" dxfId="3088" priority="4398" stopIfTrue="1" operator="containsText" text="Near Due">
      <formula>NOT(ISERROR(SEARCH("Near Due",E154)))</formula>
    </cfRule>
    <cfRule type="containsText" dxfId="3087" priority="4399" stopIfTrue="1" operator="containsText" text="Closed">
      <formula>NOT(ISERROR(SEARCH("Closed",E154)))</formula>
    </cfRule>
  </conditionalFormatting>
  <conditionalFormatting sqref="E154">
    <cfRule type="containsText" dxfId="3086" priority="4395" stopIfTrue="1" operator="containsText" text="Too Over Due">
      <formula>NOT(ISERROR(SEARCH("Too Over Due",E154)))</formula>
    </cfRule>
    <cfRule type="containsText" dxfId="3085" priority="4396" stopIfTrue="1" operator="containsText" text="Over due">
      <formula>NOT(ISERROR(SEARCH("Over due",E154)))</formula>
    </cfRule>
    <cfRule type="containsText" dxfId="3084" priority="4397" stopIfTrue="1" operator="containsText" text="Today is due date">
      <formula>NOT(ISERROR(SEARCH("Today is due date",E154)))</formula>
    </cfRule>
  </conditionalFormatting>
  <conditionalFormatting sqref="D154">
    <cfRule type="containsText" dxfId="3083" priority="4393" stopIfTrue="1" operator="containsText" text="Near Due">
      <formula>NOT(ISERROR(SEARCH("Near Due",D154)))</formula>
    </cfRule>
    <cfRule type="containsText" dxfId="3082" priority="4394" stopIfTrue="1" operator="containsText" text="Closed">
      <formula>NOT(ISERROR(SEARCH("Closed",D154)))</formula>
    </cfRule>
  </conditionalFormatting>
  <conditionalFormatting sqref="D154">
    <cfRule type="containsText" dxfId="3081" priority="4390" stopIfTrue="1" operator="containsText" text="Too Over Due">
      <formula>NOT(ISERROR(SEARCH("Too Over Due",D154)))</formula>
    </cfRule>
    <cfRule type="containsText" dxfId="3080" priority="4391" stopIfTrue="1" operator="containsText" text="Over due">
      <formula>NOT(ISERROR(SEARCH("Over due",D154)))</formula>
    </cfRule>
    <cfRule type="containsText" dxfId="3079" priority="4392" stopIfTrue="1" operator="containsText" text="Today is due date">
      <formula>NOT(ISERROR(SEARCH("Today is due date",D154)))</formula>
    </cfRule>
  </conditionalFormatting>
  <conditionalFormatting sqref="X154:Y154">
    <cfRule type="containsText" dxfId="3078" priority="4387" operator="containsText" text="Non Operate">
      <formula>NOT(ISERROR(SEARCH("Non Operate",X154)))</formula>
    </cfRule>
    <cfRule type="containsText" dxfId="3077" priority="4388" operator="containsText" text="Operate">
      <formula>NOT(ISERROR(SEARCH("Operate",X154)))</formula>
    </cfRule>
  </conditionalFormatting>
  <conditionalFormatting sqref="CC154">
    <cfRule type="colorScale" priority="4400">
      <colorScale>
        <cfvo type="min"/>
        <cfvo type="percentile" val="50"/>
        <cfvo type="max"/>
        <color rgb="FF63BE7B"/>
        <color rgb="FFFCFCFF"/>
        <color rgb="FFF8696B"/>
      </colorScale>
    </cfRule>
  </conditionalFormatting>
  <conditionalFormatting sqref="AF154:BE154">
    <cfRule type="timePeriod" dxfId="3076" priority="4384" timePeriod="nextMonth">
      <formula>AND(MONTH(AF154)=MONTH(EDATE(TODAY(),0+1)),YEAR(AF154)=YEAR(EDATE(TODAY(),0+1)))</formula>
    </cfRule>
    <cfRule type="timePeriod" dxfId="3075" priority="4385" timePeriod="nextWeek">
      <formula>AND(ROUNDDOWN(AF154,0)-TODAY()&gt;(7-WEEKDAY(TODAY())),ROUNDDOWN(AF154,0)-TODAY()&lt;(15-WEEKDAY(TODAY())))</formula>
    </cfRule>
    <cfRule type="timePeriod" dxfId="3074" priority="4386" timePeriod="thisWeek">
      <formula>AND(TODAY()-ROUNDDOWN(AF154,0)&lt;=WEEKDAY(TODAY())-1,ROUNDDOWN(AF154,0)-TODAY()&lt;=7-WEEKDAY(TODAY()))</formula>
    </cfRule>
  </conditionalFormatting>
  <conditionalFormatting sqref="CD154">
    <cfRule type="timePeriod" dxfId="3073" priority="4381" timePeriod="nextMonth">
      <formula>AND(MONTH(CD154)=MONTH(EDATE(TODAY(),0+1)),YEAR(CD154)=YEAR(EDATE(TODAY(),0+1)))</formula>
    </cfRule>
    <cfRule type="timePeriod" dxfId="3072" priority="4382" timePeriod="nextWeek">
      <formula>AND(ROUNDDOWN(CD154,0)-TODAY()&gt;(7-WEEKDAY(TODAY())),ROUNDDOWN(CD154,0)-TODAY()&lt;(15-WEEKDAY(TODAY())))</formula>
    </cfRule>
    <cfRule type="timePeriod" dxfId="3071" priority="4383" timePeriod="thisWeek">
      <formula>AND(TODAY()-ROUNDDOWN(CD154,0)&lt;=WEEKDAY(TODAY())-1,ROUNDDOWN(CD154,0)-TODAY()&lt;=7-WEEKDAY(TODAY()))</formula>
    </cfRule>
  </conditionalFormatting>
  <conditionalFormatting sqref="C154">
    <cfRule type="containsText" dxfId="3070" priority="4373" operator="containsText" text="Closed">
      <formula>NOT(ISERROR(SEARCH("Closed",C154)))</formula>
    </cfRule>
    <cfRule type="containsText" dxfId="3069" priority="4379" stopIfTrue="1" operator="containsText" text="Near Due">
      <formula>NOT(ISERROR(SEARCH("Near Due",C154)))</formula>
    </cfRule>
    <cfRule type="containsText" dxfId="3068" priority="4380" stopIfTrue="1" operator="containsText" text="Closed">
      <formula>NOT(ISERROR(SEARCH("Closed",C154)))</formula>
    </cfRule>
  </conditionalFormatting>
  <conditionalFormatting sqref="C154">
    <cfRule type="containsText" dxfId="3067" priority="4376" stopIfTrue="1" operator="containsText" text="Too Over Due">
      <formula>NOT(ISERROR(SEARCH("Too Over Due",C154)))</formula>
    </cfRule>
    <cfRule type="containsText" dxfId="3066" priority="4377" stopIfTrue="1" operator="containsText" text="Over due">
      <formula>NOT(ISERROR(SEARCH("Over due",C154)))</formula>
    </cfRule>
    <cfRule type="containsText" dxfId="3065" priority="4378" stopIfTrue="1" operator="containsText" text="Today is due date">
      <formula>NOT(ISERROR(SEARCH("Today is due date",C154)))</formula>
    </cfRule>
  </conditionalFormatting>
  <conditionalFormatting sqref="D154">
    <cfRule type="containsText" dxfId="3064" priority="4374" operator="containsText" text="Done">
      <formula>NOT(ISERROR(SEARCH("Done",D154)))</formula>
    </cfRule>
    <cfRule type="containsText" dxfId="3063" priority="4375" operator="containsText" text="Under Test">
      <formula>NOT(ISERROR(SEARCH("Under Test",D154)))</formula>
    </cfRule>
  </conditionalFormatting>
  <conditionalFormatting sqref="D154">
    <cfRule type="containsText" dxfId="3062" priority="4372" operator="containsText" text="Cancel Test">
      <formula>NOT(ISERROR(SEARCH("Cancel Test",D154)))</formula>
    </cfRule>
  </conditionalFormatting>
  <conditionalFormatting sqref="O155">
    <cfRule type="containsText" dxfId="3061" priority="4370" operator="containsText" text="Regular Test">
      <formula>NOT(ISERROR(SEARCH("Regular Test",O155)))</formula>
    </cfRule>
    <cfRule type="containsText" dxfId="3060" priority="4371" operator="containsText" text="Special Request">
      <formula>NOT(ISERROR(SEARCH("Special Request",O155)))</formula>
    </cfRule>
  </conditionalFormatting>
  <conditionalFormatting sqref="E155">
    <cfRule type="containsText" dxfId="3059" priority="4367" stopIfTrue="1" operator="containsText" text="Near Due">
      <formula>NOT(ISERROR(SEARCH("Near Due",E155)))</formula>
    </cfRule>
    <cfRule type="containsText" dxfId="3058" priority="4368" stopIfTrue="1" operator="containsText" text="Closed">
      <formula>NOT(ISERROR(SEARCH("Closed",E155)))</formula>
    </cfRule>
  </conditionalFormatting>
  <conditionalFormatting sqref="E155">
    <cfRule type="containsText" dxfId="3057" priority="4364" stopIfTrue="1" operator="containsText" text="Too Over Due">
      <formula>NOT(ISERROR(SEARCH("Too Over Due",E155)))</formula>
    </cfRule>
    <cfRule type="containsText" dxfId="3056" priority="4365" stopIfTrue="1" operator="containsText" text="Over due">
      <formula>NOT(ISERROR(SEARCH("Over due",E155)))</formula>
    </cfRule>
    <cfRule type="containsText" dxfId="3055" priority="4366" stopIfTrue="1" operator="containsText" text="Today is due date">
      <formula>NOT(ISERROR(SEARCH("Today is due date",E155)))</formula>
    </cfRule>
  </conditionalFormatting>
  <conditionalFormatting sqref="D155">
    <cfRule type="containsText" dxfId="3054" priority="4362" stopIfTrue="1" operator="containsText" text="Near Due">
      <formula>NOT(ISERROR(SEARCH("Near Due",D155)))</formula>
    </cfRule>
    <cfRule type="containsText" dxfId="3053" priority="4363" stopIfTrue="1" operator="containsText" text="Closed">
      <formula>NOT(ISERROR(SEARCH("Closed",D155)))</formula>
    </cfRule>
  </conditionalFormatting>
  <conditionalFormatting sqref="D155">
    <cfRule type="containsText" dxfId="3052" priority="4359" stopIfTrue="1" operator="containsText" text="Too Over Due">
      <formula>NOT(ISERROR(SEARCH("Too Over Due",D155)))</formula>
    </cfRule>
    <cfRule type="containsText" dxfId="3051" priority="4360" stopIfTrue="1" operator="containsText" text="Over due">
      <formula>NOT(ISERROR(SEARCH("Over due",D155)))</formula>
    </cfRule>
    <cfRule type="containsText" dxfId="3050" priority="4361" stopIfTrue="1" operator="containsText" text="Today is due date">
      <formula>NOT(ISERROR(SEARCH("Today is due date",D155)))</formula>
    </cfRule>
  </conditionalFormatting>
  <conditionalFormatting sqref="X155:Y155">
    <cfRule type="containsText" dxfId="3049" priority="4356" operator="containsText" text="Non Operate">
      <formula>NOT(ISERROR(SEARCH("Non Operate",X155)))</formula>
    </cfRule>
    <cfRule type="containsText" dxfId="3048" priority="4357" operator="containsText" text="Operate">
      <formula>NOT(ISERROR(SEARCH("Operate",X155)))</formula>
    </cfRule>
  </conditionalFormatting>
  <conditionalFormatting sqref="CC155">
    <cfRule type="colorScale" priority="4369">
      <colorScale>
        <cfvo type="min"/>
        <cfvo type="percentile" val="50"/>
        <cfvo type="max"/>
        <color rgb="FF63BE7B"/>
        <color rgb="FFFCFCFF"/>
        <color rgb="FFF8696B"/>
      </colorScale>
    </cfRule>
  </conditionalFormatting>
  <conditionalFormatting sqref="AF155:BE155">
    <cfRule type="timePeriod" dxfId="3047" priority="4353" timePeriod="nextMonth">
      <formula>AND(MONTH(AF155)=MONTH(EDATE(TODAY(),0+1)),YEAR(AF155)=YEAR(EDATE(TODAY(),0+1)))</formula>
    </cfRule>
    <cfRule type="timePeriod" dxfId="3046" priority="4354" timePeriod="nextWeek">
      <formula>AND(ROUNDDOWN(AF155,0)-TODAY()&gt;(7-WEEKDAY(TODAY())),ROUNDDOWN(AF155,0)-TODAY()&lt;(15-WEEKDAY(TODAY())))</formula>
    </cfRule>
    <cfRule type="timePeriod" dxfId="3045" priority="4355" timePeriod="thisWeek">
      <formula>AND(TODAY()-ROUNDDOWN(AF155,0)&lt;=WEEKDAY(TODAY())-1,ROUNDDOWN(AF155,0)-TODAY()&lt;=7-WEEKDAY(TODAY()))</formula>
    </cfRule>
  </conditionalFormatting>
  <conditionalFormatting sqref="CD155">
    <cfRule type="timePeriod" dxfId="3044" priority="4350" timePeriod="nextMonth">
      <formula>AND(MONTH(CD155)=MONTH(EDATE(TODAY(),0+1)),YEAR(CD155)=YEAR(EDATE(TODAY(),0+1)))</formula>
    </cfRule>
    <cfRule type="timePeriod" dxfId="3043" priority="4351" timePeriod="nextWeek">
      <formula>AND(ROUNDDOWN(CD155,0)-TODAY()&gt;(7-WEEKDAY(TODAY())),ROUNDDOWN(CD155,0)-TODAY()&lt;(15-WEEKDAY(TODAY())))</formula>
    </cfRule>
    <cfRule type="timePeriod" dxfId="3042" priority="4352" timePeriod="thisWeek">
      <formula>AND(TODAY()-ROUNDDOWN(CD155,0)&lt;=WEEKDAY(TODAY())-1,ROUNDDOWN(CD155,0)-TODAY()&lt;=7-WEEKDAY(TODAY()))</formula>
    </cfRule>
  </conditionalFormatting>
  <conditionalFormatting sqref="C155">
    <cfRule type="containsText" dxfId="3041" priority="4342" operator="containsText" text="Closed">
      <formula>NOT(ISERROR(SEARCH("Closed",C155)))</formula>
    </cfRule>
    <cfRule type="containsText" dxfId="3040" priority="4348" stopIfTrue="1" operator="containsText" text="Near Due">
      <formula>NOT(ISERROR(SEARCH("Near Due",C155)))</formula>
    </cfRule>
    <cfRule type="containsText" dxfId="3039" priority="4349" stopIfTrue="1" operator="containsText" text="Closed">
      <formula>NOT(ISERROR(SEARCH("Closed",C155)))</formula>
    </cfRule>
  </conditionalFormatting>
  <conditionalFormatting sqref="C155">
    <cfRule type="containsText" dxfId="3038" priority="4345" stopIfTrue="1" operator="containsText" text="Too Over Due">
      <formula>NOT(ISERROR(SEARCH("Too Over Due",C155)))</formula>
    </cfRule>
    <cfRule type="containsText" dxfId="3037" priority="4346" stopIfTrue="1" operator="containsText" text="Over due">
      <formula>NOT(ISERROR(SEARCH("Over due",C155)))</formula>
    </cfRule>
    <cfRule type="containsText" dxfId="3036" priority="4347" stopIfTrue="1" operator="containsText" text="Today is due date">
      <formula>NOT(ISERROR(SEARCH("Today is due date",C155)))</formula>
    </cfRule>
  </conditionalFormatting>
  <conditionalFormatting sqref="D155">
    <cfRule type="containsText" dxfId="3035" priority="4343" operator="containsText" text="Done">
      <formula>NOT(ISERROR(SEARCH("Done",D155)))</formula>
    </cfRule>
    <cfRule type="containsText" dxfId="3034" priority="4344" operator="containsText" text="Under Test">
      <formula>NOT(ISERROR(SEARCH("Under Test",D155)))</formula>
    </cfRule>
  </conditionalFormatting>
  <conditionalFormatting sqref="D155">
    <cfRule type="containsText" dxfId="3033" priority="4341" operator="containsText" text="Cancel Test">
      <formula>NOT(ISERROR(SEARCH("Cancel Test",D155)))</formula>
    </cfRule>
  </conditionalFormatting>
  <conditionalFormatting sqref="O156">
    <cfRule type="containsText" dxfId="3032" priority="4339" operator="containsText" text="Regular Test">
      <formula>NOT(ISERROR(SEARCH("Regular Test",O156)))</formula>
    </cfRule>
    <cfRule type="containsText" dxfId="3031" priority="4340" operator="containsText" text="Special Request">
      <formula>NOT(ISERROR(SEARCH("Special Request",O156)))</formula>
    </cfRule>
  </conditionalFormatting>
  <conditionalFormatting sqref="E156">
    <cfRule type="containsText" dxfId="3030" priority="4336" stopIfTrue="1" operator="containsText" text="Near Due">
      <formula>NOT(ISERROR(SEARCH("Near Due",E156)))</formula>
    </cfRule>
    <cfRule type="containsText" dxfId="3029" priority="4337" stopIfTrue="1" operator="containsText" text="Closed">
      <formula>NOT(ISERROR(SEARCH("Closed",E156)))</formula>
    </cfRule>
  </conditionalFormatting>
  <conditionalFormatting sqref="E156">
    <cfRule type="containsText" dxfId="3028" priority="4333" stopIfTrue="1" operator="containsText" text="Too Over Due">
      <formula>NOT(ISERROR(SEARCH("Too Over Due",E156)))</formula>
    </cfRule>
    <cfRule type="containsText" dxfId="3027" priority="4334" stopIfTrue="1" operator="containsText" text="Over due">
      <formula>NOT(ISERROR(SEARCH("Over due",E156)))</formula>
    </cfRule>
    <cfRule type="containsText" dxfId="3026" priority="4335" stopIfTrue="1" operator="containsText" text="Today is due date">
      <formula>NOT(ISERROR(SEARCH("Today is due date",E156)))</formula>
    </cfRule>
  </conditionalFormatting>
  <conditionalFormatting sqref="D156">
    <cfRule type="containsText" dxfId="3025" priority="4331" stopIfTrue="1" operator="containsText" text="Near Due">
      <formula>NOT(ISERROR(SEARCH("Near Due",D156)))</formula>
    </cfRule>
    <cfRule type="containsText" dxfId="3024" priority="4332" stopIfTrue="1" operator="containsText" text="Closed">
      <formula>NOT(ISERROR(SEARCH("Closed",D156)))</formula>
    </cfRule>
  </conditionalFormatting>
  <conditionalFormatting sqref="D156">
    <cfRule type="containsText" dxfId="3023" priority="4328" stopIfTrue="1" operator="containsText" text="Too Over Due">
      <formula>NOT(ISERROR(SEARCH("Too Over Due",D156)))</formula>
    </cfRule>
    <cfRule type="containsText" dxfId="3022" priority="4329" stopIfTrue="1" operator="containsText" text="Over due">
      <formula>NOT(ISERROR(SEARCH("Over due",D156)))</formula>
    </cfRule>
    <cfRule type="containsText" dxfId="3021" priority="4330" stopIfTrue="1" operator="containsText" text="Today is due date">
      <formula>NOT(ISERROR(SEARCH("Today is due date",D156)))</formula>
    </cfRule>
  </conditionalFormatting>
  <conditionalFormatting sqref="X156:Y156">
    <cfRule type="containsText" dxfId="3020" priority="4325" operator="containsText" text="Non Operate">
      <formula>NOT(ISERROR(SEARCH("Non Operate",X156)))</formula>
    </cfRule>
    <cfRule type="containsText" dxfId="3019" priority="4326" operator="containsText" text="Operate">
      <formula>NOT(ISERROR(SEARCH("Operate",X156)))</formula>
    </cfRule>
  </conditionalFormatting>
  <conditionalFormatting sqref="CC156">
    <cfRule type="colorScale" priority="4338">
      <colorScale>
        <cfvo type="min"/>
        <cfvo type="percentile" val="50"/>
        <cfvo type="max"/>
        <color rgb="FF63BE7B"/>
        <color rgb="FFFCFCFF"/>
        <color rgb="FFF8696B"/>
      </colorScale>
    </cfRule>
  </conditionalFormatting>
  <conditionalFormatting sqref="AF156:BE156">
    <cfRule type="timePeriod" dxfId="3018" priority="4322" timePeriod="nextMonth">
      <formula>AND(MONTH(AF156)=MONTH(EDATE(TODAY(),0+1)),YEAR(AF156)=YEAR(EDATE(TODAY(),0+1)))</formula>
    </cfRule>
    <cfRule type="timePeriod" dxfId="3017" priority="4323" timePeriod="nextWeek">
      <formula>AND(ROUNDDOWN(AF156,0)-TODAY()&gt;(7-WEEKDAY(TODAY())),ROUNDDOWN(AF156,0)-TODAY()&lt;(15-WEEKDAY(TODAY())))</formula>
    </cfRule>
    <cfRule type="timePeriod" dxfId="3016" priority="4324" timePeriod="thisWeek">
      <formula>AND(TODAY()-ROUNDDOWN(AF156,0)&lt;=WEEKDAY(TODAY())-1,ROUNDDOWN(AF156,0)-TODAY()&lt;=7-WEEKDAY(TODAY()))</formula>
    </cfRule>
  </conditionalFormatting>
  <conditionalFormatting sqref="CD156">
    <cfRule type="timePeriod" dxfId="3015" priority="4319" timePeriod="nextMonth">
      <formula>AND(MONTH(CD156)=MONTH(EDATE(TODAY(),0+1)),YEAR(CD156)=YEAR(EDATE(TODAY(),0+1)))</formula>
    </cfRule>
    <cfRule type="timePeriod" dxfId="3014" priority="4320" timePeriod="nextWeek">
      <formula>AND(ROUNDDOWN(CD156,0)-TODAY()&gt;(7-WEEKDAY(TODAY())),ROUNDDOWN(CD156,0)-TODAY()&lt;(15-WEEKDAY(TODAY())))</formula>
    </cfRule>
    <cfRule type="timePeriod" dxfId="3013" priority="4321" timePeriod="thisWeek">
      <formula>AND(TODAY()-ROUNDDOWN(CD156,0)&lt;=WEEKDAY(TODAY())-1,ROUNDDOWN(CD156,0)-TODAY()&lt;=7-WEEKDAY(TODAY()))</formula>
    </cfRule>
  </conditionalFormatting>
  <conditionalFormatting sqref="C156">
    <cfRule type="containsText" dxfId="3012" priority="4311" operator="containsText" text="Closed">
      <formula>NOT(ISERROR(SEARCH("Closed",C156)))</formula>
    </cfRule>
    <cfRule type="containsText" dxfId="3011" priority="4317" stopIfTrue="1" operator="containsText" text="Near Due">
      <formula>NOT(ISERROR(SEARCH("Near Due",C156)))</formula>
    </cfRule>
    <cfRule type="containsText" dxfId="3010" priority="4318" stopIfTrue="1" operator="containsText" text="Closed">
      <formula>NOT(ISERROR(SEARCH("Closed",C156)))</formula>
    </cfRule>
  </conditionalFormatting>
  <conditionalFormatting sqref="C156">
    <cfRule type="containsText" dxfId="3009" priority="4314" stopIfTrue="1" operator="containsText" text="Too Over Due">
      <formula>NOT(ISERROR(SEARCH("Too Over Due",C156)))</formula>
    </cfRule>
    <cfRule type="containsText" dxfId="3008" priority="4315" stopIfTrue="1" operator="containsText" text="Over due">
      <formula>NOT(ISERROR(SEARCH("Over due",C156)))</formula>
    </cfRule>
    <cfRule type="containsText" dxfId="3007" priority="4316" stopIfTrue="1" operator="containsText" text="Today is due date">
      <formula>NOT(ISERROR(SEARCH("Today is due date",C156)))</formula>
    </cfRule>
  </conditionalFormatting>
  <conditionalFormatting sqref="D156">
    <cfRule type="containsText" dxfId="3006" priority="4312" operator="containsText" text="Done">
      <formula>NOT(ISERROR(SEARCH("Done",D156)))</formula>
    </cfRule>
    <cfRule type="containsText" dxfId="3005" priority="4313" operator="containsText" text="Under Test">
      <formula>NOT(ISERROR(SEARCH("Under Test",D156)))</formula>
    </cfRule>
  </conditionalFormatting>
  <conditionalFormatting sqref="D156">
    <cfRule type="containsText" dxfId="3004" priority="4310" operator="containsText" text="Cancel Test">
      <formula>NOT(ISERROR(SEARCH("Cancel Test",D156)))</formula>
    </cfRule>
  </conditionalFormatting>
  <conditionalFormatting sqref="O157">
    <cfRule type="containsText" dxfId="3003" priority="4308" operator="containsText" text="Regular Test">
      <formula>NOT(ISERROR(SEARCH("Regular Test",O157)))</formula>
    </cfRule>
    <cfRule type="containsText" dxfId="3002" priority="4309" operator="containsText" text="Special Request">
      <formula>NOT(ISERROR(SEARCH("Special Request",O157)))</formula>
    </cfRule>
  </conditionalFormatting>
  <conditionalFormatting sqref="E157">
    <cfRule type="containsText" dxfId="3001" priority="4305" stopIfTrue="1" operator="containsText" text="Near Due">
      <formula>NOT(ISERROR(SEARCH("Near Due",E157)))</formula>
    </cfRule>
    <cfRule type="containsText" dxfId="3000" priority="4306" stopIfTrue="1" operator="containsText" text="Closed">
      <formula>NOT(ISERROR(SEARCH("Closed",E157)))</formula>
    </cfRule>
  </conditionalFormatting>
  <conditionalFormatting sqref="E157">
    <cfRule type="containsText" dxfId="2999" priority="4302" stopIfTrue="1" operator="containsText" text="Too Over Due">
      <formula>NOT(ISERROR(SEARCH("Too Over Due",E157)))</formula>
    </cfRule>
    <cfRule type="containsText" dxfId="2998" priority="4303" stopIfTrue="1" operator="containsText" text="Over due">
      <formula>NOT(ISERROR(SEARCH("Over due",E157)))</formula>
    </cfRule>
    <cfRule type="containsText" dxfId="2997" priority="4304" stopIfTrue="1" operator="containsText" text="Today is due date">
      <formula>NOT(ISERROR(SEARCH("Today is due date",E157)))</formula>
    </cfRule>
  </conditionalFormatting>
  <conditionalFormatting sqref="D157">
    <cfRule type="containsText" dxfId="2996" priority="4300" stopIfTrue="1" operator="containsText" text="Near Due">
      <formula>NOT(ISERROR(SEARCH("Near Due",D157)))</formula>
    </cfRule>
    <cfRule type="containsText" dxfId="2995" priority="4301" stopIfTrue="1" operator="containsText" text="Closed">
      <formula>NOT(ISERROR(SEARCH("Closed",D157)))</formula>
    </cfRule>
  </conditionalFormatting>
  <conditionalFormatting sqref="D157">
    <cfRule type="containsText" dxfId="2994" priority="4297" stopIfTrue="1" operator="containsText" text="Too Over Due">
      <formula>NOT(ISERROR(SEARCH("Too Over Due",D157)))</formula>
    </cfRule>
    <cfRule type="containsText" dxfId="2993" priority="4298" stopIfTrue="1" operator="containsText" text="Over due">
      <formula>NOT(ISERROR(SEARCH("Over due",D157)))</formula>
    </cfRule>
    <cfRule type="containsText" dxfId="2992" priority="4299" stopIfTrue="1" operator="containsText" text="Today is due date">
      <formula>NOT(ISERROR(SEARCH("Today is due date",D157)))</formula>
    </cfRule>
  </conditionalFormatting>
  <conditionalFormatting sqref="X157:Y157">
    <cfRule type="containsText" dxfId="2991" priority="4294" operator="containsText" text="Non Operate">
      <formula>NOT(ISERROR(SEARCH("Non Operate",X157)))</formula>
    </cfRule>
    <cfRule type="containsText" dxfId="2990" priority="4295" operator="containsText" text="Operate">
      <formula>NOT(ISERROR(SEARCH("Operate",X157)))</formula>
    </cfRule>
  </conditionalFormatting>
  <conditionalFormatting sqref="CC157">
    <cfRule type="colorScale" priority="4307">
      <colorScale>
        <cfvo type="min"/>
        <cfvo type="percentile" val="50"/>
        <cfvo type="max"/>
        <color rgb="FF63BE7B"/>
        <color rgb="FFFCFCFF"/>
        <color rgb="FFF8696B"/>
      </colorScale>
    </cfRule>
  </conditionalFormatting>
  <conditionalFormatting sqref="BC157:BE157">
    <cfRule type="timePeriod" dxfId="2989" priority="4291" timePeriod="nextMonth">
      <formula>AND(MONTH(BC157)=MONTH(EDATE(TODAY(),0+1)),YEAR(BC157)=YEAR(EDATE(TODAY(),0+1)))</formula>
    </cfRule>
    <cfRule type="timePeriod" dxfId="2988" priority="4292" timePeriod="nextWeek">
      <formula>AND(ROUNDDOWN(BC157,0)-TODAY()&gt;(7-WEEKDAY(TODAY())),ROUNDDOWN(BC157,0)-TODAY()&lt;(15-WEEKDAY(TODAY())))</formula>
    </cfRule>
    <cfRule type="timePeriod" dxfId="2987" priority="4293" timePeriod="thisWeek">
      <formula>AND(TODAY()-ROUNDDOWN(BC157,0)&lt;=WEEKDAY(TODAY())-1,ROUNDDOWN(BC157,0)-TODAY()&lt;=7-WEEKDAY(TODAY()))</formula>
    </cfRule>
  </conditionalFormatting>
  <conditionalFormatting sqref="CD157">
    <cfRule type="timePeriod" dxfId="2986" priority="4288" timePeriod="nextMonth">
      <formula>AND(MONTH(CD157)=MONTH(EDATE(TODAY(),0+1)),YEAR(CD157)=YEAR(EDATE(TODAY(),0+1)))</formula>
    </cfRule>
    <cfRule type="timePeriod" dxfId="2985" priority="4289" timePeriod="nextWeek">
      <formula>AND(ROUNDDOWN(CD157,0)-TODAY()&gt;(7-WEEKDAY(TODAY())),ROUNDDOWN(CD157,0)-TODAY()&lt;(15-WEEKDAY(TODAY())))</formula>
    </cfRule>
    <cfRule type="timePeriod" dxfId="2984" priority="4290" timePeriod="thisWeek">
      <formula>AND(TODAY()-ROUNDDOWN(CD157,0)&lt;=WEEKDAY(TODAY())-1,ROUNDDOWN(CD157,0)-TODAY()&lt;=7-WEEKDAY(TODAY()))</formula>
    </cfRule>
  </conditionalFormatting>
  <conditionalFormatting sqref="C157">
    <cfRule type="containsText" dxfId="2983" priority="4280" operator="containsText" text="Closed">
      <formula>NOT(ISERROR(SEARCH("Closed",C157)))</formula>
    </cfRule>
    <cfRule type="containsText" dxfId="2982" priority="4286" stopIfTrue="1" operator="containsText" text="Near Due">
      <formula>NOT(ISERROR(SEARCH("Near Due",C157)))</formula>
    </cfRule>
    <cfRule type="containsText" dxfId="2981" priority="4287" stopIfTrue="1" operator="containsText" text="Closed">
      <formula>NOT(ISERROR(SEARCH("Closed",C157)))</formula>
    </cfRule>
  </conditionalFormatting>
  <conditionalFormatting sqref="C157">
    <cfRule type="containsText" dxfId="2980" priority="4283" stopIfTrue="1" operator="containsText" text="Too Over Due">
      <formula>NOT(ISERROR(SEARCH("Too Over Due",C157)))</formula>
    </cfRule>
    <cfRule type="containsText" dxfId="2979" priority="4284" stopIfTrue="1" operator="containsText" text="Over due">
      <formula>NOT(ISERROR(SEARCH("Over due",C157)))</formula>
    </cfRule>
    <cfRule type="containsText" dxfId="2978" priority="4285" stopIfTrue="1" operator="containsText" text="Today is due date">
      <formula>NOT(ISERROR(SEARCH("Today is due date",C157)))</formula>
    </cfRule>
  </conditionalFormatting>
  <conditionalFormatting sqref="D157">
    <cfRule type="containsText" dxfId="2977" priority="4281" operator="containsText" text="Done">
      <formula>NOT(ISERROR(SEARCH("Done",D157)))</formula>
    </cfRule>
    <cfRule type="containsText" dxfId="2976" priority="4282" operator="containsText" text="Under Test">
      <formula>NOT(ISERROR(SEARCH("Under Test",D157)))</formula>
    </cfRule>
  </conditionalFormatting>
  <conditionalFormatting sqref="D157">
    <cfRule type="containsText" dxfId="2975" priority="4279" operator="containsText" text="Cancel Test">
      <formula>NOT(ISERROR(SEARCH("Cancel Test",D157)))</formula>
    </cfRule>
  </conditionalFormatting>
  <conditionalFormatting sqref="O158">
    <cfRule type="containsText" dxfId="2974" priority="4277" operator="containsText" text="Regular Test">
      <formula>NOT(ISERROR(SEARCH("Regular Test",O158)))</formula>
    </cfRule>
    <cfRule type="containsText" dxfId="2973" priority="4278" operator="containsText" text="Special Request">
      <formula>NOT(ISERROR(SEARCH("Special Request",O158)))</formula>
    </cfRule>
  </conditionalFormatting>
  <conditionalFormatting sqref="E158">
    <cfRule type="containsText" dxfId="2972" priority="4274" stopIfTrue="1" operator="containsText" text="Near Due">
      <formula>NOT(ISERROR(SEARCH("Near Due",E158)))</formula>
    </cfRule>
    <cfRule type="containsText" dxfId="2971" priority="4275" stopIfTrue="1" operator="containsText" text="Closed">
      <formula>NOT(ISERROR(SEARCH("Closed",E158)))</formula>
    </cfRule>
  </conditionalFormatting>
  <conditionalFormatting sqref="E158">
    <cfRule type="containsText" dxfId="2970" priority="4271" stopIfTrue="1" operator="containsText" text="Too Over Due">
      <formula>NOT(ISERROR(SEARCH("Too Over Due",E158)))</formula>
    </cfRule>
    <cfRule type="containsText" dxfId="2969" priority="4272" stopIfTrue="1" operator="containsText" text="Over due">
      <formula>NOT(ISERROR(SEARCH("Over due",E158)))</formula>
    </cfRule>
    <cfRule type="containsText" dxfId="2968" priority="4273" stopIfTrue="1" operator="containsText" text="Today is due date">
      <formula>NOT(ISERROR(SEARCH("Today is due date",E158)))</formula>
    </cfRule>
  </conditionalFormatting>
  <conditionalFormatting sqref="D158">
    <cfRule type="containsText" dxfId="2967" priority="4269" stopIfTrue="1" operator="containsText" text="Near Due">
      <formula>NOT(ISERROR(SEARCH("Near Due",D158)))</formula>
    </cfRule>
    <cfRule type="containsText" dxfId="2966" priority="4270" stopIfTrue="1" operator="containsText" text="Closed">
      <formula>NOT(ISERROR(SEARCH("Closed",D158)))</formula>
    </cfRule>
  </conditionalFormatting>
  <conditionalFormatting sqref="D158">
    <cfRule type="containsText" dxfId="2965" priority="4266" stopIfTrue="1" operator="containsText" text="Too Over Due">
      <formula>NOT(ISERROR(SEARCH("Too Over Due",D158)))</formula>
    </cfRule>
    <cfRule type="containsText" dxfId="2964" priority="4267" stopIfTrue="1" operator="containsText" text="Over due">
      <formula>NOT(ISERROR(SEARCH("Over due",D158)))</formula>
    </cfRule>
    <cfRule type="containsText" dxfId="2963" priority="4268" stopIfTrue="1" operator="containsText" text="Today is due date">
      <formula>NOT(ISERROR(SEARCH("Today is due date",D158)))</formula>
    </cfRule>
  </conditionalFormatting>
  <conditionalFormatting sqref="X158:Y158">
    <cfRule type="containsText" dxfId="2962" priority="4263" operator="containsText" text="Non Operate">
      <formula>NOT(ISERROR(SEARCH("Non Operate",X158)))</formula>
    </cfRule>
    <cfRule type="containsText" dxfId="2961" priority="4264" operator="containsText" text="Operate">
      <formula>NOT(ISERROR(SEARCH("Operate",X158)))</formula>
    </cfRule>
  </conditionalFormatting>
  <conditionalFormatting sqref="CC158">
    <cfRule type="colorScale" priority="4276">
      <colorScale>
        <cfvo type="min"/>
        <cfvo type="percentile" val="50"/>
        <cfvo type="max"/>
        <color rgb="FF63BE7B"/>
        <color rgb="FFFCFCFF"/>
        <color rgb="FFF8696B"/>
      </colorScale>
    </cfRule>
  </conditionalFormatting>
  <conditionalFormatting sqref="AF158:BE158">
    <cfRule type="timePeriod" dxfId="2960" priority="4260" timePeriod="nextMonth">
      <formula>AND(MONTH(AF158)=MONTH(EDATE(TODAY(),0+1)),YEAR(AF158)=YEAR(EDATE(TODAY(),0+1)))</formula>
    </cfRule>
    <cfRule type="timePeriod" dxfId="2959" priority="4261" timePeriod="nextWeek">
      <formula>AND(ROUNDDOWN(AF158,0)-TODAY()&gt;(7-WEEKDAY(TODAY())),ROUNDDOWN(AF158,0)-TODAY()&lt;(15-WEEKDAY(TODAY())))</formula>
    </cfRule>
    <cfRule type="timePeriod" dxfId="2958" priority="4262" timePeriod="thisWeek">
      <formula>AND(TODAY()-ROUNDDOWN(AF158,0)&lt;=WEEKDAY(TODAY())-1,ROUNDDOWN(AF158,0)-TODAY()&lt;=7-WEEKDAY(TODAY()))</formula>
    </cfRule>
  </conditionalFormatting>
  <conditionalFormatting sqref="CD158">
    <cfRule type="timePeriod" dxfId="2957" priority="4257" timePeriod="nextMonth">
      <formula>AND(MONTH(CD158)=MONTH(EDATE(TODAY(),0+1)),YEAR(CD158)=YEAR(EDATE(TODAY(),0+1)))</formula>
    </cfRule>
    <cfRule type="timePeriod" dxfId="2956" priority="4258" timePeriod="nextWeek">
      <formula>AND(ROUNDDOWN(CD158,0)-TODAY()&gt;(7-WEEKDAY(TODAY())),ROUNDDOWN(CD158,0)-TODAY()&lt;(15-WEEKDAY(TODAY())))</formula>
    </cfRule>
    <cfRule type="timePeriod" dxfId="2955" priority="4259" timePeriod="thisWeek">
      <formula>AND(TODAY()-ROUNDDOWN(CD158,0)&lt;=WEEKDAY(TODAY())-1,ROUNDDOWN(CD158,0)-TODAY()&lt;=7-WEEKDAY(TODAY()))</formula>
    </cfRule>
  </conditionalFormatting>
  <conditionalFormatting sqref="C158">
    <cfRule type="containsText" dxfId="2954" priority="4249" operator="containsText" text="Closed">
      <formula>NOT(ISERROR(SEARCH("Closed",C158)))</formula>
    </cfRule>
    <cfRule type="containsText" dxfId="2953" priority="4255" stopIfTrue="1" operator="containsText" text="Near Due">
      <formula>NOT(ISERROR(SEARCH("Near Due",C158)))</formula>
    </cfRule>
    <cfRule type="containsText" dxfId="2952" priority="4256" stopIfTrue="1" operator="containsText" text="Closed">
      <formula>NOT(ISERROR(SEARCH("Closed",C158)))</formula>
    </cfRule>
  </conditionalFormatting>
  <conditionalFormatting sqref="C158">
    <cfRule type="containsText" dxfId="2951" priority="4252" stopIfTrue="1" operator="containsText" text="Too Over Due">
      <formula>NOT(ISERROR(SEARCH("Too Over Due",C158)))</formula>
    </cfRule>
    <cfRule type="containsText" dxfId="2950" priority="4253" stopIfTrue="1" operator="containsText" text="Over due">
      <formula>NOT(ISERROR(SEARCH("Over due",C158)))</formula>
    </cfRule>
    <cfRule type="containsText" dxfId="2949" priority="4254" stopIfTrue="1" operator="containsText" text="Today is due date">
      <formula>NOT(ISERROR(SEARCH("Today is due date",C158)))</formula>
    </cfRule>
  </conditionalFormatting>
  <conditionalFormatting sqref="D158">
    <cfRule type="containsText" dxfId="2948" priority="4250" operator="containsText" text="Done">
      <formula>NOT(ISERROR(SEARCH("Done",D158)))</formula>
    </cfRule>
    <cfRule type="containsText" dxfId="2947" priority="4251" operator="containsText" text="Under Test">
      <formula>NOT(ISERROR(SEARCH("Under Test",D158)))</formula>
    </cfRule>
  </conditionalFormatting>
  <conditionalFormatting sqref="D158">
    <cfRule type="containsText" dxfId="2946" priority="4248" operator="containsText" text="Cancel Test">
      <formula>NOT(ISERROR(SEARCH("Cancel Test",D158)))</formula>
    </cfRule>
  </conditionalFormatting>
  <conditionalFormatting sqref="O159">
    <cfRule type="containsText" dxfId="2945" priority="4246" operator="containsText" text="Regular Test">
      <formula>NOT(ISERROR(SEARCH("Regular Test",O159)))</formula>
    </cfRule>
    <cfRule type="containsText" dxfId="2944" priority="4247" operator="containsText" text="Special Request">
      <formula>NOT(ISERROR(SEARCH("Special Request",O159)))</formula>
    </cfRule>
  </conditionalFormatting>
  <conditionalFormatting sqref="E159">
    <cfRule type="containsText" dxfId="2943" priority="4243" stopIfTrue="1" operator="containsText" text="Near Due">
      <formula>NOT(ISERROR(SEARCH("Near Due",E159)))</formula>
    </cfRule>
    <cfRule type="containsText" dxfId="2942" priority="4244" stopIfTrue="1" operator="containsText" text="Closed">
      <formula>NOT(ISERROR(SEARCH("Closed",E159)))</formula>
    </cfRule>
  </conditionalFormatting>
  <conditionalFormatting sqref="E159">
    <cfRule type="containsText" dxfId="2941" priority="4240" stopIfTrue="1" operator="containsText" text="Too Over Due">
      <formula>NOT(ISERROR(SEARCH("Too Over Due",E159)))</formula>
    </cfRule>
    <cfRule type="containsText" dxfId="2940" priority="4241" stopIfTrue="1" operator="containsText" text="Over due">
      <formula>NOT(ISERROR(SEARCH("Over due",E159)))</formula>
    </cfRule>
    <cfRule type="containsText" dxfId="2939" priority="4242" stopIfTrue="1" operator="containsText" text="Today is due date">
      <formula>NOT(ISERROR(SEARCH("Today is due date",E159)))</formula>
    </cfRule>
  </conditionalFormatting>
  <conditionalFormatting sqref="D159">
    <cfRule type="containsText" dxfId="2938" priority="4238" stopIfTrue="1" operator="containsText" text="Near Due">
      <formula>NOT(ISERROR(SEARCH("Near Due",D159)))</formula>
    </cfRule>
    <cfRule type="containsText" dxfId="2937" priority="4239" stopIfTrue="1" operator="containsText" text="Closed">
      <formula>NOT(ISERROR(SEARCH("Closed",D159)))</formula>
    </cfRule>
  </conditionalFormatting>
  <conditionalFormatting sqref="D159">
    <cfRule type="containsText" dxfId="2936" priority="4235" stopIfTrue="1" operator="containsText" text="Too Over Due">
      <formula>NOT(ISERROR(SEARCH("Too Over Due",D159)))</formula>
    </cfRule>
    <cfRule type="containsText" dxfId="2935" priority="4236" stopIfTrue="1" operator="containsText" text="Over due">
      <formula>NOT(ISERROR(SEARCH("Over due",D159)))</formula>
    </cfRule>
    <cfRule type="containsText" dxfId="2934" priority="4237" stopIfTrue="1" operator="containsText" text="Today is due date">
      <formula>NOT(ISERROR(SEARCH("Today is due date",D159)))</formula>
    </cfRule>
  </conditionalFormatting>
  <conditionalFormatting sqref="X159:Y159">
    <cfRule type="containsText" dxfId="2933" priority="4232" operator="containsText" text="Non Operate">
      <formula>NOT(ISERROR(SEARCH("Non Operate",X159)))</formula>
    </cfRule>
    <cfRule type="containsText" dxfId="2932" priority="4233" operator="containsText" text="Operate">
      <formula>NOT(ISERROR(SEARCH("Operate",X159)))</formula>
    </cfRule>
  </conditionalFormatting>
  <conditionalFormatting sqref="CC159">
    <cfRule type="colorScale" priority="4245">
      <colorScale>
        <cfvo type="min"/>
        <cfvo type="percentile" val="50"/>
        <cfvo type="max"/>
        <color rgb="FF63BE7B"/>
        <color rgb="FFFCFCFF"/>
        <color rgb="FFF8696B"/>
      </colorScale>
    </cfRule>
  </conditionalFormatting>
  <conditionalFormatting sqref="AF159:BE159">
    <cfRule type="timePeriod" dxfId="2931" priority="4229" timePeriod="nextMonth">
      <formula>AND(MONTH(AF159)=MONTH(EDATE(TODAY(),0+1)),YEAR(AF159)=YEAR(EDATE(TODAY(),0+1)))</formula>
    </cfRule>
    <cfRule type="timePeriod" dxfId="2930" priority="4230" timePeriod="nextWeek">
      <formula>AND(ROUNDDOWN(AF159,0)-TODAY()&gt;(7-WEEKDAY(TODAY())),ROUNDDOWN(AF159,0)-TODAY()&lt;(15-WEEKDAY(TODAY())))</formula>
    </cfRule>
    <cfRule type="timePeriod" dxfId="2929" priority="4231" timePeriod="thisWeek">
      <formula>AND(TODAY()-ROUNDDOWN(AF159,0)&lt;=WEEKDAY(TODAY())-1,ROUNDDOWN(AF159,0)-TODAY()&lt;=7-WEEKDAY(TODAY()))</formula>
    </cfRule>
  </conditionalFormatting>
  <conditionalFormatting sqref="CD159">
    <cfRule type="timePeriod" dxfId="2928" priority="4226" timePeriod="nextMonth">
      <formula>AND(MONTH(CD159)=MONTH(EDATE(TODAY(),0+1)),YEAR(CD159)=YEAR(EDATE(TODAY(),0+1)))</formula>
    </cfRule>
    <cfRule type="timePeriod" dxfId="2927" priority="4227" timePeriod="nextWeek">
      <formula>AND(ROUNDDOWN(CD159,0)-TODAY()&gt;(7-WEEKDAY(TODAY())),ROUNDDOWN(CD159,0)-TODAY()&lt;(15-WEEKDAY(TODAY())))</formula>
    </cfRule>
    <cfRule type="timePeriod" dxfId="2926" priority="4228" timePeriod="thisWeek">
      <formula>AND(TODAY()-ROUNDDOWN(CD159,0)&lt;=WEEKDAY(TODAY())-1,ROUNDDOWN(CD159,0)-TODAY()&lt;=7-WEEKDAY(TODAY()))</formula>
    </cfRule>
  </conditionalFormatting>
  <conditionalFormatting sqref="C159">
    <cfRule type="containsText" dxfId="2925" priority="4218" operator="containsText" text="Closed">
      <formula>NOT(ISERROR(SEARCH("Closed",C159)))</formula>
    </cfRule>
    <cfRule type="containsText" dxfId="2924" priority="4224" stopIfTrue="1" operator="containsText" text="Near Due">
      <formula>NOT(ISERROR(SEARCH("Near Due",C159)))</formula>
    </cfRule>
    <cfRule type="containsText" dxfId="2923" priority="4225" stopIfTrue="1" operator="containsText" text="Closed">
      <formula>NOT(ISERROR(SEARCH("Closed",C159)))</formula>
    </cfRule>
  </conditionalFormatting>
  <conditionalFormatting sqref="C159">
    <cfRule type="containsText" dxfId="2922" priority="4221" stopIfTrue="1" operator="containsText" text="Too Over Due">
      <formula>NOT(ISERROR(SEARCH("Too Over Due",C159)))</formula>
    </cfRule>
    <cfRule type="containsText" dxfId="2921" priority="4222" stopIfTrue="1" operator="containsText" text="Over due">
      <formula>NOT(ISERROR(SEARCH("Over due",C159)))</formula>
    </cfRule>
    <cfRule type="containsText" dxfId="2920" priority="4223" stopIfTrue="1" operator="containsText" text="Today is due date">
      <formula>NOT(ISERROR(SEARCH("Today is due date",C159)))</formula>
    </cfRule>
  </conditionalFormatting>
  <conditionalFormatting sqref="D159">
    <cfRule type="containsText" dxfId="2919" priority="4219" operator="containsText" text="Done">
      <formula>NOT(ISERROR(SEARCH("Done",D159)))</formula>
    </cfRule>
    <cfRule type="containsText" dxfId="2918" priority="4220" operator="containsText" text="Under Test">
      <formula>NOT(ISERROR(SEARCH("Under Test",D159)))</formula>
    </cfRule>
  </conditionalFormatting>
  <conditionalFormatting sqref="D159">
    <cfRule type="containsText" dxfId="2917" priority="4217" operator="containsText" text="Cancel Test">
      <formula>NOT(ISERROR(SEARCH("Cancel Test",D159)))</formula>
    </cfRule>
  </conditionalFormatting>
  <conditionalFormatting sqref="C160">
    <cfRule type="containsText" dxfId="2916" priority="4157" stopIfTrue="1" operator="containsText" text="Too Over Due">
      <formula>NOT(ISERROR(SEARCH("Too Over Due",C160)))</formula>
    </cfRule>
    <cfRule type="containsText" dxfId="2915" priority="4158" stopIfTrue="1" operator="containsText" text="Over due">
      <formula>NOT(ISERROR(SEARCH("Over due",C160)))</formula>
    </cfRule>
    <cfRule type="containsText" dxfId="2914" priority="4159" stopIfTrue="1" operator="containsText" text="Today is due date">
      <formula>NOT(ISERROR(SEARCH("Today is due date",C160)))</formula>
    </cfRule>
  </conditionalFormatting>
  <conditionalFormatting sqref="E160">
    <cfRule type="containsText" dxfId="2913" priority="4177" stopIfTrue="1" operator="containsText" text="Near Due">
      <formula>NOT(ISERROR(SEARCH("Near Due",E160)))</formula>
    </cfRule>
    <cfRule type="containsText" dxfId="2912" priority="4178" stopIfTrue="1" operator="containsText" text="Closed">
      <formula>NOT(ISERROR(SEARCH("Closed",E160)))</formula>
    </cfRule>
  </conditionalFormatting>
  <conditionalFormatting sqref="E160">
    <cfRule type="containsText" dxfId="2911" priority="4174" stopIfTrue="1" operator="containsText" text="Too Over Due">
      <formula>NOT(ISERROR(SEARCH("Too Over Due",E160)))</formula>
    </cfRule>
    <cfRule type="containsText" dxfId="2910" priority="4175" stopIfTrue="1" operator="containsText" text="Over due">
      <formula>NOT(ISERROR(SEARCH("Over due",E160)))</formula>
    </cfRule>
    <cfRule type="containsText" dxfId="2909" priority="4176" stopIfTrue="1" operator="containsText" text="Today is due date">
      <formula>NOT(ISERROR(SEARCH("Today is due date",E160)))</formula>
    </cfRule>
  </conditionalFormatting>
  <conditionalFormatting sqref="X160:Y160">
    <cfRule type="containsText" dxfId="2908" priority="4171" operator="containsText" text="Non Operate">
      <formula>NOT(ISERROR(SEARCH("Non Operate",X160)))</formula>
    </cfRule>
    <cfRule type="containsText" dxfId="2907" priority="4172" operator="containsText" text="Operate">
      <formula>NOT(ISERROR(SEARCH("Operate",X160)))</formula>
    </cfRule>
  </conditionalFormatting>
  <conditionalFormatting sqref="CC160">
    <cfRule type="colorScale" priority="4179">
      <colorScale>
        <cfvo type="min"/>
        <cfvo type="percentile" val="50"/>
        <cfvo type="max"/>
        <color rgb="FF63BE7B"/>
        <color rgb="FFFCFCFF"/>
        <color rgb="FFF8696B"/>
      </colorScale>
    </cfRule>
  </conditionalFormatting>
  <conditionalFormatting sqref="AF160:BE160">
    <cfRule type="timePeriod" dxfId="2906" priority="4168" timePeriod="nextMonth">
      <formula>AND(MONTH(AF160)=MONTH(EDATE(TODAY(),0+1)),YEAR(AF160)=YEAR(EDATE(TODAY(),0+1)))</formula>
    </cfRule>
    <cfRule type="timePeriod" dxfId="2905" priority="4169" timePeriod="nextWeek">
      <formula>AND(ROUNDDOWN(AF160,0)-TODAY()&gt;(7-WEEKDAY(TODAY())),ROUNDDOWN(AF160,0)-TODAY()&lt;(15-WEEKDAY(TODAY())))</formula>
    </cfRule>
    <cfRule type="timePeriod" dxfId="2904" priority="4170" timePeriod="thisWeek">
      <formula>AND(TODAY()-ROUNDDOWN(AF160,0)&lt;=WEEKDAY(TODAY())-1,ROUNDDOWN(AF160,0)-TODAY()&lt;=7-WEEKDAY(TODAY()))</formula>
    </cfRule>
  </conditionalFormatting>
  <conditionalFormatting sqref="CD160">
    <cfRule type="timePeriod" dxfId="2903" priority="4165" timePeriod="nextMonth">
      <formula>AND(MONTH(CD160)=MONTH(EDATE(TODAY(),0+1)),YEAR(CD160)=YEAR(EDATE(TODAY(),0+1)))</formula>
    </cfRule>
    <cfRule type="timePeriod" dxfId="2902" priority="4166" timePeriod="nextWeek">
      <formula>AND(ROUNDDOWN(CD160,0)-TODAY()&gt;(7-WEEKDAY(TODAY())),ROUNDDOWN(CD160,0)-TODAY()&lt;(15-WEEKDAY(TODAY())))</formula>
    </cfRule>
    <cfRule type="timePeriod" dxfId="2901" priority="4167" timePeriod="thisWeek">
      <formula>AND(TODAY()-ROUNDDOWN(CD160,0)&lt;=WEEKDAY(TODAY())-1,ROUNDDOWN(CD160,0)-TODAY()&lt;=7-WEEKDAY(TODAY()))</formula>
    </cfRule>
  </conditionalFormatting>
  <conditionalFormatting sqref="CD160">
    <cfRule type="timePeriod" dxfId="2900" priority="4162" timePeriod="nextMonth">
      <formula>AND(MONTH(CD160)=MONTH(EDATE(TODAY(),0+1)),YEAR(CD160)=YEAR(EDATE(TODAY(),0+1)))</formula>
    </cfRule>
    <cfRule type="timePeriod" dxfId="2899" priority="4163" timePeriod="nextWeek">
      <formula>AND(ROUNDDOWN(CD160,0)-TODAY()&gt;(7-WEEKDAY(TODAY())),ROUNDDOWN(CD160,0)-TODAY()&lt;(15-WEEKDAY(TODAY())))</formula>
    </cfRule>
    <cfRule type="timePeriod" dxfId="2898" priority="4164" timePeriod="thisWeek">
      <formula>AND(TODAY()-ROUNDDOWN(CD160,0)&lt;=WEEKDAY(TODAY())-1,ROUNDDOWN(CD160,0)-TODAY()&lt;=7-WEEKDAY(TODAY()))</formula>
    </cfRule>
  </conditionalFormatting>
  <conditionalFormatting sqref="C160">
    <cfRule type="containsText" dxfId="2897" priority="4156" operator="containsText" text="Closed">
      <formula>NOT(ISERROR(SEARCH("Closed",C160)))</formula>
    </cfRule>
    <cfRule type="containsText" dxfId="2896" priority="4160" stopIfTrue="1" operator="containsText" text="Near Due">
      <formula>NOT(ISERROR(SEARCH("Near Due",C160)))</formula>
    </cfRule>
    <cfRule type="containsText" dxfId="2895" priority="4161" stopIfTrue="1" operator="containsText" text="Closed">
      <formula>NOT(ISERROR(SEARCH("Closed",C160)))</formula>
    </cfRule>
  </conditionalFormatting>
  <conditionalFormatting sqref="O160">
    <cfRule type="containsText" dxfId="2894" priority="4154" operator="containsText" text="Regular Test">
      <formula>NOT(ISERROR(SEARCH("Regular Test",O160)))</formula>
    </cfRule>
    <cfRule type="containsText" dxfId="2893" priority="4155" operator="containsText" text="Special Request">
      <formula>NOT(ISERROR(SEARCH("Special Request",O160)))</formula>
    </cfRule>
  </conditionalFormatting>
  <conditionalFormatting sqref="D160">
    <cfRule type="containsText" dxfId="2892" priority="4152" stopIfTrue="1" operator="containsText" text="Near Due">
      <formula>NOT(ISERROR(SEARCH("Near Due",D160)))</formula>
    </cfRule>
    <cfRule type="containsText" dxfId="2891" priority="4153" stopIfTrue="1" operator="containsText" text="Closed">
      <formula>NOT(ISERROR(SEARCH("Closed",D160)))</formula>
    </cfRule>
  </conditionalFormatting>
  <conditionalFormatting sqref="D160">
    <cfRule type="containsText" dxfId="2890" priority="4149" stopIfTrue="1" operator="containsText" text="Too Over Due">
      <formula>NOT(ISERROR(SEARCH("Too Over Due",D160)))</formula>
    </cfRule>
    <cfRule type="containsText" dxfId="2889" priority="4150" stopIfTrue="1" operator="containsText" text="Over due">
      <formula>NOT(ISERROR(SEARCH("Over due",D160)))</formula>
    </cfRule>
    <cfRule type="containsText" dxfId="2888" priority="4151" stopIfTrue="1" operator="containsText" text="Today is due date">
      <formula>NOT(ISERROR(SEARCH("Today is due date",D160)))</formula>
    </cfRule>
  </conditionalFormatting>
  <conditionalFormatting sqref="D160">
    <cfRule type="containsText" dxfId="2887" priority="4147" operator="containsText" text="Done">
      <formula>NOT(ISERROR(SEARCH("Done",D160)))</formula>
    </cfRule>
    <cfRule type="containsText" dxfId="2886" priority="4148" operator="containsText" text="Under Test">
      <formula>NOT(ISERROR(SEARCH("Under Test",D160)))</formula>
    </cfRule>
  </conditionalFormatting>
  <conditionalFormatting sqref="CF160">
    <cfRule type="timePeriod" dxfId="2885" priority="4144" timePeriod="nextMonth">
      <formula>AND(MONTH(CF160)=MONTH(EDATE(TODAY(),0+1)),YEAR(CF160)=YEAR(EDATE(TODAY(),0+1)))</formula>
    </cfRule>
    <cfRule type="timePeriod" dxfId="2884" priority="4145" timePeriod="nextWeek">
      <formula>AND(ROUNDDOWN(CF160,0)-TODAY()&gt;(7-WEEKDAY(TODAY())),ROUNDDOWN(CF160,0)-TODAY()&lt;(15-WEEKDAY(TODAY())))</formula>
    </cfRule>
    <cfRule type="timePeriod" dxfId="2883" priority="4146" timePeriod="thisWeek">
      <formula>AND(TODAY()-ROUNDDOWN(CF160,0)&lt;=WEEKDAY(TODAY())-1,ROUNDDOWN(CF160,0)-TODAY()&lt;=7-WEEKDAY(TODAY()))</formula>
    </cfRule>
  </conditionalFormatting>
  <conditionalFormatting sqref="D160">
    <cfRule type="containsText" dxfId="2882" priority="4143" operator="containsText" text="Cancel Test">
      <formula>NOT(ISERROR(SEARCH("Cancel Test",D160)))</formula>
    </cfRule>
  </conditionalFormatting>
  <conditionalFormatting sqref="E161">
    <cfRule type="containsText" dxfId="2881" priority="4140" stopIfTrue="1" operator="containsText" text="Near Due">
      <formula>NOT(ISERROR(SEARCH("Near Due",E161)))</formula>
    </cfRule>
    <cfRule type="containsText" dxfId="2880" priority="4141" stopIfTrue="1" operator="containsText" text="Closed">
      <formula>NOT(ISERROR(SEARCH("Closed",E161)))</formula>
    </cfRule>
  </conditionalFormatting>
  <conditionalFormatting sqref="E161">
    <cfRule type="containsText" dxfId="2879" priority="4137" stopIfTrue="1" operator="containsText" text="Too Over Due">
      <formula>NOT(ISERROR(SEARCH("Too Over Due",E161)))</formula>
    </cfRule>
    <cfRule type="containsText" dxfId="2878" priority="4138" stopIfTrue="1" operator="containsText" text="Over due">
      <formula>NOT(ISERROR(SEARCH("Over due",E161)))</formula>
    </cfRule>
    <cfRule type="containsText" dxfId="2877" priority="4139" stopIfTrue="1" operator="containsText" text="Today is due date">
      <formula>NOT(ISERROR(SEARCH("Today is due date",E161)))</formula>
    </cfRule>
  </conditionalFormatting>
  <conditionalFormatting sqref="D161:D166">
    <cfRule type="containsText" dxfId="2876" priority="4135" stopIfTrue="1" operator="containsText" text="Near Due">
      <formula>NOT(ISERROR(SEARCH("Near Due",D161)))</formula>
    </cfRule>
    <cfRule type="containsText" dxfId="2875" priority="4136" stopIfTrue="1" operator="containsText" text="Closed">
      <formula>NOT(ISERROR(SEARCH("Closed",D161)))</formula>
    </cfRule>
  </conditionalFormatting>
  <conditionalFormatting sqref="D161:D166">
    <cfRule type="containsText" dxfId="2874" priority="4132" stopIfTrue="1" operator="containsText" text="Too Over Due">
      <formula>NOT(ISERROR(SEARCH("Too Over Due",D161)))</formula>
    </cfRule>
    <cfRule type="containsText" dxfId="2873" priority="4133" stopIfTrue="1" operator="containsText" text="Over due">
      <formula>NOT(ISERROR(SEARCH("Over due",D161)))</formula>
    </cfRule>
    <cfRule type="containsText" dxfId="2872" priority="4134" stopIfTrue="1" operator="containsText" text="Today is due date">
      <formula>NOT(ISERROR(SEARCH("Today is due date",D161)))</formula>
    </cfRule>
  </conditionalFormatting>
  <conditionalFormatting sqref="X161:Y166">
    <cfRule type="containsText" dxfId="2871" priority="4129" operator="containsText" text="Non Operate">
      <formula>NOT(ISERROR(SEARCH("Non Operate",X161)))</formula>
    </cfRule>
    <cfRule type="containsText" dxfId="2870" priority="4130" operator="containsText" text="Operate">
      <formula>NOT(ISERROR(SEARCH("Operate",X161)))</formula>
    </cfRule>
  </conditionalFormatting>
  <conditionalFormatting sqref="O161:O166">
    <cfRule type="containsText" dxfId="2869" priority="4127" operator="containsText" text="Regular Test">
      <formula>NOT(ISERROR(SEARCH("Regular Test",O161)))</formula>
    </cfRule>
    <cfRule type="containsText" dxfId="2868" priority="4128" operator="containsText" text="Special Request">
      <formula>NOT(ISERROR(SEARCH("Special Request",O161)))</formula>
    </cfRule>
  </conditionalFormatting>
  <conditionalFormatting sqref="CC161:CC166">
    <cfRule type="colorScale" priority="4142">
      <colorScale>
        <cfvo type="min"/>
        <cfvo type="percentile" val="50"/>
        <cfvo type="max"/>
        <color rgb="FF63BE7B"/>
        <color rgb="FFFCFCFF"/>
        <color rgb="FFF8696B"/>
      </colorScale>
    </cfRule>
  </conditionalFormatting>
  <conditionalFormatting sqref="AF161:BE166">
    <cfRule type="timePeriod" dxfId="2867" priority="4125" timePeriod="nextMonth">
      <formula>AND(MONTH(AF161)=MONTH(EDATE(TODAY(),0+1)),YEAR(AF161)=YEAR(EDATE(TODAY(),0+1)))</formula>
    </cfRule>
    <cfRule type="timePeriod" dxfId="2866" priority="4126" timePeriod="thisWeek">
      <formula>AND(TODAY()-ROUNDDOWN(AF161,0)&lt;=WEEKDAY(TODAY())-1,ROUNDDOWN(AF161,0)-TODAY()&lt;=7-WEEKDAY(TODAY()))</formula>
    </cfRule>
  </conditionalFormatting>
  <conditionalFormatting sqref="CD161:CD166">
    <cfRule type="timePeriod" dxfId="2865" priority="4122" timePeriod="nextMonth">
      <formula>AND(MONTH(CD161)=MONTH(EDATE(TODAY(),0+1)),YEAR(CD161)=YEAR(EDATE(TODAY(),0+1)))</formula>
    </cfRule>
    <cfRule type="timePeriod" dxfId="2864" priority="4123" timePeriod="nextWeek">
      <formula>AND(ROUNDDOWN(CD161,0)-TODAY()&gt;(7-WEEKDAY(TODAY())),ROUNDDOWN(CD161,0)-TODAY()&lt;(15-WEEKDAY(TODAY())))</formula>
    </cfRule>
    <cfRule type="timePeriod" dxfId="2863" priority="4124" timePeriod="thisWeek">
      <formula>AND(TODAY()-ROUNDDOWN(CD161,0)&lt;=WEEKDAY(TODAY())-1,ROUNDDOWN(CD161,0)-TODAY()&lt;=7-WEEKDAY(TODAY()))</formula>
    </cfRule>
  </conditionalFormatting>
  <conditionalFormatting sqref="C161:C166">
    <cfRule type="containsText" dxfId="2862" priority="4114" operator="containsText" text="Closed">
      <formula>NOT(ISERROR(SEARCH("Closed",C161)))</formula>
    </cfRule>
    <cfRule type="containsText" dxfId="2861" priority="4120" stopIfTrue="1" operator="containsText" text="Near Due">
      <formula>NOT(ISERROR(SEARCH("Near Due",C161)))</formula>
    </cfRule>
    <cfRule type="containsText" dxfId="2860" priority="4121" stopIfTrue="1" operator="containsText" text="Closed">
      <formula>NOT(ISERROR(SEARCH("Closed",C161)))</formula>
    </cfRule>
  </conditionalFormatting>
  <conditionalFormatting sqref="C161:C166">
    <cfRule type="containsText" dxfId="2859" priority="4117" stopIfTrue="1" operator="containsText" text="Too Over Due">
      <formula>NOT(ISERROR(SEARCH("Too Over Due",C161)))</formula>
    </cfRule>
    <cfRule type="containsText" dxfId="2858" priority="4118" stopIfTrue="1" operator="containsText" text="Over due">
      <formula>NOT(ISERROR(SEARCH("Over due",C161)))</formula>
    </cfRule>
    <cfRule type="containsText" dxfId="2857" priority="4119" stopIfTrue="1" operator="containsText" text="Today is due date">
      <formula>NOT(ISERROR(SEARCH("Today is due date",C161)))</formula>
    </cfRule>
  </conditionalFormatting>
  <conditionalFormatting sqref="D161:D166">
    <cfRule type="containsText" dxfId="2856" priority="4115" operator="containsText" text="Done">
      <formula>NOT(ISERROR(SEARCH("Done",D161)))</formula>
    </cfRule>
    <cfRule type="containsText" dxfId="2855" priority="4116" operator="containsText" text="Under Test">
      <formula>NOT(ISERROR(SEARCH("Under Test",D161)))</formula>
    </cfRule>
  </conditionalFormatting>
  <conditionalFormatting sqref="D161:D166">
    <cfRule type="containsText" dxfId="2854" priority="4113" operator="containsText" text="Cancel Test">
      <formula>NOT(ISERROR(SEARCH("Cancel Test",D161)))</formula>
    </cfRule>
  </conditionalFormatting>
  <conditionalFormatting sqref="E162:E166">
    <cfRule type="containsText" dxfId="2853" priority="4111" stopIfTrue="1" operator="containsText" text="Near Due">
      <formula>NOT(ISERROR(SEARCH("Near Due",E162)))</formula>
    </cfRule>
    <cfRule type="containsText" dxfId="2852" priority="4112" stopIfTrue="1" operator="containsText" text="Closed">
      <formula>NOT(ISERROR(SEARCH("Closed",E162)))</formula>
    </cfRule>
  </conditionalFormatting>
  <conditionalFormatting sqref="E162:E166">
    <cfRule type="containsText" dxfId="2851" priority="4108" stopIfTrue="1" operator="containsText" text="Too Over Due">
      <formula>NOT(ISERROR(SEARCH("Too Over Due",E162)))</formula>
    </cfRule>
    <cfRule type="containsText" dxfId="2850" priority="4109" stopIfTrue="1" operator="containsText" text="Over due">
      <formula>NOT(ISERROR(SEARCH("Over due",E162)))</formula>
    </cfRule>
    <cfRule type="containsText" dxfId="2849" priority="4110" stopIfTrue="1" operator="containsText" text="Today is due date">
      <formula>NOT(ISERROR(SEARCH("Today is due date",E162)))</formula>
    </cfRule>
  </conditionalFormatting>
  <conditionalFormatting sqref="E167:E168 D169:E170">
    <cfRule type="containsText" dxfId="2848" priority="4106" stopIfTrue="1" operator="containsText" text="Near Due">
      <formula>NOT(ISERROR(SEARCH("Near Due",D167)))</formula>
    </cfRule>
    <cfRule type="containsText" dxfId="2847" priority="4107" stopIfTrue="1" operator="containsText" text="Closed">
      <formula>NOT(ISERROR(SEARCH("Closed",D167)))</formula>
    </cfRule>
  </conditionalFormatting>
  <conditionalFormatting sqref="E167:E168 D169:E170">
    <cfRule type="containsText" dxfId="2846" priority="4103" stopIfTrue="1" operator="containsText" text="Too Over Due">
      <formula>NOT(ISERROR(SEARCH("Too Over Due",D167)))</formula>
    </cfRule>
    <cfRule type="containsText" dxfId="2845" priority="4104" stopIfTrue="1" operator="containsText" text="Over due">
      <formula>NOT(ISERROR(SEARCH("Over due",D167)))</formula>
    </cfRule>
    <cfRule type="containsText" dxfId="2844" priority="4105" stopIfTrue="1" operator="containsText" text="Today is due date">
      <formula>NOT(ISERROR(SEARCH("Today is due date",D167)))</formula>
    </cfRule>
  </conditionalFormatting>
  <conditionalFormatting sqref="Y169:Y170">
    <cfRule type="containsText" dxfId="2843" priority="4101" operator="containsText" text="Non Operate">
      <formula>NOT(ISERROR(SEARCH("Non Operate",Y169)))</formula>
    </cfRule>
    <cfRule type="containsText" dxfId="2842" priority="4102" operator="containsText" text="Operate">
      <formula>NOT(ISERROR(SEARCH("Operate",Y169)))</formula>
    </cfRule>
  </conditionalFormatting>
  <conditionalFormatting sqref="AF167:AG167 CD167 AF169:AG170 CD169:CD170">
    <cfRule type="timePeriod" dxfId="2841" priority="4098" timePeriod="nextMonth">
      <formula>AND(MONTH(AF167)=MONTH(EDATE(TODAY(),0+1)),YEAR(AF167)=YEAR(EDATE(TODAY(),0+1)))</formula>
    </cfRule>
    <cfRule type="timePeriod" dxfId="2840" priority="4099" timePeriod="nextWeek">
      <formula>AND(ROUNDDOWN(AF167,0)-TODAY()&gt;(7-WEEKDAY(TODAY())),ROUNDDOWN(AF167,0)-TODAY()&lt;(15-WEEKDAY(TODAY())))</formula>
    </cfRule>
    <cfRule type="timePeriod" dxfId="2839" priority="4100" timePeriod="thisWeek">
      <formula>AND(TODAY()-ROUNDDOWN(AF167,0)&lt;=WEEKDAY(TODAY())-1,ROUNDDOWN(AF167,0)-TODAY()&lt;=7-WEEKDAY(TODAY()))</formula>
    </cfRule>
  </conditionalFormatting>
  <conditionalFormatting sqref="D169:D170">
    <cfRule type="containsText" dxfId="2838" priority="4096" operator="containsText" text="Done">
      <formula>NOT(ISERROR(SEARCH("Done",D169)))</formula>
    </cfRule>
    <cfRule type="containsText" dxfId="2837" priority="4097" operator="containsText" text="Under Test">
      <formula>NOT(ISERROR(SEARCH("Under Test",D169)))</formula>
    </cfRule>
  </conditionalFormatting>
  <conditionalFormatting sqref="D169:D170">
    <cfRule type="containsText" dxfId="2836" priority="4095" operator="containsText" text="Cancel Test">
      <formula>NOT(ISERROR(SEARCH("Cancel Test",D169)))</formula>
    </cfRule>
  </conditionalFormatting>
  <conditionalFormatting sqref="D167">
    <cfRule type="containsText" dxfId="2835" priority="4093" stopIfTrue="1" operator="containsText" text="Near Due">
      <formula>NOT(ISERROR(SEARCH("Near Due",D167)))</formula>
    </cfRule>
    <cfRule type="containsText" dxfId="2834" priority="4094" stopIfTrue="1" operator="containsText" text="Closed">
      <formula>NOT(ISERROR(SEARCH("Closed",D167)))</formula>
    </cfRule>
  </conditionalFormatting>
  <conditionalFormatting sqref="D167">
    <cfRule type="containsText" dxfId="2833" priority="4090" stopIfTrue="1" operator="containsText" text="Too Over Due">
      <formula>NOT(ISERROR(SEARCH("Too Over Due",D167)))</formula>
    </cfRule>
    <cfRule type="containsText" dxfId="2832" priority="4091" stopIfTrue="1" operator="containsText" text="Over due">
      <formula>NOT(ISERROR(SEARCH("Over due",D167)))</formula>
    </cfRule>
    <cfRule type="containsText" dxfId="2831" priority="4092" stopIfTrue="1" operator="containsText" text="Today is due date">
      <formula>NOT(ISERROR(SEARCH("Today is due date",D167)))</formula>
    </cfRule>
  </conditionalFormatting>
  <conditionalFormatting sqref="D167">
    <cfRule type="containsText" dxfId="2830" priority="4088" operator="containsText" text="Done">
      <formula>NOT(ISERROR(SEARCH("Done",D167)))</formula>
    </cfRule>
    <cfRule type="containsText" dxfId="2829" priority="4089" operator="containsText" text="Under Test">
      <formula>NOT(ISERROR(SEARCH("Under Test",D167)))</formula>
    </cfRule>
  </conditionalFormatting>
  <conditionalFormatting sqref="D167">
    <cfRule type="containsText" dxfId="2828" priority="4087" operator="containsText" text="Cancel Test">
      <formula>NOT(ISERROR(SEARCH("Cancel Test",D167)))</formula>
    </cfRule>
  </conditionalFormatting>
  <conditionalFormatting sqref="X167:Y167">
    <cfRule type="containsText" dxfId="2827" priority="4083" operator="containsText" text="Non Operate">
      <formula>NOT(ISERROR(SEARCH("Non Operate",X167)))</formula>
    </cfRule>
    <cfRule type="containsText" dxfId="2826" priority="4084" operator="containsText" text="Operate">
      <formula>NOT(ISERROR(SEARCH("Operate",X167)))</formula>
    </cfRule>
  </conditionalFormatting>
  <conditionalFormatting sqref="O167">
    <cfRule type="containsText" dxfId="2825" priority="4081" operator="containsText" text="Regular Test">
      <formula>NOT(ISERROR(SEARCH("Regular Test",O167)))</formula>
    </cfRule>
    <cfRule type="containsText" dxfId="2824" priority="4082" operator="containsText" text="Special Request">
      <formula>NOT(ISERROR(SEARCH("Special Request",O167)))</formula>
    </cfRule>
  </conditionalFormatting>
  <conditionalFormatting sqref="CC167">
    <cfRule type="colorScale" priority="4086">
      <colorScale>
        <cfvo type="min"/>
        <cfvo type="percentile" val="50"/>
        <cfvo type="max"/>
        <color rgb="FF63BE7B"/>
        <color rgb="FFFCFCFF"/>
        <color rgb="FFF8696B"/>
      </colorScale>
    </cfRule>
  </conditionalFormatting>
  <conditionalFormatting sqref="AH167:BE167">
    <cfRule type="timePeriod" dxfId="2823" priority="4078" timePeriod="nextMonth">
      <formula>AND(MONTH(AH167)=MONTH(EDATE(TODAY(),0+1)),YEAR(AH167)=YEAR(EDATE(TODAY(),0+1)))</formula>
    </cfRule>
    <cfRule type="timePeriod" dxfId="2822" priority="4079" timePeriod="nextWeek">
      <formula>AND(ROUNDDOWN(AH167,0)-TODAY()&gt;(7-WEEKDAY(TODAY())),ROUNDDOWN(AH167,0)-TODAY()&lt;(15-WEEKDAY(TODAY())))</formula>
    </cfRule>
    <cfRule type="timePeriod" dxfId="2821" priority="4080" timePeriod="thisWeek">
      <formula>AND(TODAY()-ROUNDDOWN(AH167,0)&lt;=WEEKDAY(TODAY())-1,ROUNDDOWN(AH167,0)-TODAY()&lt;=7-WEEKDAY(TODAY()))</formula>
    </cfRule>
  </conditionalFormatting>
  <conditionalFormatting sqref="C167">
    <cfRule type="containsText" dxfId="2820" priority="4072" operator="containsText" text="Closed">
      <formula>NOT(ISERROR(SEARCH("Closed",C167)))</formula>
    </cfRule>
    <cfRule type="containsText" dxfId="2819" priority="4076" stopIfTrue="1" operator="containsText" text="Near Due">
      <formula>NOT(ISERROR(SEARCH("Near Due",C167)))</formula>
    </cfRule>
    <cfRule type="containsText" dxfId="2818" priority="4077" stopIfTrue="1" operator="containsText" text="Closed">
      <formula>NOT(ISERROR(SEARCH("Closed",C167)))</formula>
    </cfRule>
  </conditionalFormatting>
  <conditionalFormatting sqref="C167">
    <cfRule type="containsText" dxfId="2817" priority="4073" stopIfTrue="1" operator="containsText" text="Too Over Due">
      <formula>NOT(ISERROR(SEARCH("Too Over Due",C167)))</formula>
    </cfRule>
    <cfRule type="containsText" dxfId="2816" priority="4074" stopIfTrue="1" operator="containsText" text="Over due">
      <formula>NOT(ISERROR(SEARCH("Over due",C167)))</formula>
    </cfRule>
    <cfRule type="containsText" dxfId="2815" priority="4075" stopIfTrue="1" operator="containsText" text="Today is due date">
      <formula>NOT(ISERROR(SEARCH("Today is due date",C167)))</formula>
    </cfRule>
  </conditionalFormatting>
  <conditionalFormatting sqref="D168">
    <cfRule type="containsText" dxfId="2814" priority="4070" stopIfTrue="1" operator="containsText" text="Near Due">
      <formula>NOT(ISERROR(SEARCH("Near Due",D168)))</formula>
    </cfRule>
    <cfRule type="containsText" dxfId="2813" priority="4071" stopIfTrue="1" operator="containsText" text="Closed">
      <formula>NOT(ISERROR(SEARCH("Closed",D168)))</formula>
    </cfRule>
  </conditionalFormatting>
  <conditionalFormatting sqref="D168">
    <cfRule type="containsText" dxfId="2812" priority="4067" stopIfTrue="1" operator="containsText" text="Too Over Due">
      <formula>NOT(ISERROR(SEARCH("Too Over Due",D168)))</formula>
    </cfRule>
    <cfRule type="containsText" dxfId="2811" priority="4068" stopIfTrue="1" operator="containsText" text="Over due">
      <formula>NOT(ISERROR(SEARCH("Over due",D168)))</formula>
    </cfRule>
    <cfRule type="containsText" dxfId="2810" priority="4069" stopIfTrue="1" operator="containsText" text="Today is due date">
      <formula>NOT(ISERROR(SEARCH("Today is due date",D168)))</formula>
    </cfRule>
  </conditionalFormatting>
  <conditionalFormatting sqref="D168">
    <cfRule type="containsText" dxfId="2809" priority="4065" operator="containsText" text="Done">
      <formula>NOT(ISERROR(SEARCH("Done",D168)))</formula>
    </cfRule>
    <cfRule type="containsText" dxfId="2808" priority="4066" operator="containsText" text="Under Test">
      <formula>NOT(ISERROR(SEARCH("Under Test",D168)))</formula>
    </cfRule>
  </conditionalFormatting>
  <conditionalFormatting sqref="D168">
    <cfRule type="containsText" dxfId="2807" priority="4064" operator="containsText" text="Cancel Test">
      <formula>NOT(ISERROR(SEARCH("Cancel Test",D168)))</formula>
    </cfRule>
  </conditionalFormatting>
  <conditionalFormatting sqref="X168:Y168">
    <cfRule type="containsText" dxfId="2806" priority="4060" operator="containsText" text="Non Operate">
      <formula>NOT(ISERROR(SEARCH("Non Operate",X168)))</formula>
    </cfRule>
    <cfRule type="containsText" dxfId="2805" priority="4061" operator="containsText" text="Operate">
      <formula>NOT(ISERROR(SEARCH("Operate",X168)))</formula>
    </cfRule>
  </conditionalFormatting>
  <conditionalFormatting sqref="O168">
    <cfRule type="containsText" dxfId="2804" priority="4058" operator="containsText" text="Regular Test">
      <formula>NOT(ISERROR(SEARCH("Regular Test",O168)))</formula>
    </cfRule>
    <cfRule type="containsText" dxfId="2803" priority="4059" operator="containsText" text="Special Request">
      <formula>NOT(ISERROR(SEARCH("Special Request",O168)))</formula>
    </cfRule>
  </conditionalFormatting>
  <conditionalFormatting sqref="AH168:AO168 AQ168:BE168">
    <cfRule type="timePeriod" dxfId="2802" priority="4055" timePeriod="nextMonth">
      <formula>AND(MONTH(AH168)=MONTH(EDATE(TODAY(),0+1)),YEAR(AH168)=YEAR(EDATE(TODAY(),0+1)))</formula>
    </cfRule>
    <cfRule type="timePeriod" dxfId="2801" priority="4056" timePeriod="nextWeek">
      <formula>AND(ROUNDDOWN(AH168,0)-TODAY()&gt;(7-WEEKDAY(TODAY())),ROUNDDOWN(AH168,0)-TODAY()&lt;(15-WEEKDAY(TODAY())))</formula>
    </cfRule>
    <cfRule type="timePeriod" dxfId="2800" priority="4057" timePeriod="thisWeek">
      <formula>AND(TODAY()-ROUNDDOWN(AH168,0)&lt;=WEEKDAY(TODAY())-1,ROUNDDOWN(AH168,0)-TODAY()&lt;=7-WEEKDAY(TODAY()))</formula>
    </cfRule>
  </conditionalFormatting>
  <conditionalFormatting sqref="CD168">
    <cfRule type="timePeriod" dxfId="2799" priority="4052" timePeriod="nextMonth">
      <formula>AND(MONTH(CD168)=MONTH(EDATE(TODAY(),0+1)),YEAR(CD168)=YEAR(EDATE(TODAY(),0+1)))</formula>
    </cfRule>
    <cfRule type="timePeriod" dxfId="2798" priority="4053" timePeriod="nextWeek">
      <formula>AND(ROUNDDOWN(CD168,0)-TODAY()&gt;(7-WEEKDAY(TODAY())),ROUNDDOWN(CD168,0)-TODAY()&lt;(15-WEEKDAY(TODAY())))</formula>
    </cfRule>
    <cfRule type="timePeriod" dxfId="2797" priority="4054" timePeriod="thisWeek">
      <formula>AND(TODAY()-ROUNDDOWN(CD168,0)&lt;=WEEKDAY(TODAY())-1,ROUNDDOWN(CD168,0)-TODAY()&lt;=7-WEEKDAY(TODAY()))</formula>
    </cfRule>
  </conditionalFormatting>
  <conditionalFormatting sqref="C168">
    <cfRule type="containsText" dxfId="2796" priority="4046" operator="containsText" text="Closed">
      <formula>NOT(ISERROR(SEARCH("Closed",C168)))</formula>
    </cfRule>
    <cfRule type="containsText" dxfId="2795" priority="4050" stopIfTrue="1" operator="containsText" text="Near Due">
      <formula>NOT(ISERROR(SEARCH("Near Due",C168)))</formula>
    </cfRule>
    <cfRule type="containsText" dxfId="2794" priority="4051" stopIfTrue="1" operator="containsText" text="Closed">
      <formula>NOT(ISERROR(SEARCH("Closed",C168)))</formula>
    </cfRule>
  </conditionalFormatting>
  <conditionalFormatting sqref="C168">
    <cfRule type="containsText" dxfId="2793" priority="4047" stopIfTrue="1" operator="containsText" text="Too Over Due">
      <formula>NOT(ISERROR(SEARCH("Too Over Due",C168)))</formula>
    </cfRule>
    <cfRule type="containsText" dxfId="2792" priority="4048" stopIfTrue="1" operator="containsText" text="Over due">
      <formula>NOT(ISERROR(SEARCH("Over due",C168)))</formula>
    </cfRule>
    <cfRule type="containsText" dxfId="2791" priority="4049" stopIfTrue="1" operator="containsText" text="Today is due date">
      <formula>NOT(ISERROR(SEARCH("Today is due date",C168)))</formula>
    </cfRule>
  </conditionalFormatting>
  <conditionalFormatting sqref="CC168">
    <cfRule type="colorScale" priority="4063">
      <colorScale>
        <cfvo type="min"/>
        <cfvo type="percentile" val="50"/>
        <cfvo type="max"/>
        <color rgb="FF63BE7B"/>
        <color rgb="FFFCFCFF"/>
        <color rgb="FFF8696B"/>
      </colorScale>
    </cfRule>
  </conditionalFormatting>
  <conditionalFormatting sqref="AF168:AG168">
    <cfRule type="timePeriod" dxfId="2790" priority="4043" timePeriod="nextMonth">
      <formula>AND(MONTH(AF168)=MONTH(EDATE(TODAY(),0+1)),YEAR(AF168)=YEAR(EDATE(TODAY(),0+1)))</formula>
    </cfRule>
    <cfRule type="timePeriod" dxfId="2789" priority="4044" timePeriod="nextWeek">
      <formula>AND(ROUNDDOWN(AF168,0)-TODAY()&gt;(7-WEEKDAY(TODAY())),ROUNDDOWN(AF168,0)-TODAY()&lt;(15-WEEKDAY(TODAY())))</formula>
    </cfRule>
    <cfRule type="timePeriod" dxfId="2788" priority="4045" timePeriod="thisWeek">
      <formula>AND(TODAY()-ROUNDDOWN(AF168,0)&lt;=WEEKDAY(TODAY())-1,ROUNDDOWN(AF168,0)-TODAY()&lt;=7-WEEKDAY(TODAY()))</formula>
    </cfRule>
  </conditionalFormatting>
  <conditionalFormatting sqref="AP168">
    <cfRule type="timePeriod" dxfId="2787" priority="4040" timePeriod="nextMonth">
      <formula>AND(MONTH(AP168)=MONTH(EDATE(TODAY(),0+1)),YEAR(AP168)=YEAR(EDATE(TODAY(),0+1)))</formula>
    </cfRule>
    <cfRule type="timePeriod" dxfId="2786" priority="4041" timePeriod="nextWeek">
      <formula>AND(ROUNDDOWN(AP168,0)-TODAY()&gt;(7-WEEKDAY(TODAY())),ROUNDDOWN(AP168,0)-TODAY()&lt;(15-WEEKDAY(TODAY())))</formula>
    </cfRule>
    <cfRule type="timePeriod" dxfId="2785" priority="4042" timePeriod="thisWeek">
      <formula>AND(TODAY()-ROUNDDOWN(AP168,0)&lt;=WEEKDAY(TODAY())-1,ROUNDDOWN(AP168,0)-TODAY()&lt;=7-WEEKDAY(TODAY()))</formula>
    </cfRule>
  </conditionalFormatting>
  <conditionalFormatting sqref="C169">
    <cfRule type="containsText" dxfId="2784" priority="4036" stopIfTrue="1" operator="containsText" text="Too Over Due">
      <formula>NOT(ISERROR(SEARCH("Too Over Due",C169)))</formula>
    </cfRule>
    <cfRule type="containsText" dxfId="2783" priority="4037" stopIfTrue="1" operator="containsText" text="Over due">
      <formula>NOT(ISERROR(SEARCH("Over due",C169)))</formula>
    </cfRule>
    <cfRule type="containsText" dxfId="2782" priority="4038" stopIfTrue="1" operator="containsText" text="Today is due date">
      <formula>NOT(ISERROR(SEARCH("Today is due date",C169)))</formula>
    </cfRule>
  </conditionalFormatting>
  <conditionalFormatting sqref="X169">
    <cfRule type="containsText" dxfId="2781" priority="4033" operator="containsText" text="Non Operate">
      <formula>NOT(ISERROR(SEARCH("Non Operate",X169)))</formula>
    </cfRule>
    <cfRule type="containsText" dxfId="2780" priority="4034" operator="containsText" text="Operate">
      <formula>NOT(ISERROR(SEARCH("Operate",X169)))</formula>
    </cfRule>
  </conditionalFormatting>
  <conditionalFormatting sqref="O169">
    <cfRule type="containsText" dxfId="2779" priority="4031" operator="containsText" text="Regular Test">
      <formula>NOT(ISERROR(SEARCH("Regular Test",O169)))</formula>
    </cfRule>
    <cfRule type="containsText" dxfId="2778" priority="4032" operator="containsText" text="Special Request">
      <formula>NOT(ISERROR(SEARCH("Special Request",O169)))</formula>
    </cfRule>
  </conditionalFormatting>
  <conditionalFormatting sqref="AH169:AO169 AQ169:BE169">
    <cfRule type="timePeriod" dxfId="2777" priority="4028" timePeriod="nextMonth">
      <formula>AND(MONTH(AH169)=MONTH(EDATE(TODAY(),0+1)),YEAR(AH169)=YEAR(EDATE(TODAY(),0+1)))</formula>
    </cfRule>
    <cfRule type="timePeriod" dxfId="2776" priority="4029" timePeriod="nextWeek">
      <formula>AND(ROUNDDOWN(AH169,0)-TODAY()&gt;(7-WEEKDAY(TODAY())),ROUNDDOWN(AH169,0)-TODAY()&lt;(15-WEEKDAY(TODAY())))</formula>
    </cfRule>
    <cfRule type="timePeriod" dxfId="2775" priority="4030" timePeriod="thisWeek">
      <formula>AND(TODAY()-ROUNDDOWN(AH169,0)&lt;=WEEKDAY(TODAY())-1,ROUNDDOWN(AH169,0)-TODAY()&lt;=7-WEEKDAY(TODAY()))</formula>
    </cfRule>
  </conditionalFormatting>
  <conditionalFormatting sqref="C169">
    <cfRule type="containsText" dxfId="2774" priority="4025" operator="containsText" text="Closed">
      <formula>NOT(ISERROR(SEARCH("Closed",C169)))</formula>
    </cfRule>
    <cfRule type="containsText" dxfId="2773" priority="4026" stopIfTrue="1" operator="containsText" text="Near Due">
      <formula>NOT(ISERROR(SEARCH("Near Due",C169)))</formula>
    </cfRule>
    <cfRule type="containsText" dxfId="2772" priority="4027" stopIfTrue="1" operator="containsText" text="Closed">
      <formula>NOT(ISERROR(SEARCH("Closed",C169)))</formula>
    </cfRule>
  </conditionalFormatting>
  <conditionalFormatting sqref="X170">
    <cfRule type="containsText" dxfId="2771" priority="4021" operator="containsText" text="Non Operate">
      <formula>NOT(ISERROR(SEARCH("Non Operate",X170)))</formula>
    </cfRule>
    <cfRule type="containsText" dxfId="2770" priority="4022" operator="containsText" text="Operate">
      <formula>NOT(ISERROR(SEARCH("Operate",X170)))</formula>
    </cfRule>
  </conditionalFormatting>
  <conditionalFormatting sqref="O170">
    <cfRule type="containsText" dxfId="2769" priority="4019" operator="containsText" text="Regular Test">
      <formula>NOT(ISERROR(SEARCH("Regular Test",O170)))</formula>
    </cfRule>
    <cfRule type="containsText" dxfId="2768" priority="4020" operator="containsText" text="Special Request">
      <formula>NOT(ISERROR(SEARCH("Special Request",O170)))</formula>
    </cfRule>
  </conditionalFormatting>
  <conditionalFormatting sqref="CC170">
    <cfRule type="colorScale" priority="4024">
      <colorScale>
        <cfvo type="min"/>
        <cfvo type="percentile" val="50"/>
        <cfvo type="max"/>
        <color rgb="FF63BE7B"/>
        <color rgb="FFFCFCFF"/>
        <color rgb="FFF8696B"/>
      </colorScale>
    </cfRule>
  </conditionalFormatting>
  <conditionalFormatting sqref="AH170:BE170">
    <cfRule type="timePeriod" dxfId="2767" priority="4016" timePeriod="nextMonth">
      <formula>AND(MONTH(AH170)=MONTH(EDATE(TODAY(),0+1)),YEAR(AH170)=YEAR(EDATE(TODAY(),0+1)))</formula>
    </cfRule>
    <cfRule type="timePeriod" dxfId="2766" priority="4017" timePeriod="nextWeek">
      <formula>AND(ROUNDDOWN(AH170,0)-TODAY()&gt;(7-WEEKDAY(TODAY())),ROUNDDOWN(AH170,0)-TODAY()&lt;(15-WEEKDAY(TODAY())))</formula>
    </cfRule>
    <cfRule type="timePeriod" dxfId="2765" priority="4018" timePeriod="thisWeek">
      <formula>AND(TODAY()-ROUNDDOWN(AH170,0)&lt;=WEEKDAY(TODAY())-1,ROUNDDOWN(AH170,0)-TODAY()&lt;=7-WEEKDAY(TODAY()))</formula>
    </cfRule>
  </conditionalFormatting>
  <conditionalFormatting sqref="C170">
    <cfRule type="containsText" dxfId="2764" priority="4010" operator="containsText" text="Closed">
      <formula>NOT(ISERROR(SEARCH("Closed",C170)))</formula>
    </cfRule>
    <cfRule type="containsText" dxfId="2763" priority="4014" stopIfTrue="1" operator="containsText" text="Near Due">
      <formula>NOT(ISERROR(SEARCH("Near Due",C170)))</formula>
    </cfRule>
    <cfRule type="containsText" dxfId="2762" priority="4015" stopIfTrue="1" operator="containsText" text="Closed">
      <formula>NOT(ISERROR(SEARCH("Closed",C170)))</formula>
    </cfRule>
  </conditionalFormatting>
  <conditionalFormatting sqref="C170">
    <cfRule type="containsText" dxfId="2761" priority="4011" stopIfTrue="1" operator="containsText" text="Too Over Due">
      <formula>NOT(ISERROR(SEARCH("Too Over Due",C170)))</formula>
    </cfRule>
    <cfRule type="containsText" dxfId="2760" priority="4012" stopIfTrue="1" operator="containsText" text="Over due">
      <formula>NOT(ISERROR(SEARCH("Over due",C170)))</formula>
    </cfRule>
    <cfRule type="containsText" dxfId="2759" priority="4013" stopIfTrue="1" operator="containsText" text="Today is due date">
      <formula>NOT(ISERROR(SEARCH("Today is due date",C170)))</formula>
    </cfRule>
  </conditionalFormatting>
  <conditionalFormatting sqref="CC169">
    <cfRule type="colorScale" priority="4039">
      <colorScale>
        <cfvo type="min"/>
        <cfvo type="percentile" val="50"/>
        <cfvo type="max"/>
        <color rgb="FF63BE7B"/>
        <color rgb="FFFCFCFF"/>
        <color rgb="FFF8696B"/>
      </colorScale>
    </cfRule>
  </conditionalFormatting>
  <conditionalFormatting sqref="AP169">
    <cfRule type="timePeriod" dxfId="2758" priority="4007" timePeriod="nextMonth">
      <formula>AND(MONTH(AP169)=MONTH(EDATE(TODAY(),0+1)),YEAR(AP169)=YEAR(EDATE(TODAY(),0+1)))</formula>
    </cfRule>
    <cfRule type="timePeriod" dxfId="2757" priority="4008" timePeriod="nextWeek">
      <formula>AND(ROUNDDOWN(AP169,0)-TODAY()&gt;(7-WEEKDAY(TODAY())),ROUNDDOWN(AP169,0)-TODAY()&lt;(15-WEEKDAY(TODAY())))</formula>
    </cfRule>
    <cfRule type="timePeriod" dxfId="2756" priority="4009" timePeriod="thisWeek">
      <formula>AND(TODAY()-ROUNDDOWN(AP169,0)&lt;=WEEKDAY(TODAY())-1,ROUNDDOWN(AP169,0)-TODAY()&lt;=7-WEEKDAY(TODAY()))</formula>
    </cfRule>
  </conditionalFormatting>
  <conditionalFormatting sqref="E171:E172 D173:E174">
    <cfRule type="containsText" dxfId="2755" priority="4005" stopIfTrue="1" operator="containsText" text="Near Due">
      <formula>NOT(ISERROR(SEARCH("Near Due",D171)))</formula>
    </cfRule>
    <cfRule type="containsText" dxfId="2754" priority="4006" stopIfTrue="1" operator="containsText" text="Closed">
      <formula>NOT(ISERROR(SEARCH("Closed",D171)))</formula>
    </cfRule>
  </conditionalFormatting>
  <conditionalFormatting sqref="E171:E172 D173:E174">
    <cfRule type="containsText" dxfId="2753" priority="4002" stopIfTrue="1" operator="containsText" text="Too Over Due">
      <formula>NOT(ISERROR(SEARCH("Too Over Due",D171)))</formula>
    </cfRule>
    <cfRule type="containsText" dxfId="2752" priority="4003" stopIfTrue="1" operator="containsText" text="Over due">
      <formula>NOT(ISERROR(SEARCH("Over due",D171)))</formula>
    </cfRule>
    <cfRule type="containsText" dxfId="2751" priority="4004" stopIfTrue="1" operator="containsText" text="Today is due date">
      <formula>NOT(ISERROR(SEARCH("Today is due date",D171)))</formula>
    </cfRule>
  </conditionalFormatting>
  <conditionalFormatting sqref="Y173:Y174">
    <cfRule type="containsText" dxfId="2750" priority="4000" operator="containsText" text="Non Operate">
      <formula>NOT(ISERROR(SEARCH("Non Operate",Y173)))</formula>
    </cfRule>
    <cfRule type="containsText" dxfId="2749" priority="4001" operator="containsText" text="Operate">
      <formula>NOT(ISERROR(SEARCH("Operate",Y173)))</formula>
    </cfRule>
  </conditionalFormatting>
  <conditionalFormatting sqref="AF171:AG171 CD171 AF173:AG174 CD173:CD174">
    <cfRule type="timePeriod" dxfId="2748" priority="3997" timePeriod="nextMonth">
      <formula>AND(MONTH(AF171)=MONTH(EDATE(TODAY(),0+1)),YEAR(AF171)=YEAR(EDATE(TODAY(),0+1)))</formula>
    </cfRule>
    <cfRule type="timePeriod" dxfId="2747" priority="3998" timePeriod="nextWeek">
      <formula>AND(ROUNDDOWN(AF171,0)-TODAY()&gt;(7-WEEKDAY(TODAY())),ROUNDDOWN(AF171,0)-TODAY()&lt;(15-WEEKDAY(TODAY())))</formula>
    </cfRule>
    <cfRule type="timePeriod" dxfId="2746" priority="3999" timePeriod="thisWeek">
      <formula>AND(TODAY()-ROUNDDOWN(AF171,0)&lt;=WEEKDAY(TODAY())-1,ROUNDDOWN(AF171,0)-TODAY()&lt;=7-WEEKDAY(TODAY()))</formula>
    </cfRule>
  </conditionalFormatting>
  <conditionalFormatting sqref="D173:D174">
    <cfRule type="containsText" dxfId="2745" priority="3995" operator="containsText" text="Done">
      <formula>NOT(ISERROR(SEARCH("Done",D173)))</formula>
    </cfRule>
    <cfRule type="containsText" dxfId="2744" priority="3996" operator="containsText" text="Under Test">
      <formula>NOT(ISERROR(SEARCH("Under Test",D173)))</formula>
    </cfRule>
  </conditionalFormatting>
  <conditionalFormatting sqref="D173:D174">
    <cfRule type="containsText" dxfId="2743" priority="3994" operator="containsText" text="Cancel Test">
      <formula>NOT(ISERROR(SEARCH("Cancel Test",D173)))</formula>
    </cfRule>
  </conditionalFormatting>
  <conditionalFormatting sqref="D171">
    <cfRule type="containsText" dxfId="2742" priority="3992" stopIfTrue="1" operator="containsText" text="Near Due">
      <formula>NOT(ISERROR(SEARCH("Near Due",D171)))</formula>
    </cfRule>
    <cfRule type="containsText" dxfId="2741" priority="3993" stopIfTrue="1" operator="containsText" text="Closed">
      <formula>NOT(ISERROR(SEARCH("Closed",D171)))</formula>
    </cfRule>
  </conditionalFormatting>
  <conditionalFormatting sqref="D171">
    <cfRule type="containsText" dxfId="2740" priority="3989" stopIfTrue="1" operator="containsText" text="Too Over Due">
      <formula>NOT(ISERROR(SEARCH("Too Over Due",D171)))</formula>
    </cfRule>
    <cfRule type="containsText" dxfId="2739" priority="3990" stopIfTrue="1" operator="containsText" text="Over due">
      <formula>NOT(ISERROR(SEARCH("Over due",D171)))</formula>
    </cfRule>
    <cfRule type="containsText" dxfId="2738" priority="3991" stopIfTrue="1" operator="containsText" text="Today is due date">
      <formula>NOT(ISERROR(SEARCH("Today is due date",D171)))</formula>
    </cfRule>
  </conditionalFormatting>
  <conditionalFormatting sqref="D171">
    <cfRule type="containsText" dxfId="2737" priority="3987" operator="containsText" text="Done">
      <formula>NOT(ISERROR(SEARCH("Done",D171)))</formula>
    </cfRule>
    <cfRule type="containsText" dxfId="2736" priority="3988" operator="containsText" text="Under Test">
      <formula>NOT(ISERROR(SEARCH("Under Test",D171)))</formula>
    </cfRule>
  </conditionalFormatting>
  <conditionalFormatting sqref="D171">
    <cfRule type="containsText" dxfId="2735" priority="3986" operator="containsText" text="Cancel Test">
      <formula>NOT(ISERROR(SEARCH("Cancel Test",D171)))</formula>
    </cfRule>
  </conditionalFormatting>
  <conditionalFormatting sqref="X171:Y171">
    <cfRule type="containsText" dxfId="2734" priority="3982" operator="containsText" text="Non Operate">
      <formula>NOT(ISERROR(SEARCH("Non Operate",X171)))</formula>
    </cfRule>
    <cfRule type="containsText" dxfId="2733" priority="3983" operator="containsText" text="Operate">
      <formula>NOT(ISERROR(SEARCH("Operate",X171)))</formula>
    </cfRule>
  </conditionalFormatting>
  <conditionalFormatting sqref="O171">
    <cfRule type="containsText" dxfId="2732" priority="3980" operator="containsText" text="Regular Test">
      <formula>NOT(ISERROR(SEARCH("Regular Test",O171)))</formula>
    </cfRule>
    <cfRule type="containsText" dxfId="2731" priority="3981" operator="containsText" text="Special Request">
      <formula>NOT(ISERROR(SEARCH("Special Request",O171)))</formula>
    </cfRule>
  </conditionalFormatting>
  <conditionalFormatting sqref="CC171">
    <cfRule type="colorScale" priority="3985">
      <colorScale>
        <cfvo type="min"/>
        <cfvo type="percentile" val="50"/>
        <cfvo type="max"/>
        <color rgb="FF63BE7B"/>
        <color rgb="FFFCFCFF"/>
        <color rgb="FFF8696B"/>
      </colorScale>
    </cfRule>
  </conditionalFormatting>
  <conditionalFormatting sqref="AH171:BE171">
    <cfRule type="timePeriod" dxfId="2730" priority="3977" timePeriod="nextMonth">
      <formula>AND(MONTH(AH171)=MONTH(EDATE(TODAY(),0+1)),YEAR(AH171)=YEAR(EDATE(TODAY(),0+1)))</formula>
    </cfRule>
    <cfRule type="timePeriod" dxfId="2729" priority="3978" timePeriod="nextWeek">
      <formula>AND(ROUNDDOWN(AH171,0)-TODAY()&gt;(7-WEEKDAY(TODAY())),ROUNDDOWN(AH171,0)-TODAY()&lt;(15-WEEKDAY(TODAY())))</formula>
    </cfRule>
    <cfRule type="timePeriod" dxfId="2728" priority="3979" timePeriod="thisWeek">
      <formula>AND(TODAY()-ROUNDDOWN(AH171,0)&lt;=WEEKDAY(TODAY())-1,ROUNDDOWN(AH171,0)-TODAY()&lt;=7-WEEKDAY(TODAY()))</formula>
    </cfRule>
  </conditionalFormatting>
  <conditionalFormatting sqref="C171">
    <cfRule type="containsText" dxfId="2727" priority="3971" operator="containsText" text="Closed">
      <formula>NOT(ISERROR(SEARCH("Closed",C171)))</formula>
    </cfRule>
    <cfRule type="containsText" dxfId="2726" priority="3975" stopIfTrue="1" operator="containsText" text="Near Due">
      <formula>NOT(ISERROR(SEARCH("Near Due",C171)))</formula>
    </cfRule>
    <cfRule type="containsText" dxfId="2725" priority="3976" stopIfTrue="1" operator="containsText" text="Closed">
      <formula>NOT(ISERROR(SEARCH("Closed",C171)))</formula>
    </cfRule>
  </conditionalFormatting>
  <conditionalFormatting sqref="C171">
    <cfRule type="containsText" dxfId="2724" priority="3972" stopIfTrue="1" operator="containsText" text="Too Over Due">
      <formula>NOT(ISERROR(SEARCH("Too Over Due",C171)))</formula>
    </cfRule>
    <cfRule type="containsText" dxfId="2723" priority="3973" stopIfTrue="1" operator="containsText" text="Over due">
      <formula>NOT(ISERROR(SEARCH("Over due",C171)))</formula>
    </cfRule>
    <cfRule type="containsText" dxfId="2722" priority="3974" stopIfTrue="1" operator="containsText" text="Today is due date">
      <formula>NOT(ISERROR(SEARCH("Today is due date",C171)))</formula>
    </cfRule>
  </conditionalFormatting>
  <conditionalFormatting sqref="D172">
    <cfRule type="containsText" dxfId="2721" priority="3969" stopIfTrue="1" operator="containsText" text="Near Due">
      <formula>NOT(ISERROR(SEARCH("Near Due",D172)))</formula>
    </cfRule>
    <cfRule type="containsText" dxfId="2720" priority="3970" stopIfTrue="1" operator="containsText" text="Closed">
      <formula>NOT(ISERROR(SEARCH("Closed",D172)))</formula>
    </cfRule>
  </conditionalFormatting>
  <conditionalFormatting sqref="D172">
    <cfRule type="containsText" dxfId="2719" priority="3966" stopIfTrue="1" operator="containsText" text="Too Over Due">
      <formula>NOT(ISERROR(SEARCH("Too Over Due",D172)))</formula>
    </cfRule>
    <cfRule type="containsText" dxfId="2718" priority="3967" stopIfTrue="1" operator="containsText" text="Over due">
      <formula>NOT(ISERROR(SEARCH("Over due",D172)))</formula>
    </cfRule>
    <cfRule type="containsText" dxfId="2717" priority="3968" stopIfTrue="1" operator="containsText" text="Today is due date">
      <formula>NOT(ISERROR(SEARCH("Today is due date",D172)))</formula>
    </cfRule>
  </conditionalFormatting>
  <conditionalFormatting sqref="D172">
    <cfRule type="containsText" dxfId="2716" priority="3964" operator="containsText" text="Done">
      <formula>NOT(ISERROR(SEARCH("Done",D172)))</formula>
    </cfRule>
    <cfRule type="containsText" dxfId="2715" priority="3965" operator="containsText" text="Under Test">
      <formula>NOT(ISERROR(SEARCH("Under Test",D172)))</formula>
    </cfRule>
  </conditionalFormatting>
  <conditionalFormatting sqref="D172">
    <cfRule type="containsText" dxfId="2714" priority="3963" operator="containsText" text="Cancel Test">
      <formula>NOT(ISERROR(SEARCH("Cancel Test",D172)))</formula>
    </cfRule>
  </conditionalFormatting>
  <conditionalFormatting sqref="X172:Y172">
    <cfRule type="containsText" dxfId="2713" priority="3959" operator="containsText" text="Non Operate">
      <formula>NOT(ISERROR(SEARCH("Non Operate",X172)))</formula>
    </cfRule>
    <cfRule type="containsText" dxfId="2712" priority="3960" operator="containsText" text="Operate">
      <formula>NOT(ISERROR(SEARCH("Operate",X172)))</formula>
    </cfRule>
  </conditionalFormatting>
  <conditionalFormatting sqref="O172">
    <cfRule type="containsText" dxfId="2711" priority="3957" operator="containsText" text="Regular Test">
      <formula>NOT(ISERROR(SEARCH("Regular Test",O172)))</formula>
    </cfRule>
    <cfRule type="containsText" dxfId="2710" priority="3958" operator="containsText" text="Special Request">
      <formula>NOT(ISERROR(SEARCH("Special Request",O172)))</formula>
    </cfRule>
  </conditionalFormatting>
  <conditionalFormatting sqref="AH172:AO172 AQ172:BE172">
    <cfRule type="timePeriod" dxfId="2709" priority="3954" timePeriod="nextMonth">
      <formula>AND(MONTH(AH172)=MONTH(EDATE(TODAY(),0+1)),YEAR(AH172)=YEAR(EDATE(TODAY(),0+1)))</formula>
    </cfRule>
    <cfRule type="timePeriod" dxfId="2708" priority="3955" timePeriod="nextWeek">
      <formula>AND(ROUNDDOWN(AH172,0)-TODAY()&gt;(7-WEEKDAY(TODAY())),ROUNDDOWN(AH172,0)-TODAY()&lt;(15-WEEKDAY(TODAY())))</formula>
    </cfRule>
    <cfRule type="timePeriod" dxfId="2707" priority="3956" timePeriod="thisWeek">
      <formula>AND(TODAY()-ROUNDDOWN(AH172,0)&lt;=WEEKDAY(TODAY())-1,ROUNDDOWN(AH172,0)-TODAY()&lt;=7-WEEKDAY(TODAY()))</formula>
    </cfRule>
  </conditionalFormatting>
  <conditionalFormatting sqref="CD172">
    <cfRule type="timePeriod" dxfId="2706" priority="3951" timePeriod="nextMonth">
      <formula>AND(MONTH(CD172)=MONTH(EDATE(TODAY(),0+1)),YEAR(CD172)=YEAR(EDATE(TODAY(),0+1)))</formula>
    </cfRule>
    <cfRule type="timePeriod" dxfId="2705" priority="3952" timePeriod="nextWeek">
      <formula>AND(ROUNDDOWN(CD172,0)-TODAY()&gt;(7-WEEKDAY(TODAY())),ROUNDDOWN(CD172,0)-TODAY()&lt;(15-WEEKDAY(TODAY())))</formula>
    </cfRule>
    <cfRule type="timePeriod" dxfId="2704" priority="3953" timePeriod="thisWeek">
      <formula>AND(TODAY()-ROUNDDOWN(CD172,0)&lt;=WEEKDAY(TODAY())-1,ROUNDDOWN(CD172,0)-TODAY()&lt;=7-WEEKDAY(TODAY()))</formula>
    </cfRule>
  </conditionalFormatting>
  <conditionalFormatting sqref="C172">
    <cfRule type="containsText" dxfId="2703" priority="3945" operator="containsText" text="Closed">
      <formula>NOT(ISERROR(SEARCH("Closed",C172)))</formula>
    </cfRule>
    <cfRule type="containsText" dxfId="2702" priority="3949" stopIfTrue="1" operator="containsText" text="Near Due">
      <formula>NOT(ISERROR(SEARCH("Near Due",C172)))</formula>
    </cfRule>
    <cfRule type="containsText" dxfId="2701" priority="3950" stopIfTrue="1" operator="containsText" text="Closed">
      <formula>NOT(ISERROR(SEARCH("Closed",C172)))</formula>
    </cfRule>
  </conditionalFormatting>
  <conditionalFormatting sqref="C172">
    <cfRule type="containsText" dxfId="2700" priority="3946" stopIfTrue="1" operator="containsText" text="Too Over Due">
      <formula>NOT(ISERROR(SEARCH("Too Over Due",C172)))</formula>
    </cfRule>
    <cfRule type="containsText" dxfId="2699" priority="3947" stopIfTrue="1" operator="containsText" text="Over due">
      <formula>NOT(ISERROR(SEARCH("Over due",C172)))</formula>
    </cfRule>
    <cfRule type="containsText" dxfId="2698" priority="3948" stopIfTrue="1" operator="containsText" text="Today is due date">
      <formula>NOT(ISERROR(SEARCH("Today is due date",C172)))</formula>
    </cfRule>
  </conditionalFormatting>
  <conditionalFormatting sqref="CC172">
    <cfRule type="colorScale" priority="3962">
      <colorScale>
        <cfvo type="min"/>
        <cfvo type="percentile" val="50"/>
        <cfvo type="max"/>
        <color rgb="FF63BE7B"/>
        <color rgb="FFFCFCFF"/>
        <color rgb="FFF8696B"/>
      </colorScale>
    </cfRule>
  </conditionalFormatting>
  <conditionalFormatting sqref="AF172:AG172">
    <cfRule type="timePeriod" dxfId="2697" priority="3942" timePeriod="nextMonth">
      <formula>AND(MONTH(AF172)=MONTH(EDATE(TODAY(),0+1)),YEAR(AF172)=YEAR(EDATE(TODAY(),0+1)))</formula>
    </cfRule>
    <cfRule type="timePeriod" dxfId="2696" priority="3943" timePeriod="nextWeek">
      <formula>AND(ROUNDDOWN(AF172,0)-TODAY()&gt;(7-WEEKDAY(TODAY())),ROUNDDOWN(AF172,0)-TODAY()&lt;(15-WEEKDAY(TODAY())))</formula>
    </cfRule>
    <cfRule type="timePeriod" dxfId="2695" priority="3944" timePeriod="thisWeek">
      <formula>AND(TODAY()-ROUNDDOWN(AF172,0)&lt;=WEEKDAY(TODAY())-1,ROUNDDOWN(AF172,0)-TODAY()&lt;=7-WEEKDAY(TODAY()))</formula>
    </cfRule>
  </conditionalFormatting>
  <conditionalFormatting sqref="AP172">
    <cfRule type="timePeriod" dxfId="2694" priority="3939" timePeriod="nextMonth">
      <formula>AND(MONTH(AP172)=MONTH(EDATE(TODAY(),0+1)),YEAR(AP172)=YEAR(EDATE(TODAY(),0+1)))</formula>
    </cfRule>
    <cfRule type="timePeriod" dxfId="2693" priority="3940" timePeriod="nextWeek">
      <formula>AND(ROUNDDOWN(AP172,0)-TODAY()&gt;(7-WEEKDAY(TODAY())),ROUNDDOWN(AP172,0)-TODAY()&lt;(15-WEEKDAY(TODAY())))</formula>
    </cfRule>
    <cfRule type="timePeriod" dxfId="2692" priority="3941" timePeriod="thisWeek">
      <formula>AND(TODAY()-ROUNDDOWN(AP172,0)&lt;=WEEKDAY(TODAY())-1,ROUNDDOWN(AP172,0)-TODAY()&lt;=7-WEEKDAY(TODAY()))</formula>
    </cfRule>
  </conditionalFormatting>
  <conditionalFormatting sqref="C173">
    <cfRule type="containsText" dxfId="2691" priority="3935" stopIfTrue="1" operator="containsText" text="Too Over Due">
      <formula>NOT(ISERROR(SEARCH("Too Over Due",C173)))</formula>
    </cfRule>
    <cfRule type="containsText" dxfId="2690" priority="3936" stopIfTrue="1" operator="containsText" text="Over due">
      <formula>NOT(ISERROR(SEARCH("Over due",C173)))</formula>
    </cfRule>
    <cfRule type="containsText" dxfId="2689" priority="3937" stopIfTrue="1" operator="containsText" text="Today is due date">
      <formula>NOT(ISERROR(SEARCH("Today is due date",C173)))</formula>
    </cfRule>
  </conditionalFormatting>
  <conditionalFormatting sqref="X173">
    <cfRule type="containsText" dxfId="2688" priority="3932" operator="containsText" text="Non Operate">
      <formula>NOT(ISERROR(SEARCH("Non Operate",X173)))</formula>
    </cfRule>
    <cfRule type="containsText" dxfId="2687" priority="3933" operator="containsText" text="Operate">
      <formula>NOT(ISERROR(SEARCH("Operate",X173)))</formula>
    </cfRule>
  </conditionalFormatting>
  <conditionalFormatting sqref="O173">
    <cfRule type="containsText" dxfId="2686" priority="3930" operator="containsText" text="Regular Test">
      <formula>NOT(ISERROR(SEARCH("Regular Test",O173)))</formula>
    </cfRule>
    <cfRule type="containsText" dxfId="2685" priority="3931" operator="containsText" text="Special Request">
      <formula>NOT(ISERROR(SEARCH("Special Request",O173)))</formula>
    </cfRule>
  </conditionalFormatting>
  <conditionalFormatting sqref="AH173:AO173 AQ173:BE173">
    <cfRule type="timePeriod" dxfId="2684" priority="3927" timePeriod="nextMonth">
      <formula>AND(MONTH(AH173)=MONTH(EDATE(TODAY(),0+1)),YEAR(AH173)=YEAR(EDATE(TODAY(),0+1)))</formula>
    </cfRule>
    <cfRule type="timePeriod" dxfId="2683" priority="3928" timePeriod="nextWeek">
      <formula>AND(ROUNDDOWN(AH173,0)-TODAY()&gt;(7-WEEKDAY(TODAY())),ROUNDDOWN(AH173,0)-TODAY()&lt;(15-WEEKDAY(TODAY())))</formula>
    </cfRule>
    <cfRule type="timePeriod" dxfId="2682" priority="3929" timePeriod="thisWeek">
      <formula>AND(TODAY()-ROUNDDOWN(AH173,0)&lt;=WEEKDAY(TODAY())-1,ROUNDDOWN(AH173,0)-TODAY()&lt;=7-WEEKDAY(TODAY()))</formula>
    </cfRule>
  </conditionalFormatting>
  <conditionalFormatting sqref="C173">
    <cfRule type="containsText" dxfId="2681" priority="3924" operator="containsText" text="Closed">
      <formula>NOT(ISERROR(SEARCH("Closed",C173)))</formula>
    </cfRule>
    <cfRule type="containsText" dxfId="2680" priority="3925" stopIfTrue="1" operator="containsText" text="Near Due">
      <formula>NOT(ISERROR(SEARCH("Near Due",C173)))</formula>
    </cfRule>
    <cfRule type="containsText" dxfId="2679" priority="3926" stopIfTrue="1" operator="containsText" text="Closed">
      <formula>NOT(ISERROR(SEARCH("Closed",C173)))</formula>
    </cfRule>
  </conditionalFormatting>
  <conditionalFormatting sqref="X174">
    <cfRule type="containsText" dxfId="2678" priority="3920" operator="containsText" text="Non Operate">
      <formula>NOT(ISERROR(SEARCH("Non Operate",X174)))</formula>
    </cfRule>
    <cfRule type="containsText" dxfId="2677" priority="3921" operator="containsText" text="Operate">
      <formula>NOT(ISERROR(SEARCH("Operate",X174)))</formula>
    </cfRule>
  </conditionalFormatting>
  <conditionalFormatting sqref="O174">
    <cfRule type="containsText" dxfId="2676" priority="3918" operator="containsText" text="Regular Test">
      <formula>NOT(ISERROR(SEARCH("Regular Test",O174)))</formula>
    </cfRule>
    <cfRule type="containsText" dxfId="2675" priority="3919" operator="containsText" text="Special Request">
      <formula>NOT(ISERROR(SEARCH("Special Request",O174)))</formula>
    </cfRule>
  </conditionalFormatting>
  <conditionalFormatting sqref="CC174">
    <cfRule type="colorScale" priority="3923">
      <colorScale>
        <cfvo type="min"/>
        <cfvo type="percentile" val="50"/>
        <cfvo type="max"/>
        <color rgb="FF63BE7B"/>
        <color rgb="FFFCFCFF"/>
        <color rgb="FFF8696B"/>
      </colorScale>
    </cfRule>
  </conditionalFormatting>
  <conditionalFormatting sqref="AH174:BE174">
    <cfRule type="timePeriod" dxfId="2674" priority="3915" timePeriod="nextMonth">
      <formula>AND(MONTH(AH174)=MONTH(EDATE(TODAY(),0+1)),YEAR(AH174)=YEAR(EDATE(TODAY(),0+1)))</formula>
    </cfRule>
    <cfRule type="timePeriod" dxfId="2673" priority="3916" timePeriod="nextWeek">
      <formula>AND(ROUNDDOWN(AH174,0)-TODAY()&gt;(7-WEEKDAY(TODAY())),ROUNDDOWN(AH174,0)-TODAY()&lt;(15-WEEKDAY(TODAY())))</formula>
    </cfRule>
    <cfRule type="timePeriod" dxfId="2672" priority="3917" timePeriod="thisWeek">
      <formula>AND(TODAY()-ROUNDDOWN(AH174,0)&lt;=WEEKDAY(TODAY())-1,ROUNDDOWN(AH174,0)-TODAY()&lt;=7-WEEKDAY(TODAY()))</formula>
    </cfRule>
  </conditionalFormatting>
  <conditionalFormatting sqref="C174">
    <cfRule type="containsText" dxfId="2671" priority="3909" operator="containsText" text="Closed">
      <formula>NOT(ISERROR(SEARCH("Closed",C174)))</formula>
    </cfRule>
    <cfRule type="containsText" dxfId="2670" priority="3913" stopIfTrue="1" operator="containsText" text="Near Due">
      <formula>NOT(ISERROR(SEARCH("Near Due",C174)))</formula>
    </cfRule>
    <cfRule type="containsText" dxfId="2669" priority="3914" stopIfTrue="1" operator="containsText" text="Closed">
      <formula>NOT(ISERROR(SEARCH("Closed",C174)))</formula>
    </cfRule>
  </conditionalFormatting>
  <conditionalFormatting sqref="C174">
    <cfRule type="containsText" dxfId="2668" priority="3910" stopIfTrue="1" operator="containsText" text="Too Over Due">
      <formula>NOT(ISERROR(SEARCH("Too Over Due",C174)))</formula>
    </cfRule>
    <cfRule type="containsText" dxfId="2667" priority="3911" stopIfTrue="1" operator="containsText" text="Over due">
      <formula>NOT(ISERROR(SEARCH("Over due",C174)))</formula>
    </cfRule>
    <cfRule type="containsText" dxfId="2666" priority="3912" stopIfTrue="1" operator="containsText" text="Today is due date">
      <formula>NOT(ISERROR(SEARCH("Today is due date",C174)))</formula>
    </cfRule>
  </conditionalFormatting>
  <conditionalFormatting sqref="CC173">
    <cfRule type="colorScale" priority="3938">
      <colorScale>
        <cfvo type="min"/>
        <cfvo type="percentile" val="50"/>
        <cfvo type="max"/>
        <color rgb="FF63BE7B"/>
        <color rgb="FFFCFCFF"/>
        <color rgb="FFF8696B"/>
      </colorScale>
    </cfRule>
  </conditionalFormatting>
  <conditionalFormatting sqref="AP173">
    <cfRule type="timePeriod" dxfId="2665" priority="3906" timePeriod="nextMonth">
      <formula>AND(MONTH(AP173)=MONTH(EDATE(TODAY(),0+1)),YEAR(AP173)=YEAR(EDATE(TODAY(),0+1)))</formula>
    </cfRule>
    <cfRule type="timePeriod" dxfId="2664" priority="3907" timePeriod="nextWeek">
      <formula>AND(ROUNDDOWN(AP173,0)-TODAY()&gt;(7-WEEKDAY(TODAY())),ROUNDDOWN(AP173,0)-TODAY()&lt;(15-WEEKDAY(TODAY())))</formula>
    </cfRule>
    <cfRule type="timePeriod" dxfId="2663" priority="3908" timePeriod="thisWeek">
      <formula>AND(TODAY()-ROUNDDOWN(AP173,0)&lt;=WEEKDAY(TODAY())-1,ROUNDDOWN(AP173,0)-TODAY()&lt;=7-WEEKDAY(TODAY()))</formula>
    </cfRule>
  </conditionalFormatting>
  <conditionalFormatting sqref="O175">
    <cfRule type="containsText" dxfId="2662" priority="3904" operator="containsText" text="Regular Test">
      <formula>NOT(ISERROR(SEARCH("Regular Test",O175)))</formula>
    </cfRule>
    <cfRule type="containsText" dxfId="2661" priority="3905" operator="containsText" text="Special Request">
      <formula>NOT(ISERROR(SEARCH("Special Request",O175)))</formula>
    </cfRule>
  </conditionalFormatting>
  <conditionalFormatting sqref="E175">
    <cfRule type="containsText" dxfId="2660" priority="3901" stopIfTrue="1" operator="containsText" text="Near Due">
      <formula>NOT(ISERROR(SEARCH("Near Due",E175)))</formula>
    </cfRule>
    <cfRule type="containsText" dxfId="2659" priority="3902" stopIfTrue="1" operator="containsText" text="Closed">
      <formula>NOT(ISERROR(SEARCH("Closed",E175)))</formula>
    </cfRule>
  </conditionalFormatting>
  <conditionalFormatting sqref="E175">
    <cfRule type="containsText" dxfId="2658" priority="3898" stopIfTrue="1" operator="containsText" text="Too Over Due">
      <formula>NOT(ISERROR(SEARCH("Too Over Due",E175)))</formula>
    </cfRule>
    <cfRule type="containsText" dxfId="2657" priority="3899" stopIfTrue="1" operator="containsText" text="Over due">
      <formula>NOT(ISERROR(SEARCH("Over due",E175)))</formula>
    </cfRule>
    <cfRule type="containsText" dxfId="2656" priority="3900" stopIfTrue="1" operator="containsText" text="Today is due date">
      <formula>NOT(ISERROR(SEARCH("Today is due date",E175)))</formula>
    </cfRule>
  </conditionalFormatting>
  <conditionalFormatting sqref="D175:D176">
    <cfRule type="containsText" dxfId="2655" priority="3896" stopIfTrue="1" operator="containsText" text="Near Due">
      <formula>NOT(ISERROR(SEARCH("Near Due",D175)))</formula>
    </cfRule>
    <cfRule type="containsText" dxfId="2654" priority="3897" stopIfTrue="1" operator="containsText" text="Closed">
      <formula>NOT(ISERROR(SEARCH("Closed",D175)))</formula>
    </cfRule>
  </conditionalFormatting>
  <conditionalFormatting sqref="D175:D176">
    <cfRule type="containsText" dxfId="2653" priority="3893" stopIfTrue="1" operator="containsText" text="Too Over Due">
      <formula>NOT(ISERROR(SEARCH("Too Over Due",D175)))</formula>
    </cfRule>
    <cfRule type="containsText" dxfId="2652" priority="3894" stopIfTrue="1" operator="containsText" text="Over due">
      <formula>NOT(ISERROR(SEARCH("Over due",D175)))</formula>
    </cfRule>
    <cfRule type="containsText" dxfId="2651" priority="3895" stopIfTrue="1" operator="containsText" text="Today is due date">
      <formula>NOT(ISERROR(SEARCH("Today is due date",D175)))</formula>
    </cfRule>
  </conditionalFormatting>
  <conditionalFormatting sqref="X175:Y175">
    <cfRule type="containsText" dxfId="2650" priority="3890" operator="containsText" text="Non Operate">
      <formula>NOT(ISERROR(SEARCH("Non Operate",X175)))</formula>
    </cfRule>
    <cfRule type="containsText" dxfId="2649" priority="3891" operator="containsText" text="Operate">
      <formula>NOT(ISERROR(SEARCH("Operate",X175)))</formula>
    </cfRule>
  </conditionalFormatting>
  <conditionalFormatting sqref="CC175">
    <cfRule type="colorScale" priority="3903">
      <colorScale>
        <cfvo type="min"/>
        <cfvo type="percentile" val="50"/>
        <cfvo type="max"/>
        <color rgb="FF63BE7B"/>
        <color rgb="FFFCFCFF"/>
        <color rgb="FFF8696B"/>
      </colorScale>
    </cfRule>
  </conditionalFormatting>
  <conditionalFormatting sqref="AF175:BE175">
    <cfRule type="timePeriod" dxfId="2648" priority="3887" timePeriod="nextMonth">
      <formula>AND(MONTH(AF175)=MONTH(EDATE(TODAY(),0+1)),YEAR(AF175)=YEAR(EDATE(TODAY(),0+1)))</formula>
    </cfRule>
    <cfRule type="timePeriod" dxfId="2647" priority="3888" timePeriod="nextWeek">
      <formula>AND(ROUNDDOWN(AF175,0)-TODAY()&gt;(7-WEEKDAY(TODAY())),ROUNDDOWN(AF175,0)-TODAY()&lt;(15-WEEKDAY(TODAY())))</formula>
    </cfRule>
    <cfRule type="timePeriod" dxfId="2646" priority="3889" timePeriod="thisWeek">
      <formula>AND(TODAY()-ROUNDDOWN(AF175,0)&lt;=WEEKDAY(TODAY())-1,ROUNDDOWN(AF175,0)-TODAY()&lt;=7-WEEKDAY(TODAY()))</formula>
    </cfRule>
  </conditionalFormatting>
  <conditionalFormatting sqref="CD175">
    <cfRule type="timePeriod" dxfId="2645" priority="3884" timePeriod="nextMonth">
      <formula>AND(MONTH(CD175)=MONTH(EDATE(TODAY(),0+1)),YEAR(CD175)=YEAR(EDATE(TODAY(),0+1)))</formula>
    </cfRule>
    <cfRule type="timePeriod" dxfId="2644" priority="3885" timePeriod="nextWeek">
      <formula>AND(ROUNDDOWN(CD175,0)-TODAY()&gt;(7-WEEKDAY(TODAY())),ROUNDDOWN(CD175,0)-TODAY()&lt;(15-WEEKDAY(TODAY())))</formula>
    </cfRule>
    <cfRule type="timePeriod" dxfId="2643" priority="3886" timePeriod="thisWeek">
      <formula>AND(TODAY()-ROUNDDOWN(CD175,0)&lt;=WEEKDAY(TODAY())-1,ROUNDDOWN(CD175,0)-TODAY()&lt;=7-WEEKDAY(TODAY()))</formula>
    </cfRule>
  </conditionalFormatting>
  <conditionalFormatting sqref="C175">
    <cfRule type="containsText" dxfId="2642" priority="3876" operator="containsText" text="Closed">
      <formula>NOT(ISERROR(SEARCH("Closed",C175)))</formula>
    </cfRule>
    <cfRule type="containsText" dxfId="2641" priority="3882" stopIfTrue="1" operator="containsText" text="Near Due">
      <formula>NOT(ISERROR(SEARCH("Near Due",C175)))</formula>
    </cfRule>
    <cfRule type="containsText" dxfId="2640" priority="3883" stopIfTrue="1" operator="containsText" text="Closed">
      <formula>NOT(ISERROR(SEARCH("Closed",C175)))</formula>
    </cfRule>
  </conditionalFormatting>
  <conditionalFormatting sqref="C175">
    <cfRule type="containsText" dxfId="2639" priority="3879" stopIfTrue="1" operator="containsText" text="Too Over Due">
      <formula>NOT(ISERROR(SEARCH("Too Over Due",C175)))</formula>
    </cfRule>
    <cfRule type="containsText" dxfId="2638" priority="3880" stopIfTrue="1" operator="containsText" text="Over due">
      <formula>NOT(ISERROR(SEARCH("Over due",C175)))</formula>
    </cfRule>
    <cfRule type="containsText" dxfId="2637" priority="3881" stopIfTrue="1" operator="containsText" text="Today is due date">
      <formula>NOT(ISERROR(SEARCH("Today is due date",C175)))</formula>
    </cfRule>
  </conditionalFormatting>
  <conditionalFormatting sqref="D175:D176">
    <cfRule type="containsText" dxfId="2636" priority="3877" operator="containsText" text="Done">
      <formula>NOT(ISERROR(SEARCH("Done",D175)))</formula>
    </cfRule>
    <cfRule type="containsText" dxfId="2635" priority="3878" operator="containsText" text="Under Test">
      <formula>NOT(ISERROR(SEARCH("Under Test",D175)))</formula>
    </cfRule>
  </conditionalFormatting>
  <conditionalFormatting sqref="D175:D176">
    <cfRule type="containsText" dxfId="2634" priority="3875" operator="containsText" text="Cancel Test">
      <formula>NOT(ISERROR(SEARCH("Cancel Test",D175)))</formula>
    </cfRule>
  </conditionalFormatting>
  <conditionalFormatting sqref="O176">
    <cfRule type="containsText" dxfId="2633" priority="3873" operator="containsText" text="Regular Test">
      <formula>NOT(ISERROR(SEARCH("Regular Test",O176)))</formula>
    </cfRule>
    <cfRule type="containsText" dxfId="2632" priority="3874" operator="containsText" text="Special Request">
      <formula>NOT(ISERROR(SEARCH("Special Request",O176)))</formula>
    </cfRule>
  </conditionalFormatting>
  <conditionalFormatting sqref="E176">
    <cfRule type="containsText" dxfId="2631" priority="3870" stopIfTrue="1" operator="containsText" text="Near Due">
      <formula>NOT(ISERROR(SEARCH("Near Due",E176)))</formula>
    </cfRule>
    <cfRule type="containsText" dxfId="2630" priority="3871" stopIfTrue="1" operator="containsText" text="Closed">
      <formula>NOT(ISERROR(SEARCH("Closed",E176)))</formula>
    </cfRule>
  </conditionalFormatting>
  <conditionalFormatting sqref="E176">
    <cfRule type="containsText" dxfId="2629" priority="3867" stopIfTrue="1" operator="containsText" text="Too Over Due">
      <formula>NOT(ISERROR(SEARCH("Too Over Due",E176)))</formula>
    </cfRule>
    <cfRule type="containsText" dxfId="2628" priority="3868" stopIfTrue="1" operator="containsText" text="Over due">
      <formula>NOT(ISERROR(SEARCH("Over due",E176)))</formula>
    </cfRule>
    <cfRule type="containsText" dxfId="2627" priority="3869" stopIfTrue="1" operator="containsText" text="Today is due date">
      <formula>NOT(ISERROR(SEARCH("Today is due date",E176)))</formula>
    </cfRule>
  </conditionalFormatting>
  <conditionalFormatting sqref="D177:D183">
    <cfRule type="containsText" dxfId="2626" priority="3865" stopIfTrue="1" operator="containsText" text="Near Due">
      <formula>NOT(ISERROR(SEARCH("Near Due",D177)))</formula>
    </cfRule>
    <cfRule type="containsText" dxfId="2625" priority="3866" stopIfTrue="1" operator="containsText" text="Closed">
      <formula>NOT(ISERROR(SEARCH("Closed",D177)))</formula>
    </cfRule>
  </conditionalFormatting>
  <conditionalFormatting sqref="D177:D183">
    <cfRule type="containsText" dxfId="2624" priority="3862" stopIfTrue="1" operator="containsText" text="Too Over Due">
      <formula>NOT(ISERROR(SEARCH("Too Over Due",D177)))</formula>
    </cfRule>
    <cfRule type="containsText" dxfId="2623" priority="3863" stopIfTrue="1" operator="containsText" text="Over due">
      <formula>NOT(ISERROR(SEARCH("Over due",D177)))</formula>
    </cfRule>
    <cfRule type="containsText" dxfId="2622" priority="3864" stopIfTrue="1" operator="containsText" text="Today is due date">
      <formula>NOT(ISERROR(SEARCH("Today is due date",D177)))</formula>
    </cfRule>
  </conditionalFormatting>
  <conditionalFormatting sqref="X176:Y176">
    <cfRule type="containsText" dxfId="2621" priority="3859" operator="containsText" text="Non Operate">
      <formula>NOT(ISERROR(SEARCH("Non Operate",X176)))</formula>
    </cfRule>
    <cfRule type="containsText" dxfId="2620" priority="3860" operator="containsText" text="Operate">
      <formula>NOT(ISERROR(SEARCH("Operate",X176)))</formula>
    </cfRule>
  </conditionalFormatting>
  <conditionalFormatting sqref="CC176">
    <cfRule type="colorScale" priority="3872">
      <colorScale>
        <cfvo type="min"/>
        <cfvo type="percentile" val="50"/>
        <cfvo type="max"/>
        <color rgb="FF63BE7B"/>
        <color rgb="FFFCFCFF"/>
        <color rgb="FFF8696B"/>
      </colorScale>
    </cfRule>
  </conditionalFormatting>
  <conditionalFormatting sqref="AF176:BE176">
    <cfRule type="timePeriod" dxfId="2619" priority="3856" timePeriod="nextMonth">
      <formula>AND(MONTH(AF176)=MONTH(EDATE(TODAY(),0+1)),YEAR(AF176)=YEAR(EDATE(TODAY(),0+1)))</formula>
    </cfRule>
    <cfRule type="timePeriod" dxfId="2618" priority="3857" timePeriod="nextWeek">
      <formula>AND(ROUNDDOWN(AF176,0)-TODAY()&gt;(7-WEEKDAY(TODAY())),ROUNDDOWN(AF176,0)-TODAY()&lt;(15-WEEKDAY(TODAY())))</formula>
    </cfRule>
    <cfRule type="timePeriod" dxfId="2617" priority="3858" timePeriod="thisWeek">
      <formula>AND(TODAY()-ROUNDDOWN(AF176,0)&lt;=WEEKDAY(TODAY())-1,ROUNDDOWN(AF176,0)-TODAY()&lt;=7-WEEKDAY(TODAY()))</formula>
    </cfRule>
  </conditionalFormatting>
  <conditionalFormatting sqref="CD176">
    <cfRule type="timePeriod" dxfId="2616" priority="3853" timePeriod="nextMonth">
      <formula>AND(MONTH(CD176)=MONTH(EDATE(TODAY(),0+1)),YEAR(CD176)=YEAR(EDATE(TODAY(),0+1)))</formula>
    </cfRule>
    <cfRule type="timePeriod" dxfId="2615" priority="3854" timePeriod="nextWeek">
      <formula>AND(ROUNDDOWN(CD176,0)-TODAY()&gt;(7-WEEKDAY(TODAY())),ROUNDDOWN(CD176,0)-TODAY()&lt;(15-WEEKDAY(TODAY())))</formula>
    </cfRule>
    <cfRule type="timePeriod" dxfId="2614" priority="3855" timePeriod="thisWeek">
      <formula>AND(TODAY()-ROUNDDOWN(CD176,0)&lt;=WEEKDAY(TODAY())-1,ROUNDDOWN(CD176,0)-TODAY()&lt;=7-WEEKDAY(TODAY()))</formula>
    </cfRule>
  </conditionalFormatting>
  <conditionalFormatting sqref="C176">
    <cfRule type="containsText" dxfId="2613" priority="3845" operator="containsText" text="Closed">
      <formula>NOT(ISERROR(SEARCH("Closed",C176)))</formula>
    </cfRule>
    <cfRule type="containsText" dxfId="2612" priority="3851" stopIfTrue="1" operator="containsText" text="Near Due">
      <formula>NOT(ISERROR(SEARCH("Near Due",C176)))</formula>
    </cfRule>
    <cfRule type="containsText" dxfId="2611" priority="3852" stopIfTrue="1" operator="containsText" text="Closed">
      <formula>NOT(ISERROR(SEARCH("Closed",C176)))</formula>
    </cfRule>
  </conditionalFormatting>
  <conditionalFormatting sqref="C176">
    <cfRule type="containsText" dxfId="2610" priority="3848" stopIfTrue="1" operator="containsText" text="Too Over Due">
      <formula>NOT(ISERROR(SEARCH("Too Over Due",C176)))</formula>
    </cfRule>
    <cfRule type="containsText" dxfId="2609" priority="3849" stopIfTrue="1" operator="containsText" text="Over due">
      <formula>NOT(ISERROR(SEARCH("Over due",C176)))</formula>
    </cfRule>
    <cfRule type="containsText" dxfId="2608" priority="3850" stopIfTrue="1" operator="containsText" text="Today is due date">
      <formula>NOT(ISERROR(SEARCH("Today is due date",C176)))</formula>
    </cfRule>
  </conditionalFormatting>
  <conditionalFormatting sqref="D177:D183">
    <cfRule type="containsText" dxfId="2607" priority="3846" operator="containsText" text="Done">
      <formula>NOT(ISERROR(SEARCH("Done",D177)))</formula>
    </cfRule>
    <cfRule type="containsText" dxfId="2606" priority="3847" operator="containsText" text="Under Test">
      <formula>NOT(ISERROR(SEARCH("Under Test",D177)))</formula>
    </cfRule>
  </conditionalFormatting>
  <conditionalFormatting sqref="D177:D183">
    <cfRule type="containsText" dxfId="2605" priority="3844" operator="containsText" text="Cancel Test">
      <formula>NOT(ISERROR(SEARCH("Cancel Test",D177)))</formula>
    </cfRule>
  </conditionalFormatting>
  <conditionalFormatting sqref="C177">
    <cfRule type="containsText" dxfId="2604" priority="3838" stopIfTrue="1" operator="containsText" text="Too Over Due">
      <formula>NOT(ISERROR(SEARCH("Too Over Due",C177)))</formula>
    </cfRule>
    <cfRule type="containsText" dxfId="2603" priority="3839" stopIfTrue="1" operator="containsText" text="Over due">
      <formula>NOT(ISERROR(SEARCH("Over due",C177)))</formula>
    </cfRule>
    <cfRule type="containsText" dxfId="2602" priority="3840" stopIfTrue="1" operator="containsText" text="Today is due date">
      <formula>NOT(ISERROR(SEARCH("Today is due date",C177)))</formula>
    </cfRule>
  </conditionalFormatting>
  <conditionalFormatting sqref="X177:Y177 X181:Y182 Y183">
    <cfRule type="containsText" dxfId="2601" priority="3835" operator="containsText" text="Non Operate">
      <formula>NOT(ISERROR(SEARCH("Non Operate",X177)))</formula>
    </cfRule>
    <cfRule type="containsText" dxfId="2600" priority="3836" operator="containsText" text="Operate">
      <formula>NOT(ISERROR(SEARCH("Operate",X177)))</formula>
    </cfRule>
  </conditionalFormatting>
  <conditionalFormatting sqref="O177">
    <cfRule type="containsText" dxfId="2599" priority="3833" operator="containsText" text="Regular Test">
      <formula>NOT(ISERROR(SEARCH("Regular Test",O177)))</formula>
    </cfRule>
    <cfRule type="containsText" dxfId="2598" priority="3834" operator="containsText" text="Special Request">
      <formula>NOT(ISERROR(SEARCH("Special Request",O177)))</formula>
    </cfRule>
  </conditionalFormatting>
  <conditionalFormatting sqref="CD177 AF177:BE177 CD181:CD182">
    <cfRule type="timePeriod" dxfId="2597" priority="3830" timePeriod="nextMonth">
      <formula>AND(MONTH(AF177)=MONTH(EDATE(TODAY(),0+1)),YEAR(AF177)=YEAR(EDATE(TODAY(),0+1)))</formula>
    </cfRule>
    <cfRule type="timePeriod" dxfId="2596" priority="3831" timePeriod="nextWeek">
      <formula>AND(ROUNDDOWN(AF177,0)-TODAY()&gt;(7-WEEKDAY(TODAY())),ROUNDDOWN(AF177,0)-TODAY()&lt;(15-WEEKDAY(TODAY())))</formula>
    </cfRule>
    <cfRule type="timePeriod" dxfId="2595" priority="3832" timePeriod="thisWeek">
      <formula>AND(TODAY()-ROUNDDOWN(AF177,0)&lt;=WEEKDAY(TODAY())-1,ROUNDDOWN(AF177,0)-TODAY()&lt;=7-WEEKDAY(TODAY()))</formula>
    </cfRule>
  </conditionalFormatting>
  <conditionalFormatting sqref="C177">
    <cfRule type="containsText" dxfId="2594" priority="3825" operator="containsText" text="Closed">
      <formula>NOT(ISERROR(SEARCH("Closed",C177)))</formula>
    </cfRule>
    <cfRule type="containsText" dxfId="2593" priority="3828" stopIfTrue="1" operator="containsText" text="Near Due">
      <formula>NOT(ISERROR(SEARCH("Near Due",C177)))</formula>
    </cfRule>
    <cfRule type="containsText" dxfId="2592" priority="3829" stopIfTrue="1" operator="containsText" text="Closed">
      <formula>NOT(ISERROR(SEARCH("Closed",C177)))</formula>
    </cfRule>
  </conditionalFormatting>
  <conditionalFormatting sqref="E177">
    <cfRule type="containsText" dxfId="2591" priority="3822" stopIfTrue="1" operator="containsText" text="Near Due">
      <formula>NOT(ISERROR(SEARCH("Near Due",E177)))</formula>
    </cfRule>
    <cfRule type="containsText" dxfId="2590" priority="3823" stopIfTrue="1" operator="containsText" text="Closed">
      <formula>NOT(ISERROR(SEARCH("Closed",E177)))</formula>
    </cfRule>
  </conditionalFormatting>
  <conditionalFormatting sqref="E177">
    <cfRule type="containsText" dxfId="2589" priority="3819" stopIfTrue="1" operator="containsText" text="Too Over Due">
      <formula>NOT(ISERROR(SEARCH("Too Over Due",E177)))</formula>
    </cfRule>
    <cfRule type="containsText" dxfId="2588" priority="3820" stopIfTrue="1" operator="containsText" text="Over due">
      <formula>NOT(ISERROR(SEARCH("Over due",E177)))</formula>
    </cfRule>
    <cfRule type="containsText" dxfId="2587" priority="3821" stopIfTrue="1" operator="containsText" text="Today is due date">
      <formula>NOT(ISERROR(SEARCH("Today is due date",E177)))</formula>
    </cfRule>
  </conditionalFormatting>
  <conditionalFormatting sqref="CD183">
    <cfRule type="timePeriod" dxfId="2586" priority="3816" timePeriod="nextMonth">
      <formula>AND(MONTH(CD183)=MONTH(EDATE(TODAY(),0+1)),YEAR(CD183)=YEAR(EDATE(TODAY(),0+1)))</formula>
    </cfRule>
    <cfRule type="timePeriod" dxfId="2585" priority="3817" timePeriod="nextWeek">
      <formula>AND(ROUNDDOWN(CD183,0)-TODAY()&gt;(7-WEEKDAY(TODAY())),ROUNDDOWN(CD183,0)-TODAY()&lt;(15-WEEKDAY(TODAY())))</formula>
    </cfRule>
    <cfRule type="timePeriod" dxfId="2584" priority="3818" timePeriod="thisWeek">
      <formula>AND(TODAY()-ROUNDDOWN(CD183,0)&lt;=WEEKDAY(TODAY())-1,ROUNDDOWN(CD183,0)-TODAY()&lt;=7-WEEKDAY(TODAY()))</formula>
    </cfRule>
  </conditionalFormatting>
  <conditionalFormatting sqref="E178:E180">
    <cfRule type="containsText" dxfId="2583" priority="3810" stopIfTrue="1" operator="containsText" text="Near Due">
      <formula>NOT(ISERROR(SEARCH("Near Due",E178)))</formula>
    </cfRule>
    <cfRule type="containsText" dxfId="2582" priority="3811" stopIfTrue="1" operator="containsText" text="Closed">
      <formula>NOT(ISERROR(SEARCH("Closed",E178)))</formula>
    </cfRule>
  </conditionalFormatting>
  <conditionalFormatting sqref="C178:C180 E178:E180">
    <cfRule type="containsText" dxfId="2581" priority="3807" stopIfTrue="1" operator="containsText" text="Too Over Due">
      <formula>NOT(ISERROR(SEARCH("Too Over Due",C178)))</formula>
    </cfRule>
    <cfRule type="containsText" dxfId="2580" priority="3808" stopIfTrue="1" operator="containsText" text="Over due">
      <formula>NOT(ISERROR(SEARCH("Over due",C178)))</formula>
    </cfRule>
    <cfRule type="containsText" dxfId="2579" priority="3809" stopIfTrue="1" operator="containsText" text="Today is due date">
      <formula>NOT(ISERROR(SEARCH("Today is due date",C178)))</formula>
    </cfRule>
  </conditionalFormatting>
  <conditionalFormatting sqref="X178:Y180">
    <cfRule type="containsText" dxfId="2578" priority="3804" operator="containsText" text="Non Operate">
      <formula>NOT(ISERROR(SEARCH("Non Operate",X178)))</formula>
    </cfRule>
    <cfRule type="containsText" dxfId="2577" priority="3805" operator="containsText" text="Operate">
      <formula>NOT(ISERROR(SEARCH("Operate",X178)))</formula>
    </cfRule>
  </conditionalFormatting>
  <conditionalFormatting sqref="O178:O180">
    <cfRule type="containsText" dxfId="2576" priority="3802" operator="containsText" text="Regular Test">
      <formula>NOT(ISERROR(SEARCH("Regular Test",O178)))</formula>
    </cfRule>
    <cfRule type="containsText" dxfId="2575" priority="3803" operator="containsText" text="Special Request">
      <formula>NOT(ISERROR(SEARCH("Special Request",O178)))</formula>
    </cfRule>
  </conditionalFormatting>
  <conditionalFormatting sqref="AF178:AX180 AZ178:BE180 CD178:CD179">
    <cfRule type="timePeriod" dxfId="2574" priority="3799" timePeriod="nextMonth">
      <formula>AND(MONTH(AF178)=MONTH(EDATE(TODAY(),0+1)),YEAR(AF178)=YEAR(EDATE(TODAY(),0+1)))</formula>
    </cfRule>
    <cfRule type="timePeriod" dxfId="2573" priority="3800" timePeriod="nextWeek">
      <formula>AND(ROUNDDOWN(AF178,0)-TODAY()&gt;(7-WEEKDAY(TODAY())),ROUNDDOWN(AF178,0)-TODAY()&lt;(15-WEEKDAY(TODAY())))</formula>
    </cfRule>
    <cfRule type="timePeriod" dxfId="2572" priority="3801" timePeriod="thisWeek">
      <formula>AND(TODAY()-ROUNDDOWN(AF178,0)&lt;=WEEKDAY(TODAY())-1,ROUNDDOWN(AF178,0)-TODAY()&lt;=7-WEEKDAY(TODAY()))</formula>
    </cfRule>
  </conditionalFormatting>
  <conditionalFormatting sqref="C178:C180">
    <cfRule type="containsText" dxfId="2571" priority="3794" operator="containsText" text="Closed">
      <formula>NOT(ISERROR(SEARCH("Closed",C178)))</formula>
    </cfRule>
    <cfRule type="containsText" dxfId="2570" priority="3797" stopIfTrue="1" operator="containsText" text="Near Due">
      <formula>NOT(ISERROR(SEARCH("Near Due",C178)))</formula>
    </cfRule>
    <cfRule type="containsText" dxfId="2569" priority="3798" stopIfTrue="1" operator="containsText" text="Closed">
      <formula>NOT(ISERROR(SEARCH("Closed",C178)))</formula>
    </cfRule>
  </conditionalFormatting>
  <conditionalFormatting sqref="CC178:CC180">
    <cfRule type="colorScale" priority="3812">
      <colorScale>
        <cfvo type="min"/>
        <cfvo type="percentile" val="50"/>
        <cfvo type="max"/>
        <color rgb="FF63BE7B"/>
        <color rgb="FFFCFCFF"/>
        <color rgb="FFF8696B"/>
      </colorScale>
    </cfRule>
  </conditionalFormatting>
  <conditionalFormatting sqref="AY178:AY180">
    <cfRule type="timePeriod" dxfId="2568" priority="3790" timePeriod="nextMonth">
      <formula>AND(MONTH(AY178)=MONTH(EDATE(TODAY(),0+1)),YEAR(AY178)=YEAR(EDATE(TODAY(),0+1)))</formula>
    </cfRule>
    <cfRule type="timePeriod" dxfId="2567" priority="3791" timePeriod="nextWeek">
      <formula>AND(ROUNDDOWN(AY178,0)-TODAY()&gt;(7-WEEKDAY(TODAY())),ROUNDDOWN(AY178,0)-TODAY()&lt;(15-WEEKDAY(TODAY())))</formula>
    </cfRule>
    <cfRule type="timePeriod" dxfId="2566" priority="3792" timePeriod="thisWeek">
      <formula>AND(TODAY()-ROUNDDOWN(AY178,0)&lt;=WEEKDAY(TODAY())-1,ROUNDDOWN(AY178,0)-TODAY()&lt;=7-WEEKDAY(TODAY()))</formula>
    </cfRule>
  </conditionalFormatting>
  <conditionalFormatting sqref="CC184:CC187">
    <cfRule type="colorScale" priority="3789">
      <colorScale>
        <cfvo type="min"/>
        <cfvo type="percentile" val="50"/>
        <cfvo type="max"/>
        <color rgb="FF63BE7B"/>
        <color rgb="FFFCFCFF"/>
        <color rgb="FFF8696B"/>
      </colorScale>
    </cfRule>
  </conditionalFormatting>
  <conditionalFormatting sqref="CF184">
    <cfRule type="timePeriod" dxfId="2565" priority="3757" timePeriod="nextMonth">
      <formula>AND(MONTH(CF184)=MONTH(EDATE(TODAY(),0+1)),YEAR(CF184)=YEAR(EDATE(TODAY(),0+1)))</formula>
    </cfRule>
    <cfRule type="timePeriod" dxfId="2564" priority="3758" timePeriod="nextWeek">
      <formula>AND(ROUNDDOWN(CF184,0)-TODAY()&gt;(7-WEEKDAY(TODAY())),ROUNDDOWN(CF184,0)-TODAY()&lt;(15-WEEKDAY(TODAY())))</formula>
    </cfRule>
    <cfRule type="timePeriod" dxfId="2563" priority="3759" timePeriod="thisWeek">
      <formula>AND(TODAY()-ROUNDDOWN(CF184,0)&lt;=WEEKDAY(TODAY())-1,ROUNDDOWN(CF184,0)-TODAY()&lt;=7-WEEKDAY(TODAY()))</formula>
    </cfRule>
  </conditionalFormatting>
  <conditionalFormatting sqref="CF187">
    <cfRule type="timePeriod" dxfId="2562" priority="3754" timePeriod="nextMonth">
      <formula>AND(MONTH(CF187)=MONTH(EDATE(TODAY(),0+1)),YEAR(CF187)=YEAR(EDATE(TODAY(),0+1)))</formula>
    </cfRule>
    <cfRule type="timePeriod" dxfId="2561" priority="3755" timePeriod="nextWeek">
      <formula>AND(ROUNDDOWN(CF187,0)-TODAY()&gt;(7-WEEKDAY(TODAY())),ROUNDDOWN(CF187,0)-TODAY()&lt;(15-WEEKDAY(TODAY())))</formula>
    </cfRule>
    <cfRule type="timePeriod" dxfId="2560" priority="3756" timePeriod="thisWeek">
      <formula>AND(TODAY()-ROUNDDOWN(CF187,0)&lt;=WEEKDAY(TODAY())-1,ROUNDDOWN(CF187,0)-TODAY()&lt;=7-WEEKDAY(TODAY()))</formula>
    </cfRule>
  </conditionalFormatting>
  <conditionalFormatting sqref="CF185">
    <cfRule type="timePeriod" dxfId="2559" priority="3751" timePeriod="nextMonth">
      <formula>AND(MONTH(CF185)=MONTH(EDATE(TODAY(),0+1)),YEAR(CF185)=YEAR(EDATE(TODAY(),0+1)))</formula>
    </cfRule>
    <cfRule type="timePeriod" dxfId="2558" priority="3752" timePeriod="nextWeek">
      <formula>AND(ROUNDDOWN(CF185,0)-TODAY()&gt;(7-WEEKDAY(TODAY())),ROUNDDOWN(CF185,0)-TODAY()&lt;(15-WEEKDAY(TODAY())))</formula>
    </cfRule>
    <cfRule type="timePeriod" dxfId="2557" priority="3753" timePeriod="thisWeek">
      <formula>AND(TODAY()-ROUNDDOWN(CF185,0)&lt;=WEEKDAY(TODAY())-1,ROUNDDOWN(CF185,0)-TODAY()&lt;=7-WEEKDAY(TODAY()))</formula>
    </cfRule>
  </conditionalFormatting>
  <conditionalFormatting sqref="CF186">
    <cfRule type="timePeriod" dxfId="2556" priority="3748" timePeriod="nextMonth">
      <formula>AND(MONTH(CF186)=MONTH(EDATE(TODAY(),0+1)),YEAR(CF186)=YEAR(EDATE(TODAY(),0+1)))</formula>
    </cfRule>
    <cfRule type="timePeriod" dxfId="2555" priority="3749" timePeriod="nextWeek">
      <formula>AND(ROUNDDOWN(CF186,0)-TODAY()&gt;(7-WEEKDAY(TODAY())),ROUNDDOWN(CF186,0)-TODAY()&lt;(15-WEEKDAY(TODAY())))</formula>
    </cfRule>
    <cfRule type="timePeriod" dxfId="2554" priority="3750" timePeriod="thisWeek">
      <formula>AND(TODAY()-ROUNDDOWN(CF186,0)&lt;=WEEKDAY(TODAY())-1,ROUNDDOWN(CF186,0)-TODAY()&lt;=7-WEEKDAY(TODAY()))</formula>
    </cfRule>
  </conditionalFormatting>
  <conditionalFormatting sqref="E184">
    <cfRule type="containsText" dxfId="2553" priority="3745" stopIfTrue="1" operator="containsText" text="Near Due">
      <formula>NOT(ISERROR(SEARCH("Near Due",E184)))</formula>
    </cfRule>
    <cfRule type="containsText" dxfId="2552" priority="3746" stopIfTrue="1" operator="containsText" text="Closed">
      <formula>NOT(ISERROR(SEARCH("Closed",E184)))</formula>
    </cfRule>
  </conditionalFormatting>
  <conditionalFormatting sqref="E184">
    <cfRule type="containsText" dxfId="2551" priority="3742" stopIfTrue="1" operator="containsText" text="Too Over Due">
      <formula>NOT(ISERROR(SEARCH("Too Over Due",E184)))</formula>
    </cfRule>
    <cfRule type="containsText" dxfId="2550" priority="3743" stopIfTrue="1" operator="containsText" text="Over due">
      <formula>NOT(ISERROR(SEARCH("Over due",E184)))</formula>
    </cfRule>
    <cfRule type="containsText" dxfId="2549" priority="3744" stopIfTrue="1" operator="containsText" text="Today is due date">
      <formula>NOT(ISERROR(SEARCH("Today is due date",E184)))</formula>
    </cfRule>
  </conditionalFormatting>
  <conditionalFormatting sqref="O188">
    <cfRule type="containsText" dxfId="2548" priority="3717" operator="containsText" text="Regular Test">
      <formula>NOT(ISERROR(SEARCH("Regular Test",O188)))</formula>
    </cfRule>
    <cfRule type="containsText" dxfId="2547" priority="3718" operator="containsText" text="Special Request">
      <formula>NOT(ISERROR(SEARCH("Special Request",O188)))</formula>
    </cfRule>
  </conditionalFormatting>
  <conditionalFormatting sqref="E188">
    <cfRule type="containsText" dxfId="2546" priority="3714" stopIfTrue="1" operator="containsText" text="Near Due">
      <formula>NOT(ISERROR(SEARCH("Near Due",E188)))</formula>
    </cfRule>
    <cfRule type="containsText" dxfId="2545" priority="3715" stopIfTrue="1" operator="containsText" text="Closed">
      <formula>NOT(ISERROR(SEARCH("Closed",E188)))</formula>
    </cfRule>
  </conditionalFormatting>
  <conditionalFormatting sqref="E188">
    <cfRule type="containsText" dxfId="2544" priority="3711" stopIfTrue="1" operator="containsText" text="Too Over Due">
      <formula>NOT(ISERROR(SEARCH("Too Over Due",E188)))</formula>
    </cfRule>
    <cfRule type="containsText" dxfId="2543" priority="3712" stopIfTrue="1" operator="containsText" text="Over due">
      <formula>NOT(ISERROR(SEARCH("Over due",E188)))</formula>
    </cfRule>
    <cfRule type="containsText" dxfId="2542" priority="3713" stopIfTrue="1" operator="containsText" text="Today is due date">
      <formula>NOT(ISERROR(SEARCH("Today is due date",E188)))</formula>
    </cfRule>
  </conditionalFormatting>
  <conditionalFormatting sqref="D188">
    <cfRule type="containsText" dxfId="2541" priority="3709" stopIfTrue="1" operator="containsText" text="Near Due">
      <formula>NOT(ISERROR(SEARCH("Near Due",D188)))</formula>
    </cfRule>
    <cfRule type="containsText" dxfId="2540" priority="3710" stopIfTrue="1" operator="containsText" text="Closed">
      <formula>NOT(ISERROR(SEARCH("Closed",D188)))</formula>
    </cfRule>
  </conditionalFormatting>
  <conditionalFormatting sqref="D188">
    <cfRule type="containsText" dxfId="2539" priority="3706" stopIfTrue="1" operator="containsText" text="Too Over Due">
      <formula>NOT(ISERROR(SEARCH("Too Over Due",D188)))</formula>
    </cfRule>
    <cfRule type="containsText" dxfId="2538" priority="3707" stopIfTrue="1" operator="containsText" text="Over due">
      <formula>NOT(ISERROR(SEARCH("Over due",D188)))</formula>
    </cfRule>
    <cfRule type="containsText" dxfId="2537" priority="3708" stopIfTrue="1" operator="containsText" text="Today is due date">
      <formula>NOT(ISERROR(SEARCH("Today is due date",D188)))</formula>
    </cfRule>
  </conditionalFormatting>
  <conditionalFormatting sqref="X188:Y188">
    <cfRule type="containsText" dxfId="2536" priority="3703" operator="containsText" text="Non Operate">
      <formula>NOT(ISERROR(SEARCH("Non Operate",X188)))</formula>
    </cfRule>
    <cfRule type="containsText" dxfId="2535" priority="3704" operator="containsText" text="Operate">
      <formula>NOT(ISERROR(SEARCH("Operate",X188)))</formula>
    </cfRule>
  </conditionalFormatting>
  <conditionalFormatting sqref="CC188">
    <cfRule type="colorScale" priority="3716">
      <colorScale>
        <cfvo type="min"/>
        <cfvo type="percentile" val="50"/>
        <cfvo type="max"/>
        <color rgb="FF63BE7B"/>
        <color rgb="FFFCFCFF"/>
        <color rgb="FFF8696B"/>
      </colorScale>
    </cfRule>
  </conditionalFormatting>
  <conditionalFormatting sqref="AF188:BE188">
    <cfRule type="timePeriod" dxfId="2534" priority="3700" timePeriod="nextMonth">
      <formula>AND(MONTH(AF188)=MONTH(EDATE(TODAY(),0+1)),YEAR(AF188)=YEAR(EDATE(TODAY(),0+1)))</formula>
    </cfRule>
    <cfRule type="timePeriod" dxfId="2533" priority="3701" timePeriod="nextWeek">
      <formula>AND(ROUNDDOWN(AF188,0)-TODAY()&gt;(7-WEEKDAY(TODAY())),ROUNDDOWN(AF188,0)-TODAY()&lt;(15-WEEKDAY(TODAY())))</formula>
    </cfRule>
    <cfRule type="timePeriod" dxfId="2532" priority="3702" timePeriod="thisWeek">
      <formula>AND(TODAY()-ROUNDDOWN(AF188,0)&lt;=WEEKDAY(TODAY())-1,ROUNDDOWN(AF188,0)-TODAY()&lt;=7-WEEKDAY(TODAY()))</formula>
    </cfRule>
  </conditionalFormatting>
  <conditionalFormatting sqref="CD188">
    <cfRule type="timePeriod" dxfId="2531" priority="3697" timePeriod="nextMonth">
      <formula>AND(MONTH(CD188)=MONTH(EDATE(TODAY(),0+1)),YEAR(CD188)=YEAR(EDATE(TODAY(),0+1)))</formula>
    </cfRule>
    <cfRule type="timePeriod" dxfId="2530" priority="3698" timePeriod="nextWeek">
      <formula>AND(ROUNDDOWN(CD188,0)-TODAY()&gt;(7-WEEKDAY(TODAY())),ROUNDDOWN(CD188,0)-TODAY()&lt;(15-WEEKDAY(TODAY())))</formula>
    </cfRule>
    <cfRule type="timePeriod" dxfId="2529" priority="3699" timePeriod="thisWeek">
      <formula>AND(TODAY()-ROUNDDOWN(CD188,0)&lt;=WEEKDAY(TODAY())-1,ROUNDDOWN(CD188,0)-TODAY()&lt;=7-WEEKDAY(TODAY()))</formula>
    </cfRule>
  </conditionalFormatting>
  <conditionalFormatting sqref="C188">
    <cfRule type="containsText" dxfId="2528" priority="3689" operator="containsText" text="Closed">
      <formula>NOT(ISERROR(SEARCH("Closed",C188)))</formula>
    </cfRule>
    <cfRule type="containsText" dxfId="2527" priority="3695" stopIfTrue="1" operator="containsText" text="Near Due">
      <formula>NOT(ISERROR(SEARCH("Near Due",C188)))</formula>
    </cfRule>
    <cfRule type="containsText" dxfId="2526" priority="3696" stopIfTrue="1" operator="containsText" text="Closed">
      <formula>NOT(ISERROR(SEARCH("Closed",C188)))</formula>
    </cfRule>
  </conditionalFormatting>
  <conditionalFormatting sqref="C188">
    <cfRule type="containsText" dxfId="2525" priority="3692" stopIfTrue="1" operator="containsText" text="Too Over Due">
      <formula>NOT(ISERROR(SEARCH("Too Over Due",C188)))</formula>
    </cfRule>
    <cfRule type="containsText" dxfId="2524" priority="3693" stopIfTrue="1" operator="containsText" text="Over due">
      <formula>NOT(ISERROR(SEARCH("Over due",C188)))</formula>
    </cfRule>
    <cfRule type="containsText" dxfId="2523" priority="3694" stopIfTrue="1" operator="containsText" text="Today is due date">
      <formula>NOT(ISERROR(SEARCH("Today is due date",C188)))</formula>
    </cfRule>
  </conditionalFormatting>
  <conditionalFormatting sqref="D188">
    <cfRule type="containsText" dxfId="2522" priority="3690" operator="containsText" text="Done">
      <formula>NOT(ISERROR(SEARCH("Done",D188)))</formula>
    </cfRule>
    <cfRule type="containsText" dxfId="2521" priority="3691" operator="containsText" text="Under Test">
      <formula>NOT(ISERROR(SEARCH("Under Test",D188)))</formula>
    </cfRule>
  </conditionalFormatting>
  <conditionalFormatting sqref="D188">
    <cfRule type="containsText" dxfId="2520" priority="3688" operator="containsText" text="Cancel Test">
      <formula>NOT(ISERROR(SEARCH("Cancel Test",D188)))</formula>
    </cfRule>
  </conditionalFormatting>
  <conditionalFormatting sqref="C133">
    <cfRule type="containsText" dxfId="2519" priority="3653" operator="containsText" text="Closed">
      <formula>NOT(ISERROR(SEARCH("Closed",C133)))</formula>
    </cfRule>
    <cfRule type="containsText" dxfId="2518" priority="3657" stopIfTrue="1" operator="containsText" text="Near Due">
      <formula>NOT(ISERROR(SEARCH("Near Due",C133)))</formula>
    </cfRule>
    <cfRule type="containsText" dxfId="2517" priority="3658" stopIfTrue="1" operator="containsText" text="Closed">
      <formula>NOT(ISERROR(SEARCH("Closed",C133)))</formula>
    </cfRule>
  </conditionalFormatting>
  <conditionalFormatting sqref="C133">
    <cfRule type="containsText" dxfId="2516" priority="3654" stopIfTrue="1" operator="containsText" text="Too Over Due">
      <formula>NOT(ISERROR(SEARCH("Too Over Due",C133)))</formula>
    </cfRule>
    <cfRule type="containsText" dxfId="2515" priority="3655" stopIfTrue="1" operator="containsText" text="Over due">
      <formula>NOT(ISERROR(SEARCH("Over due",C133)))</formula>
    </cfRule>
    <cfRule type="containsText" dxfId="2514" priority="3656" stopIfTrue="1" operator="containsText" text="Today is due date">
      <formula>NOT(ISERROR(SEARCH("Today is due date",C133)))</formula>
    </cfRule>
  </conditionalFormatting>
  <conditionalFormatting sqref="X183">
    <cfRule type="containsText" dxfId="2513" priority="3642" operator="containsText" text="Non Operate">
      <formula>NOT(ISERROR(SEARCH("Non Operate",X183)))</formula>
    </cfRule>
    <cfRule type="containsText" dxfId="2512" priority="3643" operator="containsText" text="Operate">
      <formula>NOT(ISERROR(SEARCH("Operate",X183)))</formula>
    </cfRule>
  </conditionalFormatting>
  <conditionalFormatting sqref="CC181:CC183 CC177">
    <cfRule type="colorScale" priority="18604">
      <colorScale>
        <cfvo type="min"/>
        <cfvo type="percentile" val="50"/>
        <cfvo type="max"/>
        <color rgb="FF63BE7B"/>
        <color rgb="FFFCFCFF"/>
        <color rgb="FFF8696B"/>
      </colorScale>
    </cfRule>
  </conditionalFormatting>
  <conditionalFormatting sqref="E189">
    <cfRule type="containsText" dxfId="2511" priority="3639" stopIfTrue="1" operator="containsText" text="Near Due">
      <formula>NOT(ISERROR(SEARCH("Near Due",E189)))</formula>
    </cfRule>
    <cfRule type="containsText" dxfId="2510" priority="3640" stopIfTrue="1" operator="containsText" text="Closed">
      <formula>NOT(ISERROR(SEARCH("Closed",E189)))</formula>
    </cfRule>
  </conditionalFormatting>
  <conditionalFormatting sqref="E189">
    <cfRule type="containsText" dxfId="2509" priority="3636" stopIfTrue="1" operator="containsText" text="Too Over Due">
      <formula>NOT(ISERROR(SEARCH("Too Over Due",E189)))</formula>
    </cfRule>
    <cfRule type="containsText" dxfId="2508" priority="3637" stopIfTrue="1" operator="containsText" text="Over due">
      <formula>NOT(ISERROR(SEARCH("Over due",E189)))</formula>
    </cfRule>
    <cfRule type="containsText" dxfId="2507" priority="3638" stopIfTrue="1" operator="containsText" text="Today is due date">
      <formula>NOT(ISERROR(SEARCH("Today is due date",E189)))</formula>
    </cfRule>
  </conditionalFormatting>
  <conditionalFormatting sqref="D189">
    <cfRule type="containsText" dxfId="2506" priority="3634" stopIfTrue="1" operator="containsText" text="Near Due">
      <formula>NOT(ISERROR(SEARCH("Near Due",D189)))</formula>
    </cfRule>
    <cfRule type="containsText" dxfId="2505" priority="3635" stopIfTrue="1" operator="containsText" text="Closed">
      <formula>NOT(ISERROR(SEARCH("Closed",D189)))</formula>
    </cfRule>
  </conditionalFormatting>
  <conditionalFormatting sqref="D189">
    <cfRule type="containsText" dxfId="2504" priority="3631" stopIfTrue="1" operator="containsText" text="Too Over Due">
      <formula>NOT(ISERROR(SEARCH("Too Over Due",D189)))</formula>
    </cfRule>
    <cfRule type="containsText" dxfId="2503" priority="3632" stopIfTrue="1" operator="containsText" text="Over due">
      <formula>NOT(ISERROR(SEARCH("Over due",D189)))</formula>
    </cfRule>
    <cfRule type="containsText" dxfId="2502" priority="3633" stopIfTrue="1" operator="containsText" text="Today is due date">
      <formula>NOT(ISERROR(SEARCH("Today is due date",D189)))</formula>
    </cfRule>
  </conditionalFormatting>
  <conditionalFormatting sqref="X189:Y189">
    <cfRule type="containsText" dxfId="2501" priority="3628" operator="containsText" text="Non Operate">
      <formula>NOT(ISERROR(SEARCH("Non Operate",X189)))</formula>
    </cfRule>
    <cfRule type="containsText" dxfId="2500" priority="3629" operator="containsText" text="Operate">
      <formula>NOT(ISERROR(SEARCH("Operate",X189)))</formula>
    </cfRule>
  </conditionalFormatting>
  <conditionalFormatting sqref="O189">
    <cfRule type="containsText" dxfId="2499" priority="3626" operator="containsText" text="Regular Test">
      <formula>NOT(ISERROR(SEARCH("Regular Test",O189)))</formula>
    </cfRule>
    <cfRule type="containsText" dxfId="2498" priority="3627" operator="containsText" text="Special Request">
      <formula>NOT(ISERROR(SEARCH("Special Request",O189)))</formula>
    </cfRule>
  </conditionalFormatting>
  <conditionalFormatting sqref="CC189">
    <cfRule type="colorScale" priority="3641">
      <colorScale>
        <cfvo type="min"/>
        <cfvo type="percentile" val="50"/>
        <cfvo type="max"/>
        <color rgb="FF63BE7B"/>
        <color rgb="FFFCFCFF"/>
        <color rgb="FFF8696B"/>
      </colorScale>
    </cfRule>
  </conditionalFormatting>
  <conditionalFormatting sqref="AF189:BE189">
    <cfRule type="timePeriod" dxfId="2497" priority="3623" timePeriod="nextMonth">
      <formula>AND(MONTH(AF189)=MONTH(EDATE(TODAY(),0+1)),YEAR(AF189)=YEAR(EDATE(TODAY(),0+1)))</formula>
    </cfRule>
    <cfRule type="timePeriod" dxfId="2496" priority="3624" timePeriod="nextWeek">
      <formula>AND(ROUNDDOWN(AF189,0)-TODAY()&gt;(7-WEEKDAY(TODAY())),ROUNDDOWN(AF189,0)-TODAY()&lt;(15-WEEKDAY(TODAY())))</formula>
    </cfRule>
    <cfRule type="timePeriod" dxfId="2495" priority="3625" timePeriod="thisWeek">
      <formula>AND(TODAY()-ROUNDDOWN(AF189,0)&lt;=WEEKDAY(TODAY())-1,ROUNDDOWN(AF189,0)-TODAY()&lt;=7-WEEKDAY(TODAY()))</formula>
    </cfRule>
  </conditionalFormatting>
  <conditionalFormatting sqref="CD189">
    <cfRule type="timePeriod" dxfId="2494" priority="3620" timePeriod="nextMonth">
      <formula>AND(MONTH(CD189)=MONTH(EDATE(TODAY(),0+1)),YEAR(CD189)=YEAR(EDATE(TODAY(),0+1)))</formula>
    </cfRule>
    <cfRule type="timePeriod" dxfId="2493" priority="3621" timePeriod="nextWeek">
      <formula>AND(ROUNDDOWN(CD189,0)-TODAY()&gt;(7-WEEKDAY(TODAY())),ROUNDDOWN(CD189,0)-TODAY()&lt;(15-WEEKDAY(TODAY())))</formula>
    </cfRule>
    <cfRule type="timePeriod" dxfId="2492" priority="3622" timePeriod="thisWeek">
      <formula>AND(TODAY()-ROUNDDOWN(CD189,0)&lt;=WEEKDAY(TODAY())-1,ROUNDDOWN(CD189,0)-TODAY()&lt;=7-WEEKDAY(TODAY()))</formula>
    </cfRule>
  </conditionalFormatting>
  <conditionalFormatting sqref="C189">
    <cfRule type="containsText" dxfId="2491" priority="3612" operator="containsText" text="Closed">
      <formula>NOT(ISERROR(SEARCH("Closed",C189)))</formula>
    </cfRule>
    <cfRule type="containsText" dxfId="2490" priority="3618" stopIfTrue="1" operator="containsText" text="Near Due">
      <formula>NOT(ISERROR(SEARCH("Near Due",C189)))</formula>
    </cfRule>
    <cfRule type="containsText" dxfId="2489" priority="3619" stopIfTrue="1" operator="containsText" text="Closed">
      <formula>NOT(ISERROR(SEARCH("Closed",C189)))</formula>
    </cfRule>
  </conditionalFormatting>
  <conditionalFormatting sqref="C189">
    <cfRule type="containsText" dxfId="2488" priority="3615" stopIfTrue="1" operator="containsText" text="Too Over Due">
      <formula>NOT(ISERROR(SEARCH("Too Over Due",C189)))</formula>
    </cfRule>
    <cfRule type="containsText" dxfId="2487" priority="3616" stopIfTrue="1" operator="containsText" text="Over due">
      <formula>NOT(ISERROR(SEARCH("Over due",C189)))</formula>
    </cfRule>
    <cfRule type="containsText" dxfId="2486" priority="3617" stopIfTrue="1" operator="containsText" text="Today is due date">
      <formula>NOT(ISERROR(SEARCH("Today is due date",C189)))</formula>
    </cfRule>
  </conditionalFormatting>
  <conditionalFormatting sqref="D189">
    <cfRule type="containsText" dxfId="2485" priority="3613" operator="containsText" text="Done">
      <formula>NOT(ISERROR(SEARCH("Done",D189)))</formula>
    </cfRule>
    <cfRule type="containsText" dxfId="2484" priority="3614" operator="containsText" text="Under Test">
      <formula>NOT(ISERROR(SEARCH("Under Test",D189)))</formula>
    </cfRule>
  </conditionalFormatting>
  <conditionalFormatting sqref="CF189">
    <cfRule type="timePeriod" dxfId="2483" priority="3609" timePeriod="nextMonth">
      <formula>AND(MONTH(CF189)=MONTH(EDATE(TODAY(),0+1)),YEAR(CF189)=YEAR(EDATE(TODAY(),0+1)))</formula>
    </cfRule>
    <cfRule type="timePeriod" dxfId="2482" priority="3610" timePeriod="nextWeek">
      <formula>AND(ROUNDDOWN(CF189,0)-TODAY()&gt;(7-WEEKDAY(TODAY())),ROUNDDOWN(CF189,0)-TODAY()&lt;(15-WEEKDAY(TODAY())))</formula>
    </cfRule>
    <cfRule type="timePeriod" dxfId="2481" priority="3611" timePeriod="thisWeek">
      <formula>AND(TODAY()-ROUNDDOWN(CF189,0)&lt;=WEEKDAY(TODAY())-1,ROUNDDOWN(CF189,0)-TODAY()&lt;=7-WEEKDAY(TODAY()))</formula>
    </cfRule>
  </conditionalFormatting>
  <conditionalFormatting sqref="D189">
    <cfRule type="containsText" dxfId="2480" priority="3608" operator="containsText" text="Cancel Test">
      <formula>NOT(ISERROR(SEARCH("Cancel Test",D189)))</formula>
    </cfRule>
  </conditionalFormatting>
  <conditionalFormatting sqref="E190:E191 D192:E193">
    <cfRule type="containsText" dxfId="2479" priority="3606" stopIfTrue="1" operator="containsText" text="Near Due">
      <formula>NOT(ISERROR(SEARCH("Near Due",D190)))</formula>
    </cfRule>
    <cfRule type="containsText" dxfId="2478" priority="3607" stopIfTrue="1" operator="containsText" text="Closed">
      <formula>NOT(ISERROR(SEARCH("Closed",D190)))</formula>
    </cfRule>
  </conditionalFormatting>
  <conditionalFormatting sqref="E190:E191 D192:E193">
    <cfRule type="containsText" dxfId="2477" priority="3603" stopIfTrue="1" operator="containsText" text="Too Over Due">
      <formula>NOT(ISERROR(SEARCH("Too Over Due",D190)))</formula>
    </cfRule>
    <cfRule type="containsText" dxfId="2476" priority="3604" stopIfTrue="1" operator="containsText" text="Over due">
      <formula>NOT(ISERROR(SEARCH("Over due",D190)))</formula>
    </cfRule>
    <cfRule type="containsText" dxfId="2475" priority="3605" stopIfTrue="1" operator="containsText" text="Today is due date">
      <formula>NOT(ISERROR(SEARCH("Today is due date",D190)))</formula>
    </cfRule>
  </conditionalFormatting>
  <conditionalFormatting sqref="Y192:Y193">
    <cfRule type="containsText" dxfId="2474" priority="3601" operator="containsText" text="Non Operate">
      <formula>NOT(ISERROR(SEARCH("Non Operate",Y192)))</formula>
    </cfRule>
    <cfRule type="containsText" dxfId="2473" priority="3602" operator="containsText" text="Operate">
      <formula>NOT(ISERROR(SEARCH("Operate",Y192)))</formula>
    </cfRule>
  </conditionalFormatting>
  <conditionalFormatting sqref="AF190:AG190 CD190 AF192:AG193 CD192:CD193">
    <cfRule type="timePeriod" dxfId="2472" priority="3598" timePeriod="nextMonth">
      <formula>AND(MONTH(AF190)=MONTH(EDATE(TODAY(),0+1)),YEAR(AF190)=YEAR(EDATE(TODAY(),0+1)))</formula>
    </cfRule>
    <cfRule type="timePeriod" dxfId="2471" priority="3599" timePeriod="nextWeek">
      <formula>AND(ROUNDDOWN(AF190,0)-TODAY()&gt;(7-WEEKDAY(TODAY())),ROUNDDOWN(AF190,0)-TODAY()&lt;(15-WEEKDAY(TODAY())))</formula>
    </cfRule>
    <cfRule type="timePeriod" dxfId="2470" priority="3600" timePeriod="thisWeek">
      <formula>AND(TODAY()-ROUNDDOWN(AF190,0)&lt;=WEEKDAY(TODAY())-1,ROUNDDOWN(AF190,0)-TODAY()&lt;=7-WEEKDAY(TODAY()))</formula>
    </cfRule>
  </conditionalFormatting>
  <conditionalFormatting sqref="D192:D193">
    <cfRule type="containsText" dxfId="2469" priority="3596" operator="containsText" text="Done">
      <formula>NOT(ISERROR(SEARCH("Done",D192)))</formula>
    </cfRule>
    <cfRule type="containsText" dxfId="2468" priority="3597" operator="containsText" text="Under Test">
      <formula>NOT(ISERROR(SEARCH("Under Test",D192)))</formula>
    </cfRule>
  </conditionalFormatting>
  <conditionalFormatting sqref="D192:D193">
    <cfRule type="containsText" dxfId="2467" priority="3595" operator="containsText" text="Cancel Test">
      <formula>NOT(ISERROR(SEARCH("Cancel Test",D192)))</formula>
    </cfRule>
  </conditionalFormatting>
  <conditionalFormatting sqref="D190">
    <cfRule type="containsText" dxfId="2466" priority="3593" stopIfTrue="1" operator="containsText" text="Near Due">
      <formula>NOT(ISERROR(SEARCH("Near Due",D190)))</formula>
    </cfRule>
    <cfRule type="containsText" dxfId="2465" priority="3594" stopIfTrue="1" operator="containsText" text="Closed">
      <formula>NOT(ISERROR(SEARCH("Closed",D190)))</formula>
    </cfRule>
  </conditionalFormatting>
  <conditionalFormatting sqref="D190">
    <cfRule type="containsText" dxfId="2464" priority="3590" stopIfTrue="1" operator="containsText" text="Too Over Due">
      <formula>NOT(ISERROR(SEARCH("Too Over Due",D190)))</formula>
    </cfRule>
    <cfRule type="containsText" dxfId="2463" priority="3591" stopIfTrue="1" operator="containsText" text="Over due">
      <formula>NOT(ISERROR(SEARCH("Over due",D190)))</formula>
    </cfRule>
    <cfRule type="containsText" dxfId="2462" priority="3592" stopIfTrue="1" operator="containsText" text="Today is due date">
      <formula>NOT(ISERROR(SEARCH("Today is due date",D190)))</formula>
    </cfRule>
  </conditionalFormatting>
  <conditionalFormatting sqref="D190">
    <cfRule type="containsText" dxfId="2461" priority="3588" operator="containsText" text="Done">
      <formula>NOT(ISERROR(SEARCH("Done",D190)))</formula>
    </cfRule>
    <cfRule type="containsText" dxfId="2460" priority="3589" operator="containsText" text="Under Test">
      <formula>NOT(ISERROR(SEARCH("Under Test",D190)))</formula>
    </cfRule>
  </conditionalFormatting>
  <conditionalFormatting sqref="D190">
    <cfRule type="containsText" dxfId="2459" priority="3587" operator="containsText" text="Cancel Test">
      <formula>NOT(ISERROR(SEARCH("Cancel Test",D190)))</formula>
    </cfRule>
  </conditionalFormatting>
  <conditionalFormatting sqref="X190:Y190">
    <cfRule type="containsText" dxfId="2458" priority="3583" operator="containsText" text="Non Operate">
      <formula>NOT(ISERROR(SEARCH("Non Operate",X190)))</formula>
    </cfRule>
    <cfRule type="containsText" dxfId="2457" priority="3584" operator="containsText" text="Operate">
      <formula>NOT(ISERROR(SEARCH("Operate",X190)))</formula>
    </cfRule>
  </conditionalFormatting>
  <conditionalFormatting sqref="O190">
    <cfRule type="containsText" dxfId="2456" priority="3581" operator="containsText" text="Regular Test">
      <formula>NOT(ISERROR(SEARCH("Regular Test",O190)))</formula>
    </cfRule>
    <cfRule type="containsText" dxfId="2455" priority="3582" operator="containsText" text="Special Request">
      <formula>NOT(ISERROR(SEARCH("Special Request",O190)))</formula>
    </cfRule>
  </conditionalFormatting>
  <conditionalFormatting sqref="CC190">
    <cfRule type="colorScale" priority="3586">
      <colorScale>
        <cfvo type="min"/>
        <cfvo type="percentile" val="50"/>
        <cfvo type="max"/>
        <color rgb="FF63BE7B"/>
        <color rgb="FFFCFCFF"/>
        <color rgb="FFF8696B"/>
      </colorScale>
    </cfRule>
  </conditionalFormatting>
  <conditionalFormatting sqref="AH190:BE190">
    <cfRule type="timePeriod" dxfId="2454" priority="3578" timePeriod="nextMonth">
      <formula>AND(MONTH(AH190)=MONTH(EDATE(TODAY(),0+1)),YEAR(AH190)=YEAR(EDATE(TODAY(),0+1)))</formula>
    </cfRule>
    <cfRule type="timePeriod" dxfId="2453" priority="3579" timePeriod="nextWeek">
      <formula>AND(ROUNDDOWN(AH190,0)-TODAY()&gt;(7-WEEKDAY(TODAY())),ROUNDDOWN(AH190,0)-TODAY()&lt;(15-WEEKDAY(TODAY())))</formula>
    </cfRule>
    <cfRule type="timePeriod" dxfId="2452" priority="3580" timePeriod="thisWeek">
      <formula>AND(TODAY()-ROUNDDOWN(AH190,0)&lt;=WEEKDAY(TODAY())-1,ROUNDDOWN(AH190,0)-TODAY()&lt;=7-WEEKDAY(TODAY()))</formula>
    </cfRule>
  </conditionalFormatting>
  <conditionalFormatting sqref="C190">
    <cfRule type="containsText" dxfId="2451" priority="3572" operator="containsText" text="Closed">
      <formula>NOT(ISERROR(SEARCH("Closed",C190)))</formula>
    </cfRule>
    <cfRule type="containsText" dxfId="2450" priority="3576" stopIfTrue="1" operator="containsText" text="Near Due">
      <formula>NOT(ISERROR(SEARCH("Near Due",C190)))</formula>
    </cfRule>
    <cfRule type="containsText" dxfId="2449" priority="3577" stopIfTrue="1" operator="containsText" text="Closed">
      <formula>NOT(ISERROR(SEARCH("Closed",C190)))</formula>
    </cfRule>
  </conditionalFormatting>
  <conditionalFormatting sqref="C190">
    <cfRule type="containsText" dxfId="2448" priority="3573" stopIfTrue="1" operator="containsText" text="Too Over Due">
      <formula>NOT(ISERROR(SEARCH("Too Over Due",C190)))</formula>
    </cfRule>
    <cfRule type="containsText" dxfId="2447" priority="3574" stopIfTrue="1" operator="containsText" text="Over due">
      <formula>NOT(ISERROR(SEARCH("Over due",C190)))</formula>
    </cfRule>
    <cfRule type="containsText" dxfId="2446" priority="3575" stopIfTrue="1" operator="containsText" text="Today is due date">
      <formula>NOT(ISERROR(SEARCH("Today is due date",C190)))</formula>
    </cfRule>
  </conditionalFormatting>
  <conditionalFormatting sqref="D191">
    <cfRule type="containsText" dxfId="2445" priority="3570" stopIfTrue="1" operator="containsText" text="Near Due">
      <formula>NOT(ISERROR(SEARCH("Near Due",D191)))</formula>
    </cfRule>
    <cfRule type="containsText" dxfId="2444" priority="3571" stopIfTrue="1" operator="containsText" text="Closed">
      <formula>NOT(ISERROR(SEARCH("Closed",D191)))</formula>
    </cfRule>
  </conditionalFormatting>
  <conditionalFormatting sqref="D191">
    <cfRule type="containsText" dxfId="2443" priority="3567" stopIfTrue="1" operator="containsText" text="Too Over Due">
      <formula>NOT(ISERROR(SEARCH("Too Over Due",D191)))</formula>
    </cfRule>
    <cfRule type="containsText" dxfId="2442" priority="3568" stopIfTrue="1" operator="containsText" text="Over due">
      <formula>NOT(ISERROR(SEARCH("Over due",D191)))</formula>
    </cfRule>
    <cfRule type="containsText" dxfId="2441" priority="3569" stopIfTrue="1" operator="containsText" text="Today is due date">
      <formula>NOT(ISERROR(SEARCH("Today is due date",D191)))</formula>
    </cfRule>
  </conditionalFormatting>
  <conditionalFormatting sqref="D191">
    <cfRule type="containsText" dxfId="2440" priority="3565" operator="containsText" text="Done">
      <formula>NOT(ISERROR(SEARCH("Done",D191)))</formula>
    </cfRule>
    <cfRule type="containsText" dxfId="2439" priority="3566" operator="containsText" text="Under Test">
      <formula>NOT(ISERROR(SEARCH("Under Test",D191)))</formula>
    </cfRule>
  </conditionalFormatting>
  <conditionalFormatting sqref="D191">
    <cfRule type="containsText" dxfId="2438" priority="3564" operator="containsText" text="Cancel Test">
      <formula>NOT(ISERROR(SEARCH("Cancel Test",D191)))</formula>
    </cfRule>
  </conditionalFormatting>
  <conditionalFormatting sqref="X191:Y191">
    <cfRule type="containsText" dxfId="2437" priority="3560" operator="containsText" text="Non Operate">
      <formula>NOT(ISERROR(SEARCH("Non Operate",X191)))</formula>
    </cfRule>
    <cfRule type="containsText" dxfId="2436" priority="3561" operator="containsText" text="Operate">
      <formula>NOT(ISERROR(SEARCH("Operate",X191)))</formula>
    </cfRule>
  </conditionalFormatting>
  <conditionalFormatting sqref="O191">
    <cfRule type="containsText" dxfId="2435" priority="3558" operator="containsText" text="Regular Test">
      <formula>NOT(ISERROR(SEARCH("Regular Test",O191)))</formula>
    </cfRule>
    <cfRule type="containsText" dxfId="2434" priority="3559" operator="containsText" text="Special Request">
      <formula>NOT(ISERROR(SEARCH("Special Request",O191)))</formula>
    </cfRule>
  </conditionalFormatting>
  <conditionalFormatting sqref="AH191:AO191 AQ191:BE191">
    <cfRule type="timePeriod" dxfId="2433" priority="3555" timePeriod="nextMonth">
      <formula>AND(MONTH(AH191)=MONTH(EDATE(TODAY(),0+1)),YEAR(AH191)=YEAR(EDATE(TODAY(),0+1)))</formula>
    </cfRule>
    <cfRule type="timePeriod" dxfId="2432" priority="3556" timePeriod="nextWeek">
      <formula>AND(ROUNDDOWN(AH191,0)-TODAY()&gt;(7-WEEKDAY(TODAY())),ROUNDDOWN(AH191,0)-TODAY()&lt;(15-WEEKDAY(TODAY())))</formula>
    </cfRule>
    <cfRule type="timePeriod" dxfId="2431" priority="3557" timePeriod="thisWeek">
      <formula>AND(TODAY()-ROUNDDOWN(AH191,0)&lt;=WEEKDAY(TODAY())-1,ROUNDDOWN(AH191,0)-TODAY()&lt;=7-WEEKDAY(TODAY()))</formula>
    </cfRule>
  </conditionalFormatting>
  <conditionalFormatting sqref="CD191">
    <cfRule type="timePeriod" dxfId="2430" priority="3552" timePeriod="nextMonth">
      <formula>AND(MONTH(CD191)=MONTH(EDATE(TODAY(),0+1)),YEAR(CD191)=YEAR(EDATE(TODAY(),0+1)))</formula>
    </cfRule>
    <cfRule type="timePeriod" dxfId="2429" priority="3553" timePeriod="nextWeek">
      <formula>AND(ROUNDDOWN(CD191,0)-TODAY()&gt;(7-WEEKDAY(TODAY())),ROUNDDOWN(CD191,0)-TODAY()&lt;(15-WEEKDAY(TODAY())))</formula>
    </cfRule>
    <cfRule type="timePeriod" dxfId="2428" priority="3554" timePeriod="thisWeek">
      <formula>AND(TODAY()-ROUNDDOWN(CD191,0)&lt;=WEEKDAY(TODAY())-1,ROUNDDOWN(CD191,0)-TODAY()&lt;=7-WEEKDAY(TODAY()))</formula>
    </cfRule>
  </conditionalFormatting>
  <conditionalFormatting sqref="C191">
    <cfRule type="containsText" dxfId="2427" priority="3546" operator="containsText" text="Closed">
      <formula>NOT(ISERROR(SEARCH("Closed",C191)))</formula>
    </cfRule>
    <cfRule type="containsText" dxfId="2426" priority="3550" stopIfTrue="1" operator="containsText" text="Near Due">
      <formula>NOT(ISERROR(SEARCH("Near Due",C191)))</formula>
    </cfRule>
    <cfRule type="containsText" dxfId="2425" priority="3551" stopIfTrue="1" operator="containsText" text="Closed">
      <formula>NOT(ISERROR(SEARCH("Closed",C191)))</formula>
    </cfRule>
  </conditionalFormatting>
  <conditionalFormatting sqref="C191">
    <cfRule type="containsText" dxfId="2424" priority="3547" stopIfTrue="1" operator="containsText" text="Too Over Due">
      <formula>NOT(ISERROR(SEARCH("Too Over Due",C191)))</formula>
    </cfRule>
    <cfRule type="containsText" dxfId="2423" priority="3548" stopIfTrue="1" operator="containsText" text="Over due">
      <formula>NOT(ISERROR(SEARCH("Over due",C191)))</formula>
    </cfRule>
    <cfRule type="containsText" dxfId="2422" priority="3549" stopIfTrue="1" operator="containsText" text="Today is due date">
      <formula>NOT(ISERROR(SEARCH("Today is due date",C191)))</formula>
    </cfRule>
  </conditionalFormatting>
  <conditionalFormatting sqref="CC191">
    <cfRule type="colorScale" priority="3563">
      <colorScale>
        <cfvo type="min"/>
        <cfvo type="percentile" val="50"/>
        <cfvo type="max"/>
        <color rgb="FF63BE7B"/>
        <color rgb="FFFCFCFF"/>
        <color rgb="FFF8696B"/>
      </colorScale>
    </cfRule>
  </conditionalFormatting>
  <conditionalFormatting sqref="AF191:AG191">
    <cfRule type="timePeriod" dxfId="2421" priority="3543" timePeriod="nextMonth">
      <formula>AND(MONTH(AF191)=MONTH(EDATE(TODAY(),0+1)),YEAR(AF191)=YEAR(EDATE(TODAY(),0+1)))</formula>
    </cfRule>
    <cfRule type="timePeriod" dxfId="2420" priority="3544" timePeriod="nextWeek">
      <formula>AND(ROUNDDOWN(AF191,0)-TODAY()&gt;(7-WEEKDAY(TODAY())),ROUNDDOWN(AF191,0)-TODAY()&lt;(15-WEEKDAY(TODAY())))</formula>
    </cfRule>
    <cfRule type="timePeriod" dxfId="2419" priority="3545" timePeriod="thisWeek">
      <formula>AND(TODAY()-ROUNDDOWN(AF191,0)&lt;=WEEKDAY(TODAY())-1,ROUNDDOWN(AF191,0)-TODAY()&lt;=7-WEEKDAY(TODAY()))</formula>
    </cfRule>
  </conditionalFormatting>
  <conditionalFormatting sqref="AP191">
    <cfRule type="timePeriod" dxfId="2418" priority="3540" timePeriod="nextMonth">
      <formula>AND(MONTH(AP191)=MONTH(EDATE(TODAY(),0+1)),YEAR(AP191)=YEAR(EDATE(TODAY(),0+1)))</formula>
    </cfRule>
    <cfRule type="timePeriod" dxfId="2417" priority="3541" timePeriod="nextWeek">
      <formula>AND(ROUNDDOWN(AP191,0)-TODAY()&gt;(7-WEEKDAY(TODAY())),ROUNDDOWN(AP191,0)-TODAY()&lt;(15-WEEKDAY(TODAY())))</formula>
    </cfRule>
    <cfRule type="timePeriod" dxfId="2416" priority="3542" timePeriod="thisWeek">
      <formula>AND(TODAY()-ROUNDDOWN(AP191,0)&lt;=WEEKDAY(TODAY())-1,ROUNDDOWN(AP191,0)-TODAY()&lt;=7-WEEKDAY(TODAY()))</formula>
    </cfRule>
  </conditionalFormatting>
  <conditionalFormatting sqref="C192">
    <cfRule type="containsText" dxfId="2415" priority="3536" stopIfTrue="1" operator="containsText" text="Too Over Due">
      <formula>NOT(ISERROR(SEARCH("Too Over Due",C192)))</formula>
    </cfRule>
    <cfRule type="containsText" dxfId="2414" priority="3537" stopIfTrue="1" operator="containsText" text="Over due">
      <formula>NOT(ISERROR(SEARCH("Over due",C192)))</formula>
    </cfRule>
    <cfRule type="containsText" dxfId="2413" priority="3538" stopIfTrue="1" operator="containsText" text="Today is due date">
      <formula>NOT(ISERROR(SEARCH("Today is due date",C192)))</formula>
    </cfRule>
  </conditionalFormatting>
  <conditionalFormatting sqref="X192">
    <cfRule type="containsText" dxfId="2412" priority="3533" operator="containsText" text="Non Operate">
      <formula>NOT(ISERROR(SEARCH("Non Operate",X192)))</formula>
    </cfRule>
    <cfRule type="containsText" dxfId="2411" priority="3534" operator="containsText" text="Operate">
      <formula>NOT(ISERROR(SEARCH("Operate",X192)))</formula>
    </cfRule>
  </conditionalFormatting>
  <conditionalFormatting sqref="O192">
    <cfRule type="containsText" dxfId="2410" priority="3531" operator="containsText" text="Regular Test">
      <formula>NOT(ISERROR(SEARCH("Regular Test",O192)))</formula>
    </cfRule>
    <cfRule type="containsText" dxfId="2409" priority="3532" operator="containsText" text="Special Request">
      <formula>NOT(ISERROR(SEARCH("Special Request",O192)))</formula>
    </cfRule>
  </conditionalFormatting>
  <conditionalFormatting sqref="AH192:AO192 AQ192:BE192">
    <cfRule type="timePeriod" dxfId="2408" priority="3528" timePeriod="nextMonth">
      <formula>AND(MONTH(AH192)=MONTH(EDATE(TODAY(),0+1)),YEAR(AH192)=YEAR(EDATE(TODAY(),0+1)))</formula>
    </cfRule>
    <cfRule type="timePeriod" dxfId="2407" priority="3529" timePeriod="nextWeek">
      <formula>AND(ROUNDDOWN(AH192,0)-TODAY()&gt;(7-WEEKDAY(TODAY())),ROUNDDOWN(AH192,0)-TODAY()&lt;(15-WEEKDAY(TODAY())))</formula>
    </cfRule>
    <cfRule type="timePeriod" dxfId="2406" priority="3530" timePeriod="thisWeek">
      <formula>AND(TODAY()-ROUNDDOWN(AH192,0)&lt;=WEEKDAY(TODAY())-1,ROUNDDOWN(AH192,0)-TODAY()&lt;=7-WEEKDAY(TODAY()))</formula>
    </cfRule>
  </conditionalFormatting>
  <conditionalFormatting sqref="C192">
    <cfRule type="containsText" dxfId="2405" priority="3525" operator="containsText" text="Closed">
      <formula>NOT(ISERROR(SEARCH("Closed",C192)))</formula>
    </cfRule>
    <cfRule type="containsText" dxfId="2404" priority="3526" stopIfTrue="1" operator="containsText" text="Near Due">
      <formula>NOT(ISERROR(SEARCH("Near Due",C192)))</formula>
    </cfRule>
    <cfRule type="containsText" dxfId="2403" priority="3527" stopIfTrue="1" operator="containsText" text="Closed">
      <formula>NOT(ISERROR(SEARCH("Closed",C192)))</formula>
    </cfRule>
  </conditionalFormatting>
  <conditionalFormatting sqref="X193">
    <cfRule type="containsText" dxfId="2402" priority="3521" operator="containsText" text="Non Operate">
      <formula>NOT(ISERROR(SEARCH("Non Operate",X193)))</formula>
    </cfRule>
    <cfRule type="containsText" dxfId="2401" priority="3522" operator="containsText" text="Operate">
      <formula>NOT(ISERROR(SEARCH("Operate",X193)))</formula>
    </cfRule>
  </conditionalFormatting>
  <conditionalFormatting sqref="O193">
    <cfRule type="containsText" dxfId="2400" priority="3519" operator="containsText" text="Regular Test">
      <formula>NOT(ISERROR(SEARCH("Regular Test",O193)))</formula>
    </cfRule>
    <cfRule type="containsText" dxfId="2399" priority="3520" operator="containsText" text="Special Request">
      <formula>NOT(ISERROR(SEARCH("Special Request",O193)))</formula>
    </cfRule>
  </conditionalFormatting>
  <conditionalFormatting sqref="CC193">
    <cfRule type="colorScale" priority="3524">
      <colorScale>
        <cfvo type="min"/>
        <cfvo type="percentile" val="50"/>
        <cfvo type="max"/>
        <color rgb="FF63BE7B"/>
        <color rgb="FFFCFCFF"/>
        <color rgb="FFF8696B"/>
      </colorScale>
    </cfRule>
  </conditionalFormatting>
  <conditionalFormatting sqref="AH193:BE193">
    <cfRule type="timePeriod" dxfId="2398" priority="3516" timePeriod="nextMonth">
      <formula>AND(MONTH(AH193)=MONTH(EDATE(TODAY(),0+1)),YEAR(AH193)=YEAR(EDATE(TODAY(),0+1)))</formula>
    </cfRule>
    <cfRule type="timePeriod" dxfId="2397" priority="3517" timePeriod="nextWeek">
      <formula>AND(ROUNDDOWN(AH193,0)-TODAY()&gt;(7-WEEKDAY(TODAY())),ROUNDDOWN(AH193,0)-TODAY()&lt;(15-WEEKDAY(TODAY())))</formula>
    </cfRule>
    <cfRule type="timePeriod" dxfId="2396" priority="3518" timePeriod="thisWeek">
      <formula>AND(TODAY()-ROUNDDOWN(AH193,0)&lt;=WEEKDAY(TODAY())-1,ROUNDDOWN(AH193,0)-TODAY()&lt;=7-WEEKDAY(TODAY()))</formula>
    </cfRule>
  </conditionalFormatting>
  <conditionalFormatting sqref="C193">
    <cfRule type="containsText" dxfId="2395" priority="3510" operator="containsText" text="Closed">
      <formula>NOT(ISERROR(SEARCH("Closed",C193)))</formula>
    </cfRule>
    <cfRule type="containsText" dxfId="2394" priority="3514" stopIfTrue="1" operator="containsText" text="Near Due">
      <formula>NOT(ISERROR(SEARCH("Near Due",C193)))</formula>
    </cfRule>
    <cfRule type="containsText" dxfId="2393" priority="3515" stopIfTrue="1" operator="containsText" text="Closed">
      <formula>NOT(ISERROR(SEARCH("Closed",C193)))</formula>
    </cfRule>
  </conditionalFormatting>
  <conditionalFormatting sqref="C193">
    <cfRule type="containsText" dxfId="2392" priority="3511" stopIfTrue="1" operator="containsText" text="Too Over Due">
      <formula>NOT(ISERROR(SEARCH("Too Over Due",C193)))</formula>
    </cfRule>
    <cfRule type="containsText" dxfId="2391" priority="3512" stopIfTrue="1" operator="containsText" text="Over due">
      <formula>NOT(ISERROR(SEARCH("Over due",C193)))</formula>
    </cfRule>
    <cfRule type="containsText" dxfId="2390" priority="3513" stopIfTrue="1" operator="containsText" text="Today is due date">
      <formula>NOT(ISERROR(SEARCH("Today is due date",C193)))</formula>
    </cfRule>
  </conditionalFormatting>
  <conditionalFormatting sqref="CC192">
    <cfRule type="colorScale" priority="3539">
      <colorScale>
        <cfvo type="min"/>
        <cfvo type="percentile" val="50"/>
        <cfvo type="max"/>
        <color rgb="FF63BE7B"/>
        <color rgb="FFFCFCFF"/>
        <color rgb="FFF8696B"/>
      </colorScale>
    </cfRule>
  </conditionalFormatting>
  <conditionalFormatting sqref="AP192">
    <cfRule type="timePeriod" dxfId="2389" priority="3507" timePeriod="nextMonth">
      <formula>AND(MONTH(AP192)=MONTH(EDATE(TODAY(),0+1)),YEAR(AP192)=YEAR(EDATE(TODAY(),0+1)))</formula>
    </cfRule>
    <cfRule type="timePeriod" dxfId="2388" priority="3508" timePeriod="nextWeek">
      <formula>AND(ROUNDDOWN(AP192,0)-TODAY()&gt;(7-WEEKDAY(TODAY())),ROUNDDOWN(AP192,0)-TODAY()&lt;(15-WEEKDAY(TODAY())))</formula>
    </cfRule>
    <cfRule type="timePeriod" dxfId="2387" priority="3509" timePeriod="thisWeek">
      <formula>AND(TODAY()-ROUNDDOWN(AP192,0)&lt;=WEEKDAY(TODAY())-1,ROUNDDOWN(AP192,0)-TODAY()&lt;=7-WEEKDAY(TODAY()))</formula>
    </cfRule>
  </conditionalFormatting>
  <conditionalFormatting sqref="E197:E199">
    <cfRule type="containsText" dxfId="2386" priority="3505" stopIfTrue="1" operator="containsText" text="Near Due">
      <formula>NOT(ISERROR(SEARCH("Near Due",E197)))</formula>
    </cfRule>
    <cfRule type="containsText" dxfId="2385" priority="3506" stopIfTrue="1" operator="containsText" text="Closed">
      <formula>NOT(ISERROR(SEARCH("Closed",E197)))</formula>
    </cfRule>
  </conditionalFormatting>
  <conditionalFormatting sqref="E197:E199">
    <cfRule type="containsText" dxfId="2384" priority="3502" stopIfTrue="1" operator="containsText" text="Too Over Due">
      <formula>NOT(ISERROR(SEARCH("Too Over Due",E197)))</formula>
    </cfRule>
    <cfRule type="containsText" dxfId="2383" priority="3503" stopIfTrue="1" operator="containsText" text="Over due">
      <formula>NOT(ISERROR(SEARCH("Over due",E197)))</formula>
    </cfRule>
    <cfRule type="containsText" dxfId="2382" priority="3504" stopIfTrue="1" operator="containsText" text="Today is due date">
      <formula>NOT(ISERROR(SEARCH("Today is due date",E197)))</formula>
    </cfRule>
  </conditionalFormatting>
  <conditionalFormatting sqref="Y198">
    <cfRule type="containsText" dxfId="2381" priority="3500" operator="containsText" text="Non Operate">
      <formula>NOT(ISERROR(SEARCH("Non Operate",Y198)))</formula>
    </cfRule>
    <cfRule type="containsText" dxfId="2380" priority="3501" operator="containsText" text="Operate">
      <formula>NOT(ISERROR(SEARCH("Operate",Y198)))</formula>
    </cfRule>
  </conditionalFormatting>
  <conditionalFormatting sqref="D197:D199">
    <cfRule type="containsText" dxfId="2379" priority="3492" stopIfTrue="1" operator="containsText" text="Near Due">
      <formula>NOT(ISERROR(SEARCH("Near Due",D197)))</formula>
    </cfRule>
    <cfRule type="containsText" dxfId="2378" priority="3493" stopIfTrue="1" operator="containsText" text="Closed">
      <formula>NOT(ISERROR(SEARCH("Closed",D197)))</formula>
    </cfRule>
  </conditionalFormatting>
  <conditionalFormatting sqref="D197:D199">
    <cfRule type="containsText" dxfId="2377" priority="3489" stopIfTrue="1" operator="containsText" text="Too Over Due">
      <formula>NOT(ISERROR(SEARCH("Too Over Due",D197)))</formula>
    </cfRule>
    <cfRule type="containsText" dxfId="2376" priority="3490" stopIfTrue="1" operator="containsText" text="Over due">
      <formula>NOT(ISERROR(SEARCH("Over due",D197)))</formula>
    </cfRule>
    <cfRule type="containsText" dxfId="2375" priority="3491" stopIfTrue="1" operator="containsText" text="Today is due date">
      <formula>NOT(ISERROR(SEARCH("Today is due date",D197)))</formula>
    </cfRule>
  </conditionalFormatting>
  <conditionalFormatting sqref="D197:D199">
    <cfRule type="containsText" dxfId="2374" priority="3487" operator="containsText" text="Done">
      <formula>NOT(ISERROR(SEARCH("Done",D197)))</formula>
    </cfRule>
    <cfRule type="containsText" dxfId="2373" priority="3488" operator="containsText" text="Under Test">
      <formula>NOT(ISERROR(SEARCH("Under Test",D197)))</formula>
    </cfRule>
  </conditionalFormatting>
  <conditionalFormatting sqref="D197:D199">
    <cfRule type="containsText" dxfId="2372" priority="3486" operator="containsText" text="Cancel Test">
      <formula>NOT(ISERROR(SEARCH("Cancel Test",D197)))</formula>
    </cfRule>
  </conditionalFormatting>
  <conditionalFormatting sqref="X197:Y197">
    <cfRule type="containsText" dxfId="2371" priority="3482" operator="containsText" text="Non Operate">
      <formula>NOT(ISERROR(SEARCH("Non Operate",X197)))</formula>
    </cfRule>
    <cfRule type="containsText" dxfId="2370" priority="3483" operator="containsText" text="Operate">
      <formula>NOT(ISERROR(SEARCH("Operate",X197)))</formula>
    </cfRule>
  </conditionalFormatting>
  <conditionalFormatting sqref="O197">
    <cfRule type="containsText" dxfId="2369" priority="3480" operator="containsText" text="Regular Test">
      <formula>NOT(ISERROR(SEARCH("Regular Test",O197)))</formula>
    </cfRule>
    <cfRule type="containsText" dxfId="2368" priority="3481" operator="containsText" text="Special Request">
      <formula>NOT(ISERROR(SEARCH("Special Request",O197)))</formula>
    </cfRule>
  </conditionalFormatting>
  <conditionalFormatting sqref="CC197">
    <cfRule type="colorScale" priority="3485">
      <colorScale>
        <cfvo type="min"/>
        <cfvo type="percentile" val="50"/>
        <cfvo type="max"/>
        <color rgb="FF63BE7B"/>
        <color rgb="FFFCFCFF"/>
        <color rgb="FFF8696B"/>
      </colorScale>
    </cfRule>
  </conditionalFormatting>
  <conditionalFormatting sqref="AH197:BE197">
    <cfRule type="timePeriod" dxfId="2367" priority="3477" timePeriod="nextMonth">
      <formula>AND(MONTH(AH197)=MONTH(EDATE(TODAY(),0+1)),YEAR(AH197)=YEAR(EDATE(TODAY(),0+1)))</formula>
    </cfRule>
    <cfRule type="timePeriod" dxfId="2366" priority="3478" timePeriod="nextWeek">
      <formula>AND(ROUNDDOWN(AH197,0)-TODAY()&gt;(7-WEEKDAY(TODAY())),ROUNDDOWN(AH197,0)-TODAY()&lt;(15-WEEKDAY(TODAY())))</formula>
    </cfRule>
    <cfRule type="timePeriod" dxfId="2365" priority="3479" timePeriod="thisWeek">
      <formula>AND(TODAY()-ROUNDDOWN(AH197,0)&lt;=WEEKDAY(TODAY())-1,ROUNDDOWN(AH197,0)-TODAY()&lt;=7-WEEKDAY(TODAY()))</formula>
    </cfRule>
  </conditionalFormatting>
  <conditionalFormatting sqref="C197:C199">
    <cfRule type="containsText" dxfId="2364" priority="3471" operator="containsText" text="Closed">
      <formula>NOT(ISERROR(SEARCH("Closed",C197)))</formula>
    </cfRule>
    <cfRule type="containsText" dxfId="2363" priority="3475" stopIfTrue="1" operator="containsText" text="Near Due">
      <formula>NOT(ISERROR(SEARCH("Near Due",C197)))</formula>
    </cfRule>
    <cfRule type="containsText" dxfId="2362" priority="3476" stopIfTrue="1" operator="containsText" text="Closed">
      <formula>NOT(ISERROR(SEARCH("Closed",C197)))</formula>
    </cfRule>
  </conditionalFormatting>
  <conditionalFormatting sqref="C197:C199">
    <cfRule type="containsText" dxfId="2361" priority="3472" stopIfTrue="1" operator="containsText" text="Too Over Due">
      <formula>NOT(ISERROR(SEARCH("Too Over Due",C197)))</formula>
    </cfRule>
    <cfRule type="containsText" dxfId="2360" priority="3473" stopIfTrue="1" operator="containsText" text="Over due">
      <formula>NOT(ISERROR(SEARCH("Over due",C197)))</formula>
    </cfRule>
    <cfRule type="containsText" dxfId="2359" priority="3474" stopIfTrue="1" operator="containsText" text="Today is due date">
      <formula>NOT(ISERROR(SEARCH("Today is due date",C197)))</formula>
    </cfRule>
  </conditionalFormatting>
  <conditionalFormatting sqref="X198">
    <cfRule type="containsText" dxfId="2358" priority="3432" operator="containsText" text="Non Operate">
      <formula>NOT(ISERROR(SEARCH("Non Operate",X198)))</formula>
    </cfRule>
    <cfRule type="containsText" dxfId="2357" priority="3433" operator="containsText" text="Operate">
      <formula>NOT(ISERROR(SEARCH("Operate",X198)))</formula>
    </cfRule>
  </conditionalFormatting>
  <conditionalFormatting sqref="AH198:AO198 AQ198:BE198">
    <cfRule type="timePeriod" dxfId="2356" priority="3427" timePeriod="nextMonth">
      <formula>AND(MONTH(AH198)=MONTH(EDATE(TODAY(),0+1)),YEAR(AH198)=YEAR(EDATE(TODAY(),0+1)))</formula>
    </cfRule>
    <cfRule type="timePeriod" dxfId="2355" priority="3428" timePeriod="nextWeek">
      <formula>AND(ROUNDDOWN(AH198,0)-TODAY()&gt;(7-WEEKDAY(TODAY())),ROUNDDOWN(AH198,0)-TODAY()&lt;(15-WEEKDAY(TODAY())))</formula>
    </cfRule>
    <cfRule type="timePeriod" dxfId="2354" priority="3429" timePeriod="thisWeek">
      <formula>AND(TODAY()-ROUNDDOWN(AH198,0)&lt;=WEEKDAY(TODAY())-1,ROUNDDOWN(AH198,0)-TODAY()&lt;=7-WEEKDAY(TODAY()))</formula>
    </cfRule>
  </conditionalFormatting>
  <conditionalFormatting sqref="CC198">
    <cfRule type="colorScale" priority="3438">
      <colorScale>
        <cfvo type="min"/>
        <cfvo type="percentile" val="50"/>
        <cfvo type="max"/>
        <color rgb="FF63BE7B"/>
        <color rgb="FFFCFCFF"/>
        <color rgb="FFF8696B"/>
      </colorScale>
    </cfRule>
  </conditionalFormatting>
  <conditionalFormatting sqref="AP198">
    <cfRule type="timePeriod" dxfId="2353" priority="3406" timePeriod="nextMonth">
      <formula>AND(MONTH(AP198)=MONTH(EDATE(TODAY(),0+1)),YEAR(AP198)=YEAR(EDATE(TODAY(),0+1)))</formula>
    </cfRule>
    <cfRule type="timePeriod" dxfId="2352" priority="3407" timePeriod="nextWeek">
      <formula>AND(ROUNDDOWN(AP198,0)-TODAY()&gt;(7-WEEKDAY(TODAY())),ROUNDDOWN(AP198,0)-TODAY()&lt;(15-WEEKDAY(TODAY())))</formula>
    </cfRule>
    <cfRule type="timePeriod" dxfId="2351" priority="3408" timePeriod="thisWeek">
      <formula>AND(TODAY()-ROUNDDOWN(AP198,0)&lt;=WEEKDAY(TODAY())-1,ROUNDDOWN(AP198,0)-TODAY()&lt;=7-WEEKDAY(TODAY()))</formula>
    </cfRule>
  </conditionalFormatting>
  <conditionalFormatting sqref="E196">
    <cfRule type="containsText" dxfId="2350" priority="3404" stopIfTrue="1" operator="containsText" text="Near Due">
      <formula>NOT(ISERROR(SEARCH("Near Due",E196)))</formula>
    </cfRule>
    <cfRule type="containsText" dxfId="2349" priority="3405" stopIfTrue="1" operator="containsText" text="Closed">
      <formula>NOT(ISERROR(SEARCH("Closed",E196)))</formula>
    </cfRule>
  </conditionalFormatting>
  <conditionalFormatting sqref="E196">
    <cfRule type="containsText" dxfId="2348" priority="3401" stopIfTrue="1" operator="containsText" text="Too Over Due">
      <formula>NOT(ISERROR(SEARCH("Too Over Due",E196)))</formula>
    </cfRule>
    <cfRule type="containsText" dxfId="2347" priority="3402" stopIfTrue="1" operator="containsText" text="Over due">
      <formula>NOT(ISERROR(SEARCH("Over due",E196)))</formula>
    </cfRule>
    <cfRule type="containsText" dxfId="2346" priority="3403" stopIfTrue="1" operator="containsText" text="Today is due date">
      <formula>NOT(ISERROR(SEARCH("Today is due date",E196)))</formula>
    </cfRule>
  </conditionalFormatting>
  <conditionalFormatting sqref="AF196:AG196 CD196">
    <cfRule type="timePeriod" dxfId="2345" priority="3398" timePeriod="nextMonth">
      <formula>AND(MONTH(AF196)=MONTH(EDATE(TODAY(),0+1)),YEAR(AF196)=YEAR(EDATE(TODAY(),0+1)))</formula>
    </cfRule>
    <cfRule type="timePeriod" dxfId="2344" priority="3399" timePeriod="nextWeek">
      <formula>AND(ROUNDDOWN(AF196,0)-TODAY()&gt;(7-WEEKDAY(TODAY())),ROUNDDOWN(AF196,0)-TODAY()&lt;(15-WEEKDAY(TODAY())))</formula>
    </cfRule>
    <cfRule type="timePeriod" dxfId="2343" priority="3400" timePeriod="thisWeek">
      <formula>AND(TODAY()-ROUNDDOWN(AF196,0)&lt;=WEEKDAY(TODAY())-1,ROUNDDOWN(AF196,0)-TODAY()&lt;=7-WEEKDAY(TODAY()))</formula>
    </cfRule>
  </conditionalFormatting>
  <conditionalFormatting sqref="D196">
    <cfRule type="containsText" dxfId="2342" priority="3396" stopIfTrue="1" operator="containsText" text="Near Due">
      <formula>NOT(ISERROR(SEARCH("Near Due",D196)))</formula>
    </cfRule>
    <cfRule type="containsText" dxfId="2341" priority="3397" stopIfTrue="1" operator="containsText" text="Closed">
      <formula>NOT(ISERROR(SEARCH("Closed",D196)))</formula>
    </cfRule>
  </conditionalFormatting>
  <conditionalFormatting sqref="D196">
    <cfRule type="containsText" dxfId="2340" priority="3393" stopIfTrue="1" operator="containsText" text="Too Over Due">
      <formula>NOT(ISERROR(SEARCH("Too Over Due",D196)))</formula>
    </cfRule>
    <cfRule type="containsText" dxfId="2339" priority="3394" stopIfTrue="1" operator="containsText" text="Over due">
      <formula>NOT(ISERROR(SEARCH("Over due",D196)))</formula>
    </cfRule>
    <cfRule type="containsText" dxfId="2338" priority="3395" stopIfTrue="1" operator="containsText" text="Today is due date">
      <formula>NOT(ISERROR(SEARCH("Today is due date",D196)))</formula>
    </cfRule>
  </conditionalFormatting>
  <conditionalFormatting sqref="D196">
    <cfRule type="containsText" dxfId="2337" priority="3391" operator="containsText" text="Done">
      <formula>NOT(ISERROR(SEARCH("Done",D196)))</formula>
    </cfRule>
    <cfRule type="containsText" dxfId="2336" priority="3392" operator="containsText" text="Under Test">
      <formula>NOT(ISERROR(SEARCH("Under Test",D196)))</formula>
    </cfRule>
  </conditionalFormatting>
  <conditionalFormatting sqref="D196">
    <cfRule type="containsText" dxfId="2335" priority="3390" operator="containsText" text="Cancel Test">
      <formula>NOT(ISERROR(SEARCH("Cancel Test",D196)))</formula>
    </cfRule>
  </conditionalFormatting>
  <conditionalFormatting sqref="X196:Y196">
    <cfRule type="containsText" dxfId="2334" priority="3386" operator="containsText" text="Non Operate">
      <formula>NOT(ISERROR(SEARCH("Non Operate",X196)))</formula>
    </cfRule>
    <cfRule type="containsText" dxfId="2333" priority="3387" operator="containsText" text="Operate">
      <formula>NOT(ISERROR(SEARCH("Operate",X196)))</formula>
    </cfRule>
  </conditionalFormatting>
  <conditionalFormatting sqref="O196">
    <cfRule type="containsText" dxfId="2332" priority="3384" operator="containsText" text="Regular Test">
      <formula>NOT(ISERROR(SEARCH("Regular Test",O196)))</formula>
    </cfRule>
    <cfRule type="containsText" dxfId="2331" priority="3385" operator="containsText" text="Special Request">
      <formula>NOT(ISERROR(SEARCH("Special Request",O196)))</formula>
    </cfRule>
  </conditionalFormatting>
  <conditionalFormatting sqref="CC196">
    <cfRule type="colorScale" priority="3389">
      <colorScale>
        <cfvo type="min"/>
        <cfvo type="percentile" val="50"/>
        <cfvo type="max"/>
        <color rgb="FF63BE7B"/>
        <color rgb="FFFCFCFF"/>
        <color rgb="FFF8696B"/>
      </colorScale>
    </cfRule>
  </conditionalFormatting>
  <conditionalFormatting sqref="AH196:BE196">
    <cfRule type="timePeriod" dxfId="2330" priority="3381" timePeriod="nextMonth">
      <formula>AND(MONTH(AH196)=MONTH(EDATE(TODAY(),0+1)),YEAR(AH196)=YEAR(EDATE(TODAY(),0+1)))</formula>
    </cfRule>
    <cfRule type="timePeriod" dxfId="2329" priority="3382" timePeriod="nextWeek">
      <formula>AND(ROUNDDOWN(AH196,0)-TODAY()&gt;(7-WEEKDAY(TODAY())),ROUNDDOWN(AH196,0)-TODAY()&lt;(15-WEEKDAY(TODAY())))</formula>
    </cfRule>
    <cfRule type="timePeriod" dxfId="2328" priority="3383" timePeriod="thisWeek">
      <formula>AND(TODAY()-ROUNDDOWN(AH196,0)&lt;=WEEKDAY(TODAY())-1,ROUNDDOWN(AH196,0)-TODAY()&lt;=7-WEEKDAY(TODAY()))</formula>
    </cfRule>
  </conditionalFormatting>
  <conditionalFormatting sqref="C196">
    <cfRule type="containsText" dxfId="2327" priority="3375" operator="containsText" text="Closed">
      <formula>NOT(ISERROR(SEARCH("Closed",C196)))</formula>
    </cfRule>
    <cfRule type="containsText" dxfId="2326" priority="3379" stopIfTrue="1" operator="containsText" text="Near Due">
      <formula>NOT(ISERROR(SEARCH("Near Due",C196)))</formula>
    </cfRule>
    <cfRule type="containsText" dxfId="2325" priority="3380" stopIfTrue="1" operator="containsText" text="Closed">
      <formula>NOT(ISERROR(SEARCH("Closed",C196)))</formula>
    </cfRule>
  </conditionalFormatting>
  <conditionalFormatting sqref="C196">
    <cfRule type="containsText" dxfId="2324" priority="3376" stopIfTrue="1" operator="containsText" text="Too Over Due">
      <formula>NOT(ISERROR(SEARCH("Too Over Due",C196)))</formula>
    </cfRule>
    <cfRule type="containsText" dxfId="2323" priority="3377" stopIfTrue="1" operator="containsText" text="Over due">
      <formula>NOT(ISERROR(SEARCH("Over due",C196)))</formula>
    </cfRule>
    <cfRule type="containsText" dxfId="2322" priority="3378" stopIfTrue="1" operator="containsText" text="Today is due date">
      <formula>NOT(ISERROR(SEARCH("Today is due date",C196)))</formula>
    </cfRule>
  </conditionalFormatting>
  <conditionalFormatting sqref="O198">
    <cfRule type="containsText" dxfId="2321" priority="3373" operator="containsText" text="Regular Test">
      <formula>NOT(ISERROR(SEARCH("Regular Test",O198)))</formula>
    </cfRule>
    <cfRule type="containsText" dxfId="2320" priority="3374" operator="containsText" text="Special Request">
      <formula>NOT(ISERROR(SEARCH("Special Request",O198)))</formula>
    </cfRule>
  </conditionalFormatting>
  <conditionalFormatting sqref="AF197:AG198 AG196:AG201">
    <cfRule type="timePeriod" dxfId="2319" priority="3370" timePeriod="nextMonth">
      <formula>AND(MONTH(AF196)=MONTH(EDATE(TODAY(),0+1)),YEAR(AF196)=YEAR(EDATE(TODAY(),0+1)))</formula>
    </cfRule>
    <cfRule type="timePeriod" dxfId="2318" priority="3371" timePeriod="nextWeek">
      <formula>AND(ROUNDDOWN(AF196,0)-TODAY()&gt;(7-WEEKDAY(TODAY())),ROUNDDOWN(AF196,0)-TODAY()&lt;(15-WEEKDAY(TODAY())))</formula>
    </cfRule>
    <cfRule type="timePeriod" dxfId="2317" priority="3372" timePeriod="thisWeek">
      <formula>AND(TODAY()-ROUNDDOWN(AF196,0)&lt;=WEEKDAY(TODAY())-1,ROUNDDOWN(AF196,0)-TODAY()&lt;=7-WEEKDAY(TODAY()))</formula>
    </cfRule>
  </conditionalFormatting>
  <conditionalFormatting sqref="CD197:CD198">
    <cfRule type="timePeriod" dxfId="2316" priority="3367" timePeriod="nextMonth">
      <formula>AND(MONTH(CD197)=MONTH(EDATE(TODAY(),0+1)),YEAR(CD197)=YEAR(EDATE(TODAY(),0+1)))</formula>
    </cfRule>
    <cfRule type="timePeriod" dxfId="2315" priority="3368" timePeriod="nextWeek">
      <formula>AND(ROUNDDOWN(CD197,0)-TODAY()&gt;(7-WEEKDAY(TODAY())),ROUNDDOWN(CD197,0)-TODAY()&lt;(15-WEEKDAY(TODAY())))</formula>
    </cfRule>
    <cfRule type="timePeriod" dxfId="2314" priority="3369" timePeriod="thisWeek">
      <formula>AND(TODAY()-ROUNDDOWN(CD197,0)&lt;=WEEKDAY(TODAY())-1,ROUNDDOWN(CD197,0)-TODAY()&lt;=7-WEEKDAY(TODAY()))</formula>
    </cfRule>
  </conditionalFormatting>
  <conditionalFormatting sqref="CF196">
    <cfRule type="timePeriod" dxfId="2313" priority="3364" timePeriod="nextMonth">
      <formula>AND(MONTH(CF196)=MONTH(EDATE(TODAY(),0+1)),YEAR(CF196)=YEAR(EDATE(TODAY(),0+1)))</formula>
    </cfRule>
    <cfRule type="timePeriod" dxfId="2312" priority="3365" timePeriod="nextWeek">
      <formula>AND(ROUNDDOWN(CF196,0)-TODAY()&gt;(7-WEEKDAY(TODAY())),ROUNDDOWN(CF196,0)-TODAY()&lt;(15-WEEKDAY(TODAY())))</formula>
    </cfRule>
    <cfRule type="timePeriod" dxfId="2311" priority="3366" timePeriod="thisWeek">
      <formula>AND(TODAY()-ROUNDDOWN(CF196,0)&lt;=WEEKDAY(TODAY())-1,ROUNDDOWN(CF196,0)-TODAY()&lt;=7-WEEKDAY(TODAY()))</formula>
    </cfRule>
  </conditionalFormatting>
  <conditionalFormatting sqref="CF196:CF199">
    <cfRule type="timePeriod" dxfId="2310" priority="3361" timePeriod="nextMonth">
      <formula>AND(MONTH(CF196)=MONTH(EDATE(TODAY(),0+1)),YEAR(CF196)=YEAR(EDATE(TODAY(),0+1)))</formula>
    </cfRule>
    <cfRule type="timePeriod" dxfId="2309" priority="3362" timePeriod="nextWeek">
      <formula>AND(ROUNDDOWN(CF196,0)-TODAY()&gt;(7-WEEKDAY(TODAY())),ROUNDDOWN(CF196,0)-TODAY()&lt;(15-WEEKDAY(TODAY())))</formula>
    </cfRule>
    <cfRule type="timePeriod" dxfId="2308" priority="3363" timePeriod="thisWeek">
      <formula>AND(TODAY()-ROUNDDOWN(CF196,0)&lt;=WEEKDAY(TODAY())-1,ROUNDDOWN(CF196,0)-TODAY()&lt;=7-WEEKDAY(TODAY()))</formula>
    </cfRule>
  </conditionalFormatting>
  <conditionalFormatting sqref="E200 D201:E201">
    <cfRule type="containsText" dxfId="2307" priority="3359" stopIfTrue="1" operator="containsText" text="Near Due">
      <formula>NOT(ISERROR(SEARCH("Near Due",D200)))</formula>
    </cfRule>
    <cfRule type="containsText" dxfId="2306" priority="3360" stopIfTrue="1" operator="containsText" text="Closed">
      <formula>NOT(ISERROR(SEARCH("Closed",D200)))</formula>
    </cfRule>
  </conditionalFormatting>
  <conditionalFormatting sqref="E200 D201:E201">
    <cfRule type="containsText" dxfId="2305" priority="3356" stopIfTrue="1" operator="containsText" text="Too Over Due">
      <formula>NOT(ISERROR(SEARCH("Too Over Due",D200)))</formula>
    </cfRule>
    <cfRule type="containsText" dxfId="2304" priority="3357" stopIfTrue="1" operator="containsText" text="Over due">
      <formula>NOT(ISERROR(SEARCH("Over due",D200)))</formula>
    </cfRule>
    <cfRule type="containsText" dxfId="2303" priority="3358" stopIfTrue="1" operator="containsText" text="Today is due date">
      <formula>NOT(ISERROR(SEARCH("Today is due date",D200)))</formula>
    </cfRule>
  </conditionalFormatting>
  <conditionalFormatting sqref="Y201">
    <cfRule type="containsText" dxfId="2302" priority="3354" operator="containsText" text="Non Operate">
      <formula>NOT(ISERROR(SEARCH("Non Operate",Y201)))</formula>
    </cfRule>
    <cfRule type="containsText" dxfId="2301" priority="3355" operator="containsText" text="Operate">
      <formula>NOT(ISERROR(SEARCH("Operate",Y201)))</formula>
    </cfRule>
  </conditionalFormatting>
  <conditionalFormatting sqref="D201">
    <cfRule type="containsText" dxfId="2300" priority="3352" operator="containsText" text="Done">
      <formula>NOT(ISERROR(SEARCH("Done",D201)))</formula>
    </cfRule>
    <cfRule type="containsText" dxfId="2299" priority="3353" operator="containsText" text="Under Test">
      <formula>NOT(ISERROR(SEARCH("Under Test",D201)))</formula>
    </cfRule>
  </conditionalFormatting>
  <conditionalFormatting sqref="D201">
    <cfRule type="containsText" dxfId="2298" priority="3351" operator="containsText" text="Cancel Test">
      <formula>NOT(ISERROR(SEARCH("Cancel Test",D201)))</formula>
    </cfRule>
  </conditionalFormatting>
  <conditionalFormatting sqref="D200">
    <cfRule type="containsText" dxfId="2297" priority="3349" stopIfTrue="1" operator="containsText" text="Near Due">
      <formula>NOT(ISERROR(SEARCH("Near Due",D200)))</formula>
    </cfRule>
    <cfRule type="containsText" dxfId="2296" priority="3350" stopIfTrue="1" operator="containsText" text="Closed">
      <formula>NOT(ISERROR(SEARCH("Closed",D200)))</formula>
    </cfRule>
  </conditionalFormatting>
  <conditionalFormatting sqref="D200">
    <cfRule type="containsText" dxfId="2295" priority="3346" stopIfTrue="1" operator="containsText" text="Too Over Due">
      <formula>NOT(ISERROR(SEARCH("Too Over Due",D200)))</formula>
    </cfRule>
    <cfRule type="containsText" dxfId="2294" priority="3347" stopIfTrue="1" operator="containsText" text="Over due">
      <formula>NOT(ISERROR(SEARCH("Over due",D200)))</formula>
    </cfRule>
    <cfRule type="containsText" dxfId="2293" priority="3348" stopIfTrue="1" operator="containsText" text="Today is due date">
      <formula>NOT(ISERROR(SEARCH("Today is due date",D200)))</formula>
    </cfRule>
  </conditionalFormatting>
  <conditionalFormatting sqref="D200">
    <cfRule type="containsText" dxfId="2292" priority="3344" operator="containsText" text="Done">
      <formula>NOT(ISERROR(SEARCH("Done",D200)))</formula>
    </cfRule>
    <cfRule type="containsText" dxfId="2291" priority="3345" operator="containsText" text="Under Test">
      <formula>NOT(ISERROR(SEARCH("Under Test",D200)))</formula>
    </cfRule>
  </conditionalFormatting>
  <conditionalFormatting sqref="D200">
    <cfRule type="containsText" dxfId="2290" priority="3343" operator="containsText" text="Cancel Test">
      <formula>NOT(ISERROR(SEARCH("Cancel Test",D200)))</formula>
    </cfRule>
  </conditionalFormatting>
  <conditionalFormatting sqref="X200:Y200">
    <cfRule type="containsText" dxfId="2289" priority="3339" operator="containsText" text="Non Operate">
      <formula>NOT(ISERROR(SEARCH("Non Operate",X200)))</formula>
    </cfRule>
    <cfRule type="containsText" dxfId="2288" priority="3340" operator="containsText" text="Operate">
      <formula>NOT(ISERROR(SEARCH("Operate",X200)))</formula>
    </cfRule>
  </conditionalFormatting>
  <conditionalFormatting sqref="O200">
    <cfRule type="containsText" dxfId="2287" priority="3337" operator="containsText" text="Regular Test">
      <formula>NOT(ISERROR(SEARCH("Regular Test",O200)))</formula>
    </cfRule>
    <cfRule type="containsText" dxfId="2286" priority="3338" operator="containsText" text="Special Request">
      <formula>NOT(ISERROR(SEARCH("Special Request",O200)))</formula>
    </cfRule>
  </conditionalFormatting>
  <conditionalFormatting sqref="CC200">
    <cfRule type="colorScale" priority="3342">
      <colorScale>
        <cfvo type="min"/>
        <cfvo type="percentile" val="50"/>
        <cfvo type="max"/>
        <color rgb="FF63BE7B"/>
        <color rgb="FFFCFCFF"/>
        <color rgb="FFF8696B"/>
      </colorScale>
    </cfRule>
  </conditionalFormatting>
  <conditionalFormatting sqref="AH200:BE200">
    <cfRule type="timePeriod" dxfId="2285" priority="3334" timePeriod="nextMonth">
      <formula>AND(MONTH(AH200)=MONTH(EDATE(TODAY(),0+1)),YEAR(AH200)=YEAR(EDATE(TODAY(),0+1)))</formula>
    </cfRule>
    <cfRule type="timePeriod" dxfId="2284" priority="3335" timePeriod="nextWeek">
      <formula>AND(ROUNDDOWN(AH200,0)-TODAY()&gt;(7-WEEKDAY(TODAY())),ROUNDDOWN(AH200,0)-TODAY()&lt;(15-WEEKDAY(TODAY())))</formula>
    </cfRule>
    <cfRule type="timePeriod" dxfId="2283" priority="3336" timePeriod="thisWeek">
      <formula>AND(TODAY()-ROUNDDOWN(AH200,0)&lt;=WEEKDAY(TODAY())-1,ROUNDDOWN(AH200,0)-TODAY()&lt;=7-WEEKDAY(TODAY()))</formula>
    </cfRule>
  </conditionalFormatting>
  <conditionalFormatting sqref="C200">
    <cfRule type="containsText" dxfId="2282" priority="3328" operator="containsText" text="Closed">
      <formula>NOT(ISERROR(SEARCH("Closed",C200)))</formula>
    </cfRule>
    <cfRule type="containsText" dxfId="2281" priority="3332" stopIfTrue="1" operator="containsText" text="Near Due">
      <formula>NOT(ISERROR(SEARCH("Near Due",C200)))</formula>
    </cfRule>
    <cfRule type="containsText" dxfId="2280" priority="3333" stopIfTrue="1" operator="containsText" text="Closed">
      <formula>NOT(ISERROR(SEARCH("Closed",C200)))</formula>
    </cfRule>
  </conditionalFormatting>
  <conditionalFormatting sqref="C200">
    <cfRule type="containsText" dxfId="2279" priority="3329" stopIfTrue="1" operator="containsText" text="Too Over Due">
      <formula>NOT(ISERROR(SEARCH("Too Over Due",C200)))</formula>
    </cfRule>
    <cfRule type="containsText" dxfId="2278" priority="3330" stopIfTrue="1" operator="containsText" text="Over due">
      <formula>NOT(ISERROR(SEARCH("Over due",C200)))</formula>
    </cfRule>
    <cfRule type="containsText" dxfId="2277" priority="3331" stopIfTrue="1" operator="containsText" text="Today is due date">
      <formula>NOT(ISERROR(SEARCH("Today is due date",C200)))</formula>
    </cfRule>
  </conditionalFormatting>
  <conditionalFormatting sqref="C201">
    <cfRule type="containsText" dxfId="2276" priority="3324" stopIfTrue="1" operator="containsText" text="Too Over Due">
      <formula>NOT(ISERROR(SEARCH("Too Over Due",C201)))</formula>
    </cfRule>
    <cfRule type="containsText" dxfId="2275" priority="3325" stopIfTrue="1" operator="containsText" text="Over due">
      <formula>NOT(ISERROR(SEARCH("Over due",C201)))</formula>
    </cfRule>
    <cfRule type="containsText" dxfId="2274" priority="3326" stopIfTrue="1" operator="containsText" text="Today is due date">
      <formula>NOT(ISERROR(SEARCH("Today is due date",C201)))</formula>
    </cfRule>
  </conditionalFormatting>
  <conditionalFormatting sqref="X201">
    <cfRule type="containsText" dxfId="2273" priority="3321" operator="containsText" text="Non Operate">
      <formula>NOT(ISERROR(SEARCH("Non Operate",X201)))</formula>
    </cfRule>
    <cfRule type="containsText" dxfId="2272" priority="3322" operator="containsText" text="Operate">
      <formula>NOT(ISERROR(SEARCH("Operate",X201)))</formula>
    </cfRule>
  </conditionalFormatting>
  <conditionalFormatting sqref="AH201:AO201 AQ201:BE201">
    <cfRule type="timePeriod" dxfId="2271" priority="3318" timePeriod="nextMonth">
      <formula>AND(MONTH(AH201)=MONTH(EDATE(TODAY(),0+1)),YEAR(AH201)=YEAR(EDATE(TODAY(),0+1)))</formula>
    </cfRule>
    <cfRule type="timePeriod" dxfId="2270" priority="3319" timePeriod="nextWeek">
      <formula>AND(ROUNDDOWN(AH201,0)-TODAY()&gt;(7-WEEKDAY(TODAY())),ROUNDDOWN(AH201,0)-TODAY()&lt;(15-WEEKDAY(TODAY())))</formula>
    </cfRule>
    <cfRule type="timePeriod" dxfId="2269" priority="3320" timePeriod="thisWeek">
      <formula>AND(TODAY()-ROUNDDOWN(AH201,0)&lt;=WEEKDAY(TODAY())-1,ROUNDDOWN(AH201,0)-TODAY()&lt;=7-WEEKDAY(TODAY()))</formula>
    </cfRule>
  </conditionalFormatting>
  <conditionalFormatting sqref="C201">
    <cfRule type="containsText" dxfId="2268" priority="3315" operator="containsText" text="Closed">
      <formula>NOT(ISERROR(SEARCH("Closed",C201)))</formula>
    </cfRule>
    <cfRule type="containsText" dxfId="2267" priority="3316" stopIfTrue="1" operator="containsText" text="Near Due">
      <formula>NOT(ISERROR(SEARCH("Near Due",C201)))</formula>
    </cfRule>
    <cfRule type="containsText" dxfId="2266" priority="3317" stopIfTrue="1" operator="containsText" text="Closed">
      <formula>NOT(ISERROR(SEARCH("Closed",C201)))</formula>
    </cfRule>
  </conditionalFormatting>
  <conditionalFormatting sqref="CC201">
    <cfRule type="colorScale" priority="3327">
      <colorScale>
        <cfvo type="min"/>
        <cfvo type="percentile" val="50"/>
        <cfvo type="max"/>
        <color rgb="FF63BE7B"/>
        <color rgb="FFFCFCFF"/>
        <color rgb="FFF8696B"/>
      </colorScale>
    </cfRule>
  </conditionalFormatting>
  <conditionalFormatting sqref="AP201">
    <cfRule type="timePeriod" dxfId="2265" priority="3312" timePeriod="nextMonth">
      <formula>AND(MONTH(AP201)=MONTH(EDATE(TODAY(),0+1)),YEAR(AP201)=YEAR(EDATE(TODAY(),0+1)))</formula>
    </cfRule>
    <cfRule type="timePeriod" dxfId="2264" priority="3313" timePeriod="nextWeek">
      <formula>AND(ROUNDDOWN(AP201,0)-TODAY()&gt;(7-WEEKDAY(TODAY())),ROUNDDOWN(AP201,0)-TODAY()&lt;(15-WEEKDAY(TODAY())))</formula>
    </cfRule>
    <cfRule type="timePeriod" dxfId="2263" priority="3314" timePeriod="thisWeek">
      <formula>AND(TODAY()-ROUNDDOWN(AP201,0)&lt;=WEEKDAY(TODAY())-1,ROUNDDOWN(AP201,0)-TODAY()&lt;=7-WEEKDAY(TODAY()))</formula>
    </cfRule>
  </conditionalFormatting>
  <conditionalFormatting sqref="AF199:AG199 CD199">
    <cfRule type="timePeriod" dxfId="2262" priority="3304" timePeriod="nextMonth">
      <formula>AND(MONTH(AF199)=MONTH(EDATE(TODAY(),0+1)),YEAR(AF199)=YEAR(EDATE(TODAY(),0+1)))</formula>
    </cfRule>
    <cfRule type="timePeriod" dxfId="2261" priority="3305" timePeriod="nextWeek">
      <formula>AND(ROUNDDOWN(AF199,0)-TODAY()&gt;(7-WEEKDAY(TODAY())),ROUNDDOWN(AF199,0)-TODAY()&lt;(15-WEEKDAY(TODAY())))</formula>
    </cfRule>
    <cfRule type="timePeriod" dxfId="2260" priority="3306" timePeriod="thisWeek">
      <formula>AND(TODAY()-ROUNDDOWN(AF199,0)&lt;=WEEKDAY(TODAY())-1,ROUNDDOWN(AF199,0)-TODAY()&lt;=7-WEEKDAY(TODAY()))</formula>
    </cfRule>
  </conditionalFormatting>
  <conditionalFormatting sqref="X199:Y199">
    <cfRule type="containsText" dxfId="2259" priority="3292" operator="containsText" text="Non Operate">
      <formula>NOT(ISERROR(SEARCH("Non Operate",X199)))</formula>
    </cfRule>
    <cfRule type="containsText" dxfId="2258" priority="3293" operator="containsText" text="Operate">
      <formula>NOT(ISERROR(SEARCH("Operate",X199)))</formula>
    </cfRule>
  </conditionalFormatting>
  <conditionalFormatting sqref="O199">
    <cfRule type="containsText" dxfId="2257" priority="3290" operator="containsText" text="Regular Test">
      <formula>NOT(ISERROR(SEARCH("Regular Test",O199)))</formula>
    </cfRule>
    <cfRule type="containsText" dxfId="2256" priority="3291" operator="containsText" text="Special Request">
      <formula>NOT(ISERROR(SEARCH("Special Request",O199)))</formula>
    </cfRule>
  </conditionalFormatting>
  <conditionalFormatting sqref="CC199">
    <cfRule type="colorScale" priority="3295">
      <colorScale>
        <cfvo type="min"/>
        <cfvo type="percentile" val="50"/>
        <cfvo type="max"/>
        <color rgb="FF63BE7B"/>
        <color rgb="FFFCFCFF"/>
        <color rgb="FFF8696B"/>
      </colorScale>
    </cfRule>
  </conditionalFormatting>
  <conditionalFormatting sqref="AH199:BE199">
    <cfRule type="timePeriod" dxfId="2255" priority="3287" timePeriod="nextMonth">
      <formula>AND(MONTH(AH199)=MONTH(EDATE(TODAY(),0+1)),YEAR(AH199)=YEAR(EDATE(TODAY(),0+1)))</formula>
    </cfRule>
    <cfRule type="timePeriod" dxfId="2254" priority="3288" timePeriod="nextWeek">
      <formula>AND(ROUNDDOWN(AH199,0)-TODAY()&gt;(7-WEEKDAY(TODAY())),ROUNDDOWN(AH199,0)-TODAY()&lt;(15-WEEKDAY(TODAY())))</formula>
    </cfRule>
    <cfRule type="timePeriod" dxfId="2253" priority="3289" timePeriod="thisWeek">
      <formula>AND(TODAY()-ROUNDDOWN(AH199,0)&lt;=WEEKDAY(TODAY())-1,ROUNDDOWN(AH199,0)-TODAY()&lt;=7-WEEKDAY(TODAY()))</formula>
    </cfRule>
  </conditionalFormatting>
  <conditionalFormatting sqref="O201">
    <cfRule type="containsText" dxfId="2252" priority="3279" operator="containsText" text="Regular Test">
      <formula>NOT(ISERROR(SEARCH("Regular Test",O201)))</formula>
    </cfRule>
    <cfRule type="containsText" dxfId="2251" priority="3280" operator="containsText" text="Special Request">
      <formula>NOT(ISERROR(SEARCH("Special Request",O201)))</formula>
    </cfRule>
  </conditionalFormatting>
  <conditionalFormatting sqref="AF200:AG201">
    <cfRule type="timePeriod" dxfId="2250" priority="3276" timePeriod="nextMonth">
      <formula>AND(MONTH(AF200)=MONTH(EDATE(TODAY(),0+1)),YEAR(AF200)=YEAR(EDATE(TODAY(),0+1)))</formula>
    </cfRule>
    <cfRule type="timePeriod" dxfId="2249" priority="3277" timePeriod="nextWeek">
      <formula>AND(ROUNDDOWN(AF200,0)-TODAY()&gt;(7-WEEKDAY(TODAY())),ROUNDDOWN(AF200,0)-TODAY()&lt;(15-WEEKDAY(TODAY())))</formula>
    </cfRule>
    <cfRule type="timePeriod" dxfId="2248" priority="3278" timePeriod="thisWeek">
      <formula>AND(TODAY()-ROUNDDOWN(AF200,0)&lt;=WEEKDAY(TODAY())-1,ROUNDDOWN(AF200,0)-TODAY()&lt;=7-WEEKDAY(TODAY()))</formula>
    </cfRule>
  </conditionalFormatting>
  <conditionalFormatting sqref="CD200:CD201">
    <cfRule type="timePeriod" dxfId="2247" priority="3273" timePeriod="nextMonth">
      <formula>AND(MONTH(CD200)=MONTH(EDATE(TODAY(),0+1)),YEAR(CD200)=YEAR(EDATE(TODAY(),0+1)))</formula>
    </cfRule>
    <cfRule type="timePeriod" dxfId="2246" priority="3274" timePeriod="nextWeek">
      <formula>AND(ROUNDDOWN(CD200,0)-TODAY()&gt;(7-WEEKDAY(TODAY())),ROUNDDOWN(CD200,0)-TODAY()&lt;(15-WEEKDAY(TODAY())))</formula>
    </cfRule>
    <cfRule type="timePeriod" dxfId="2245" priority="3275" timePeriod="thisWeek">
      <formula>AND(TODAY()-ROUNDDOWN(CD200,0)&lt;=WEEKDAY(TODAY())-1,ROUNDDOWN(CD200,0)-TODAY()&lt;=7-WEEKDAY(TODAY()))</formula>
    </cfRule>
  </conditionalFormatting>
  <conditionalFormatting sqref="CF199">
    <cfRule type="timePeriod" dxfId="2244" priority="3270" timePeriod="nextMonth">
      <formula>AND(MONTH(CF199)=MONTH(EDATE(TODAY(),0+1)),YEAR(CF199)=YEAR(EDATE(TODAY(),0+1)))</formula>
    </cfRule>
    <cfRule type="timePeriod" dxfId="2243" priority="3271" timePeriod="nextWeek">
      <formula>AND(ROUNDDOWN(CF199,0)-TODAY()&gt;(7-WEEKDAY(TODAY())),ROUNDDOWN(CF199,0)-TODAY()&lt;(15-WEEKDAY(TODAY())))</formula>
    </cfRule>
    <cfRule type="timePeriod" dxfId="2242" priority="3272" timePeriod="thisWeek">
      <formula>AND(TODAY()-ROUNDDOWN(CF199,0)&lt;=WEEKDAY(TODAY())-1,ROUNDDOWN(CF199,0)-TODAY()&lt;=7-WEEKDAY(TODAY()))</formula>
    </cfRule>
  </conditionalFormatting>
  <conditionalFormatting sqref="CF200:CF201">
    <cfRule type="timePeriod" dxfId="2241" priority="3267" timePeriod="nextMonth">
      <formula>AND(MONTH(CF200)=MONTH(EDATE(TODAY(),0+1)),YEAR(CF200)=YEAR(EDATE(TODAY(),0+1)))</formula>
    </cfRule>
    <cfRule type="timePeriod" dxfId="2240" priority="3268" timePeriod="nextWeek">
      <formula>AND(ROUNDDOWN(CF200,0)-TODAY()&gt;(7-WEEKDAY(TODAY())),ROUNDDOWN(CF200,0)-TODAY()&lt;(15-WEEKDAY(TODAY())))</formula>
    </cfRule>
    <cfRule type="timePeriod" dxfId="2239" priority="3269" timePeriod="thisWeek">
      <formula>AND(TODAY()-ROUNDDOWN(CF200,0)&lt;=WEEKDAY(TODAY())-1,ROUNDDOWN(CF200,0)-TODAY()&lt;=7-WEEKDAY(TODAY()))</formula>
    </cfRule>
  </conditionalFormatting>
  <conditionalFormatting sqref="D194">
    <cfRule type="containsText" dxfId="2238" priority="3265" stopIfTrue="1" operator="containsText" text="Near Due">
      <formula>NOT(ISERROR(SEARCH("Near Due",D194)))</formula>
    </cfRule>
    <cfRule type="containsText" dxfId="2237" priority="3266" stopIfTrue="1" operator="containsText" text="Closed">
      <formula>NOT(ISERROR(SEARCH("Closed",D194)))</formula>
    </cfRule>
  </conditionalFormatting>
  <conditionalFormatting sqref="D194">
    <cfRule type="containsText" dxfId="2236" priority="3262" stopIfTrue="1" operator="containsText" text="Too Over Due">
      <formula>NOT(ISERROR(SEARCH("Too Over Due",D194)))</formula>
    </cfRule>
    <cfRule type="containsText" dxfId="2235" priority="3263" stopIfTrue="1" operator="containsText" text="Over due">
      <formula>NOT(ISERROR(SEARCH("Over due",D194)))</formula>
    </cfRule>
    <cfRule type="containsText" dxfId="2234" priority="3264" stopIfTrue="1" operator="containsText" text="Today is due date">
      <formula>NOT(ISERROR(SEARCH("Today is due date",D194)))</formula>
    </cfRule>
  </conditionalFormatting>
  <conditionalFormatting sqref="D194">
    <cfRule type="containsText" dxfId="2233" priority="3260" operator="containsText" text="Done">
      <formula>NOT(ISERROR(SEARCH("Done",D194)))</formula>
    </cfRule>
    <cfRule type="containsText" dxfId="2232" priority="3261" operator="containsText" text="Under Test">
      <formula>NOT(ISERROR(SEARCH("Under Test",D194)))</formula>
    </cfRule>
  </conditionalFormatting>
  <conditionalFormatting sqref="D194">
    <cfRule type="containsText" dxfId="2231" priority="3259" operator="containsText" text="Cancel Test">
      <formula>NOT(ISERROR(SEARCH("Cancel Test",D194)))</formula>
    </cfRule>
  </conditionalFormatting>
  <conditionalFormatting sqref="E194">
    <cfRule type="containsText" dxfId="2230" priority="3257" stopIfTrue="1" operator="containsText" text="Near Due">
      <formula>NOT(ISERROR(SEARCH("Near Due",E194)))</formula>
    </cfRule>
    <cfRule type="containsText" dxfId="2229" priority="3258" stopIfTrue="1" operator="containsText" text="Closed">
      <formula>NOT(ISERROR(SEARCH("Closed",E194)))</formula>
    </cfRule>
  </conditionalFormatting>
  <conditionalFormatting sqref="E194">
    <cfRule type="containsText" dxfId="2228" priority="3254" stopIfTrue="1" operator="containsText" text="Too Over Due">
      <formula>NOT(ISERROR(SEARCH("Too Over Due",E194)))</formula>
    </cfRule>
    <cfRule type="containsText" dxfId="2227" priority="3255" stopIfTrue="1" operator="containsText" text="Over due">
      <formula>NOT(ISERROR(SEARCH("Over due",E194)))</formula>
    </cfRule>
    <cfRule type="containsText" dxfId="2226" priority="3256" stopIfTrue="1" operator="containsText" text="Today is due date">
      <formula>NOT(ISERROR(SEARCH("Today is due date",E194)))</formula>
    </cfRule>
  </conditionalFormatting>
  <conditionalFormatting sqref="X194">
    <cfRule type="containsText" dxfId="2225" priority="3250" operator="containsText" text="Non Operate">
      <formula>NOT(ISERROR(SEARCH("Non Operate",X194)))</formula>
    </cfRule>
    <cfRule type="containsText" dxfId="2224" priority="3251" operator="containsText" text="Operate">
      <formula>NOT(ISERROR(SEARCH("Operate",X194)))</formula>
    </cfRule>
  </conditionalFormatting>
  <conditionalFormatting sqref="O194">
    <cfRule type="containsText" dxfId="2223" priority="3248" operator="containsText" text="Regular Test">
      <formula>NOT(ISERROR(SEARCH("Regular Test",O194)))</formula>
    </cfRule>
    <cfRule type="containsText" dxfId="2222" priority="3249" operator="containsText" text="Special Request">
      <formula>NOT(ISERROR(SEARCH("Special Request",O194)))</formula>
    </cfRule>
  </conditionalFormatting>
  <conditionalFormatting sqref="CC194">
    <cfRule type="colorScale" priority="3253">
      <colorScale>
        <cfvo type="min"/>
        <cfvo type="percentile" val="50"/>
        <cfvo type="max"/>
        <color rgb="FF63BE7B"/>
        <color rgb="FFFCFCFF"/>
        <color rgb="FFF8696B"/>
      </colorScale>
    </cfRule>
  </conditionalFormatting>
  <conditionalFormatting sqref="AH194:AO194 AQ194:BE194">
    <cfRule type="timePeriod" dxfId="2221" priority="3245" timePeriod="nextMonth">
      <formula>AND(MONTH(AH194)=MONTH(EDATE(TODAY(),0+1)),YEAR(AH194)=YEAR(EDATE(TODAY(),0+1)))</formula>
    </cfRule>
    <cfRule type="timePeriod" dxfId="2220" priority="3246" timePeriod="nextWeek">
      <formula>AND(ROUNDDOWN(AH194,0)-TODAY()&gt;(7-WEEKDAY(TODAY())),ROUNDDOWN(AH194,0)-TODAY()&lt;(15-WEEKDAY(TODAY())))</formula>
    </cfRule>
    <cfRule type="timePeriod" dxfId="2219" priority="3247" timePeriod="thisWeek">
      <formula>AND(TODAY()-ROUNDDOWN(AH194,0)&lt;=WEEKDAY(TODAY())-1,ROUNDDOWN(AH194,0)-TODAY()&lt;=7-WEEKDAY(TODAY()))</formula>
    </cfRule>
  </conditionalFormatting>
  <conditionalFormatting sqref="CD194">
    <cfRule type="timePeriod" dxfId="2218" priority="3242" timePeriod="nextMonth">
      <formula>AND(MONTH(CD194)=MONTH(EDATE(TODAY(),0+1)),YEAR(CD194)=YEAR(EDATE(TODAY(),0+1)))</formula>
    </cfRule>
    <cfRule type="timePeriod" dxfId="2217" priority="3243" timePeriod="nextWeek">
      <formula>AND(ROUNDDOWN(CD194,0)-TODAY()&gt;(7-WEEKDAY(TODAY())),ROUNDDOWN(CD194,0)-TODAY()&lt;(15-WEEKDAY(TODAY())))</formula>
    </cfRule>
    <cfRule type="timePeriod" dxfId="2216" priority="3244" timePeriod="thisWeek">
      <formula>AND(TODAY()-ROUNDDOWN(CD194,0)&lt;=WEEKDAY(TODAY())-1,ROUNDDOWN(CD194,0)-TODAY()&lt;=7-WEEKDAY(TODAY()))</formula>
    </cfRule>
  </conditionalFormatting>
  <conditionalFormatting sqref="C194">
    <cfRule type="containsText" dxfId="2215" priority="3236" operator="containsText" text="Closed">
      <formula>NOT(ISERROR(SEARCH("Closed",C194)))</formula>
    </cfRule>
    <cfRule type="containsText" dxfId="2214" priority="3240" stopIfTrue="1" operator="containsText" text="Near Due">
      <formula>NOT(ISERROR(SEARCH("Near Due",C194)))</formula>
    </cfRule>
    <cfRule type="containsText" dxfId="2213" priority="3241" stopIfTrue="1" operator="containsText" text="Closed">
      <formula>NOT(ISERROR(SEARCH("Closed",C194)))</formula>
    </cfRule>
  </conditionalFormatting>
  <conditionalFormatting sqref="C194">
    <cfRule type="containsText" dxfId="2212" priority="3237" stopIfTrue="1" operator="containsText" text="Too Over Due">
      <formula>NOT(ISERROR(SEARCH("Too Over Due",C194)))</formula>
    </cfRule>
    <cfRule type="containsText" dxfId="2211" priority="3238" stopIfTrue="1" operator="containsText" text="Over due">
      <formula>NOT(ISERROR(SEARCH("Over due",C194)))</formula>
    </cfRule>
    <cfRule type="containsText" dxfId="2210" priority="3239" stopIfTrue="1" operator="containsText" text="Today is due date">
      <formula>NOT(ISERROR(SEARCH("Today is due date",C194)))</formula>
    </cfRule>
  </conditionalFormatting>
  <conditionalFormatting sqref="Y194">
    <cfRule type="containsText" dxfId="2209" priority="3234" operator="containsText" text="Non Operate">
      <formula>NOT(ISERROR(SEARCH("Non Operate",Y194)))</formula>
    </cfRule>
    <cfRule type="containsText" dxfId="2208" priority="3235" operator="containsText" text="Operate">
      <formula>NOT(ISERROR(SEARCH("Operate",Y194)))</formula>
    </cfRule>
  </conditionalFormatting>
  <conditionalFormatting sqref="AF194:AG194">
    <cfRule type="timePeriod" dxfId="2207" priority="3231" timePeriod="nextMonth">
      <formula>AND(MONTH(AF194)=MONTH(EDATE(TODAY(),0+1)),YEAR(AF194)=YEAR(EDATE(TODAY(),0+1)))</formula>
    </cfRule>
    <cfRule type="timePeriod" dxfId="2206" priority="3232" timePeriod="nextWeek">
      <formula>AND(ROUNDDOWN(AF194,0)-TODAY()&gt;(7-WEEKDAY(TODAY())),ROUNDDOWN(AF194,0)-TODAY()&lt;(15-WEEKDAY(TODAY())))</formula>
    </cfRule>
    <cfRule type="timePeriod" dxfId="2205" priority="3233" timePeriod="thisWeek">
      <formula>AND(TODAY()-ROUNDDOWN(AF194,0)&lt;=WEEKDAY(TODAY())-1,ROUNDDOWN(AF194,0)-TODAY()&lt;=7-WEEKDAY(TODAY()))</formula>
    </cfRule>
  </conditionalFormatting>
  <conditionalFormatting sqref="AP194">
    <cfRule type="timePeriod" dxfId="2204" priority="3228" timePeriod="nextMonth">
      <formula>AND(MONTH(AP194)=MONTH(EDATE(TODAY(),0+1)),YEAR(AP194)=YEAR(EDATE(TODAY(),0+1)))</formula>
    </cfRule>
    <cfRule type="timePeriod" dxfId="2203" priority="3229" timePeriod="nextWeek">
      <formula>AND(ROUNDDOWN(AP194,0)-TODAY()&gt;(7-WEEKDAY(TODAY())),ROUNDDOWN(AP194,0)-TODAY()&lt;(15-WEEKDAY(TODAY())))</formula>
    </cfRule>
    <cfRule type="timePeriod" dxfId="2202" priority="3230" timePeriod="thisWeek">
      <formula>AND(TODAY()-ROUNDDOWN(AP194,0)&lt;=WEEKDAY(TODAY())-1,ROUNDDOWN(AP194,0)-TODAY()&lt;=7-WEEKDAY(TODAY()))</formula>
    </cfRule>
  </conditionalFormatting>
  <conditionalFormatting sqref="D195">
    <cfRule type="containsText" dxfId="2201" priority="3225" stopIfTrue="1" operator="containsText" text="Near Due">
      <formula>NOT(ISERROR(SEARCH("Near Due",D195)))</formula>
    </cfRule>
    <cfRule type="containsText" dxfId="2200" priority="3226" stopIfTrue="1" operator="containsText" text="Closed">
      <formula>NOT(ISERROR(SEARCH("Closed",D195)))</formula>
    </cfRule>
  </conditionalFormatting>
  <conditionalFormatting sqref="D195">
    <cfRule type="containsText" dxfId="2199" priority="3222" stopIfTrue="1" operator="containsText" text="Too Over Due">
      <formula>NOT(ISERROR(SEARCH("Too Over Due",D195)))</formula>
    </cfRule>
    <cfRule type="containsText" dxfId="2198" priority="3223" stopIfTrue="1" operator="containsText" text="Over due">
      <formula>NOT(ISERROR(SEARCH("Over due",D195)))</formula>
    </cfRule>
    <cfRule type="containsText" dxfId="2197" priority="3224" stopIfTrue="1" operator="containsText" text="Today is due date">
      <formula>NOT(ISERROR(SEARCH("Today is due date",D195)))</formula>
    </cfRule>
  </conditionalFormatting>
  <conditionalFormatting sqref="X195:Y195">
    <cfRule type="containsText" dxfId="2196" priority="3219" operator="containsText" text="Non Operate">
      <formula>NOT(ISERROR(SEARCH("Non Operate",X195)))</formula>
    </cfRule>
    <cfRule type="containsText" dxfId="2195" priority="3220" operator="containsText" text="Operate">
      <formula>NOT(ISERROR(SEARCH("Operate",X195)))</formula>
    </cfRule>
  </conditionalFormatting>
  <conditionalFormatting sqref="O195">
    <cfRule type="containsText" dxfId="2194" priority="3217" operator="containsText" text="Regular Test">
      <formula>NOT(ISERROR(SEARCH("Regular Test",O195)))</formula>
    </cfRule>
    <cfRule type="containsText" dxfId="2193" priority="3218" operator="containsText" text="Special Request">
      <formula>NOT(ISERROR(SEARCH("Special Request",O195)))</formula>
    </cfRule>
  </conditionalFormatting>
  <conditionalFormatting sqref="AF195:AL195 AP195:BE195">
    <cfRule type="timePeriod" dxfId="2192" priority="3214" timePeriod="nextMonth">
      <formula>AND(MONTH(AF195)=MONTH(EDATE(TODAY(),0+1)),YEAR(AF195)=YEAR(EDATE(TODAY(),0+1)))</formula>
    </cfRule>
    <cfRule type="timePeriod" dxfId="2191" priority="3215" timePeriod="nextWeek">
      <formula>AND(ROUNDDOWN(AF195,0)-TODAY()&gt;(7-WEEKDAY(TODAY())),ROUNDDOWN(AF195,0)-TODAY()&lt;(15-WEEKDAY(TODAY())))</formula>
    </cfRule>
    <cfRule type="timePeriod" dxfId="2190" priority="3216" timePeriod="thisWeek">
      <formula>AND(TODAY()-ROUNDDOWN(AF195,0)&lt;=WEEKDAY(TODAY())-1,ROUNDDOWN(AF195,0)-TODAY()&lt;=7-WEEKDAY(TODAY()))</formula>
    </cfRule>
  </conditionalFormatting>
  <conditionalFormatting sqref="CD195">
    <cfRule type="timePeriod" dxfId="2189" priority="3211" timePeriod="nextMonth">
      <formula>AND(MONTH(CD195)=MONTH(EDATE(TODAY(),0+1)),YEAR(CD195)=YEAR(EDATE(TODAY(),0+1)))</formula>
    </cfRule>
    <cfRule type="timePeriod" dxfId="2188" priority="3212" timePeriod="nextWeek">
      <formula>AND(ROUNDDOWN(CD195,0)-TODAY()&gt;(7-WEEKDAY(TODAY())),ROUNDDOWN(CD195,0)-TODAY()&lt;(15-WEEKDAY(TODAY())))</formula>
    </cfRule>
    <cfRule type="timePeriod" dxfId="2187" priority="3213" timePeriod="thisWeek">
      <formula>AND(TODAY()-ROUNDDOWN(CD195,0)&lt;=WEEKDAY(TODAY())-1,ROUNDDOWN(CD195,0)-TODAY()&lt;=7-WEEKDAY(TODAY()))</formula>
    </cfRule>
  </conditionalFormatting>
  <conditionalFormatting sqref="C195">
    <cfRule type="containsText" dxfId="2186" priority="3203" operator="containsText" text="Closed">
      <formula>NOT(ISERROR(SEARCH("Closed",C195)))</formula>
    </cfRule>
    <cfRule type="containsText" dxfId="2185" priority="3209" stopIfTrue="1" operator="containsText" text="Near Due">
      <formula>NOT(ISERROR(SEARCH("Near Due",C195)))</formula>
    </cfRule>
    <cfRule type="containsText" dxfId="2184" priority="3210" stopIfTrue="1" operator="containsText" text="Closed">
      <formula>NOT(ISERROR(SEARCH("Closed",C195)))</formula>
    </cfRule>
  </conditionalFormatting>
  <conditionalFormatting sqref="C195">
    <cfRule type="containsText" dxfId="2183" priority="3206" stopIfTrue="1" operator="containsText" text="Too Over Due">
      <formula>NOT(ISERROR(SEARCH("Too Over Due",C195)))</formula>
    </cfRule>
    <cfRule type="containsText" dxfId="2182" priority="3207" stopIfTrue="1" operator="containsText" text="Over due">
      <formula>NOT(ISERROR(SEARCH("Over due",C195)))</formula>
    </cfRule>
    <cfRule type="containsText" dxfId="2181" priority="3208" stopIfTrue="1" operator="containsText" text="Today is due date">
      <formula>NOT(ISERROR(SEARCH("Today is due date",C195)))</formula>
    </cfRule>
  </conditionalFormatting>
  <conditionalFormatting sqref="D195">
    <cfRule type="containsText" dxfId="2180" priority="3204" operator="containsText" text="Done">
      <formula>NOT(ISERROR(SEARCH("Done",D195)))</formula>
    </cfRule>
    <cfRule type="containsText" dxfId="2179" priority="3205" operator="containsText" text="Under Test">
      <formula>NOT(ISERROR(SEARCH("Under Test",D195)))</formula>
    </cfRule>
  </conditionalFormatting>
  <conditionalFormatting sqref="E195">
    <cfRule type="containsText" dxfId="2178" priority="3201" stopIfTrue="1" operator="containsText" text="Near Due">
      <formula>NOT(ISERROR(SEARCH("Near Due",E195)))</formula>
    </cfRule>
    <cfRule type="containsText" dxfId="2177" priority="3202" stopIfTrue="1" operator="containsText" text="Closed">
      <formula>NOT(ISERROR(SEARCH("Closed",E195)))</formula>
    </cfRule>
  </conditionalFormatting>
  <conditionalFormatting sqref="E195">
    <cfRule type="containsText" dxfId="2176" priority="3198" stopIfTrue="1" operator="containsText" text="Too Over Due">
      <formula>NOT(ISERROR(SEARCH("Too Over Due",E195)))</formula>
    </cfRule>
    <cfRule type="containsText" dxfId="2175" priority="3199" stopIfTrue="1" operator="containsText" text="Over due">
      <formula>NOT(ISERROR(SEARCH("Over due",E195)))</formula>
    </cfRule>
    <cfRule type="containsText" dxfId="2174" priority="3200" stopIfTrue="1" operator="containsText" text="Today is due date">
      <formula>NOT(ISERROR(SEARCH("Today is due date",E195)))</formula>
    </cfRule>
  </conditionalFormatting>
  <conditionalFormatting sqref="CC195">
    <cfRule type="colorScale" priority="3227">
      <colorScale>
        <cfvo type="min"/>
        <cfvo type="percentile" val="50"/>
        <cfvo type="max"/>
        <color rgb="FF63BE7B"/>
        <color rgb="FFFCFCFF"/>
        <color rgb="FFF8696B"/>
      </colorScale>
    </cfRule>
  </conditionalFormatting>
  <conditionalFormatting sqref="D195">
    <cfRule type="containsText" dxfId="2173" priority="3197" operator="containsText" text="Cancel Test">
      <formula>NOT(ISERROR(SEARCH("Cancel Test",D195)))</formula>
    </cfRule>
  </conditionalFormatting>
  <conditionalFormatting sqref="CF195">
    <cfRule type="timePeriod" dxfId="2172" priority="3194" timePeriod="nextMonth">
      <formula>AND(MONTH(CF195)=MONTH(EDATE(TODAY(),0+1)),YEAR(CF195)=YEAR(EDATE(TODAY(),0+1)))</formula>
    </cfRule>
    <cfRule type="timePeriod" dxfId="2171" priority="3195" timePeriod="nextWeek">
      <formula>AND(ROUNDDOWN(CF195,0)-TODAY()&gt;(7-WEEKDAY(TODAY())),ROUNDDOWN(CF195,0)-TODAY()&lt;(15-WEEKDAY(TODAY())))</formula>
    </cfRule>
    <cfRule type="timePeriod" dxfId="2170" priority="3196" timePeriod="thisWeek">
      <formula>AND(TODAY()-ROUNDDOWN(CF195,0)&lt;=WEEKDAY(TODAY())-1,ROUNDDOWN(CF195,0)-TODAY()&lt;=7-WEEKDAY(TODAY()))</formula>
    </cfRule>
  </conditionalFormatting>
  <conditionalFormatting sqref="AM195:AO195">
    <cfRule type="timePeriod" dxfId="2169" priority="3191" timePeriod="nextMonth">
      <formula>AND(MONTH(AM195)=MONTH(EDATE(TODAY(),0+1)),YEAR(AM195)=YEAR(EDATE(TODAY(),0+1)))</formula>
    </cfRule>
    <cfRule type="timePeriod" dxfId="2168" priority="3192" timePeriod="nextWeek">
      <formula>AND(ROUNDDOWN(AM195,0)-TODAY()&gt;(7-WEEKDAY(TODAY())),ROUNDDOWN(AM195,0)-TODAY()&lt;(15-WEEKDAY(TODAY())))</formula>
    </cfRule>
    <cfRule type="timePeriod" dxfId="2167" priority="3193" timePeriod="thisWeek">
      <formula>AND(TODAY()-ROUNDDOWN(AM195,0)&lt;=WEEKDAY(TODAY())-1,ROUNDDOWN(AM195,0)-TODAY()&lt;=7-WEEKDAY(TODAY()))</formula>
    </cfRule>
  </conditionalFormatting>
  <conditionalFormatting sqref="D79:D83">
    <cfRule type="containsText" dxfId="2166" priority="3189" stopIfTrue="1" operator="containsText" text="Near Due">
      <formula>NOT(ISERROR(SEARCH("Near Due",D79)))</formula>
    </cfRule>
    <cfRule type="containsText" dxfId="2165" priority="3190" stopIfTrue="1" operator="containsText" text="Closed">
      <formula>NOT(ISERROR(SEARCH("Closed",D79)))</formula>
    </cfRule>
  </conditionalFormatting>
  <conditionalFormatting sqref="D79:D83">
    <cfRule type="containsText" dxfId="2164" priority="3186" stopIfTrue="1" operator="containsText" text="Too Over Due">
      <formula>NOT(ISERROR(SEARCH("Too Over Due",D79)))</formula>
    </cfRule>
    <cfRule type="containsText" dxfId="2163" priority="3187" stopIfTrue="1" operator="containsText" text="Over due">
      <formula>NOT(ISERROR(SEARCH("Over due",D79)))</formula>
    </cfRule>
    <cfRule type="containsText" dxfId="2162" priority="3188" stopIfTrue="1" operator="containsText" text="Today is due date">
      <formula>NOT(ISERROR(SEARCH("Today is due date",D79)))</formula>
    </cfRule>
  </conditionalFormatting>
  <conditionalFormatting sqref="D79:D83">
    <cfRule type="containsText" dxfId="2161" priority="3184" operator="containsText" text="Done">
      <formula>NOT(ISERROR(SEARCH("Done",D79)))</formula>
    </cfRule>
    <cfRule type="containsText" dxfId="2160" priority="3185" operator="containsText" text="Under Test">
      <formula>NOT(ISERROR(SEARCH("Under Test",D79)))</formula>
    </cfRule>
  </conditionalFormatting>
  <conditionalFormatting sqref="D79:D83">
    <cfRule type="containsText" dxfId="2159" priority="3183" operator="containsText" text="Cancel Test">
      <formula>NOT(ISERROR(SEARCH("Cancel Test",D79)))</formula>
    </cfRule>
  </conditionalFormatting>
  <conditionalFormatting sqref="D84">
    <cfRule type="containsText" dxfId="2158" priority="3181" stopIfTrue="1" operator="containsText" text="Near Due">
      <formula>NOT(ISERROR(SEARCH("Near Due",D84)))</formula>
    </cfRule>
    <cfRule type="containsText" dxfId="2157" priority="3182" stopIfTrue="1" operator="containsText" text="Closed">
      <formula>NOT(ISERROR(SEARCH("Closed",D84)))</formula>
    </cfRule>
  </conditionalFormatting>
  <conditionalFormatting sqref="D84">
    <cfRule type="containsText" dxfId="2156" priority="3178" stopIfTrue="1" operator="containsText" text="Too Over Due">
      <formula>NOT(ISERROR(SEARCH("Too Over Due",D84)))</formula>
    </cfRule>
    <cfRule type="containsText" dxfId="2155" priority="3179" stopIfTrue="1" operator="containsText" text="Over due">
      <formula>NOT(ISERROR(SEARCH("Over due",D84)))</formula>
    </cfRule>
    <cfRule type="containsText" dxfId="2154" priority="3180" stopIfTrue="1" operator="containsText" text="Today is due date">
      <formula>NOT(ISERROR(SEARCH("Today is due date",D84)))</formula>
    </cfRule>
  </conditionalFormatting>
  <conditionalFormatting sqref="D84">
    <cfRule type="containsText" dxfId="2153" priority="3176" operator="containsText" text="Done">
      <formula>NOT(ISERROR(SEARCH("Done",D84)))</formula>
    </cfRule>
    <cfRule type="containsText" dxfId="2152" priority="3177" operator="containsText" text="Under Test">
      <formula>NOT(ISERROR(SEARCH("Under Test",D84)))</formula>
    </cfRule>
  </conditionalFormatting>
  <conditionalFormatting sqref="D84">
    <cfRule type="containsText" dxfId="2151" priority="3175" operator="containsText" text="Cancel Test">
      <formula>NOT(ISERROR(SEARCH("Cancel Test",D84)))</formula>
    </cfRule>
  </conditionalFormatting>
  <conditionalFormatting sqref="E202">
    <cfRule type="containsText" dxfId="2150" priority="3172" stopIfTrue="1" operator="containsText" text="Near Due">
      <formula>NOT(ISERROR(SEARCH("Near Due",E202)))</formula>
    </cfRule>
    <cfRule type="containsText" dxfId="2149" priority="3173" stopIfTrue="1" operator="containsText" text="Closed">
      <formula>NOT(ISERROR(SEARCH("Closed",E202)))</formula>
    </cfRule>
  </conditionalFormatting>
  <conditionalFormatting sqref="E202">
    <cfRule type="containsText" dxfId="2148" priority="3169" stopIfTrue="1" operator="containsText" text="Too Over Due">
      <formula>NOT(ISERROR(SEARCH("Too Over Due",E202)))</formula>
    </cfRule>
    <cfRule type="containsText" dxfId="2147" priority="3170" stopIfTrue="1" operator="containsText" text="Over due">
      <formula>NOT(ISERROR(SEARCH("Over due",E202)))</formula>
    </cfRule>
    <cfRule type="containsText" dxfId="2146" priority="3171" stopIfTrue="1" operator="containsText" text="Today is due date">
      <formula>NOT(ISERROR(SEARCH("Today is due date",E202)))</formula>
    </cfRule>
  </conditionalFormatting>
  <conditionalFormatting sqref="D202">
    <cfRule type="containsText" dxfId="2145" priority="3167" stopIfTrue="1" operator="containsText" text="Near Due">
      <formula>NOT(ISERROR(SEARCH("Near Due",D202)))</formula>
    </cfRule>
    <cfRule type="containsText" dxfId="2144" priority="3168" stopIfTrue="1" operator="containsText" text="Closed">
      <formula>NOT(ISERROR(SEARCH("Closed",D202)))</formula>
    </cfRule>
  </conditionalFormatting>
  <conditionalFormatting sqref="D202">
    <cfRule type="containsText" dxfId="2143" priority="3164" stopIfTrue="1" operator="containsText" text="Too Over Due">
      <formula>NOT(ISERROR(SEARCH("Too Over Due",D202)))</formula>
    </cfRule>
    <cfRule type="containsText" dxfId="2142" priority="3165" stopIfTrue="1" operator="containsText" text="Over due">
      <formula>NOT(ISERROR(SEARCH("Over due",D202)))</formula>
    </cfRule>
    <cfRule type="containsText" dxfId="2141" priority="3166" stopIfTrue="1" operator="containsText" text="Today is due date">
      <formula>NOT(ISERROR(SEARCH("Today is due date",D202)))</formula>
    </cfRule>
  </conditionalFormatting>
  <conditionalFormatting sqref="X202:Y202">
    <cfRule type="containsText" dxfId="2140" priority="3161" operator="containsText" text="Non Operate">
      <formula>NOT(ISERROR(SEARCH("Non Operate",X202)))</formula>
    </cfRule>
    <cfRule type="containsText" dxfId="2139" priority="3162" operator="containsText" text="Operate">
      <formula>NOT(ISERROR(SEARCH("Operate",X202)))</formula>
    </cfRule>
  </conditionalFormatting>
  <conditionalFormatting sqref="O202">
    <cfRule type="containsText" dxfId="2138" priority="3159" operator="containsText" text="Regular Test">
      <formula>NOT(ISERROR(SEARCH("Regular Test",O202)))</formula>
    </cfRule>
    <cfRule type="containsText" dxfId="2137" priority="3160" operator="containsText" text="Special Request">
      <formula>NOT(ISERROR(SEARCH("Special Request",O202)))</formula>
    </cfRule>
  </conditionalFormatting>
  <conditionalFormatting sqref="CC202">
    <cfRule type="colorScale" priority="3174">
      <colorScale>
        <cfvo type="min"/>
        <cfvo type="percentile" val="50"/>
        <cfvo type="max"/>
        <color rgb="FF63BE7B"/>
        <color rgb="FFFCFCFF"/>
        <color rgb="FFF8696B"/>
      </colorScale>
    </cfRule>
  </conditionalFormatting>
  <conditionalFormatting sqref="AF202:BE202">
    <cfRule type="timePeriod" dxfId="2136" priority="3156" timePeriod="nextMonth">
      <formula>AND(MONTH(AF202)=MONTH(EDATE(TODAY(),0+1)),YEAR(AF202)=YEAR(EDATE(TODAY(),0+1)))</formula>
    </cfRule>
    <cfRule type="timePeriod" dxfId="2135" priority="3157" timePeriod="nextWeek">
      <formula>AND(ROUNDDOWN(AF202,0)-TODAY()&gt;(7-WEEKDAY(TODAY())),ROUNDDOWN(AF202,0)-TODAY()&lt;(15-WEEKDAY(TODAY())))</formula>
    </cfRule>
    <cfRule type="timePeriod" dxfId="2134" priority="3158" timePeriod="thisWeek">
      <formula>AND(TODAY()-ROUNDDOWN(AF202,0)&lt;=WEEKDAY(TODAY())-1,ROUNDDOWN(AF202,0)-TODAY()&lt;=7-WEEKDAY(TODAY()))</formula>
    </cfRule>
  </conditionalFormatting>
  <conditionalFormatting sqref="CD202">
    <cfRule type="timePeriod" dxfId="2133" priority="3153" timePeriod="nextMonth">
      <formula>AND(MONTH(CD202)=MONTH(EDATE(TODAY(),0+1)),YEAR(CD202)=YEAR(EDATE(TODAY(),0+1)))</formula>
    </cfRule>
    <cfRule type="timePeriod" dxfId="2132" priority="3154" timePeriod="nextWeek">
      <formula>AND(ROUNDDOWN(CD202,0)-TODAY()&gt;(7-WEEKDAY(TODAY())),ROUNDDOWN(CD202,0)-TODAY()&lt;(15-WEEKDAY(TODAY())))</formula>
    </cfRule>
    <cfRule type="timePeriod" dxfId="2131" priority="3155" timePeriod="thisWeek">
      <formula>AND(TODAY()-ROUNDDOWN(CD202,0)&lt;=WEEKDAY(TODAY())-1,ROUNDDOWN(CD202,0)-TODAY()&lt;=7-WEEKDAY(TODAY()))</formula>
    </cfRule>
  </conditionalFormatting>
  <conditionalFormatting sqref="C202">
    <cfRule type="containsText" dxfId="2130" priority="3145" operator="containsText" text="Closed">
      <formula>NOT(ISERROR(SEARCH("Closed",C202)))</formula>
    </cfRule>
    <cfRule type="containsText" dxfId="2129" priority="3151" stopIfTrue="1" operator="containsText" text="Near Due">
      <formula>NOT(ISERROR(SEARCH("Near Due",C202)))</formula>
    </cfRule>
    <cfRule type="containsText" dxfId="2128" priority="3152" stopIfTrue="1" operator="containsText" text="Closed">
      <formula>NOT(ISERROR(SEARCH("Closed",C202)))</formula>
    </cfRule>
  </conditionalFormatting>
  <conditionalFormatting sqref="C202">
    <cfRule type="containsText" dxfId="2127" priority="3148" stopIfTrue="1" operator="containsText" text="Too Over Due">
      <formula>NOT(ISERROR(SEARCH("Too Over Due",C202)))</formula>
    </cfRule>
    <cfRule type="containsText" dxfId="2126" priority="3149" stopIfTrue="1" operator="containsText" text="Over due">
      <formula>NOT(ISERROR(SEARCH("Over due",C202)))</formula>
    </cfRule>
    <cfRule type="containsText" dxfId="2125" priority="3150" stopIfTrue="1" operator="containsText" text="Today is due date">
      <formula>NOT(ISERROR(SEARCH("Today is due date",C202)))</formula>
    </cfRule>
  </conditionalFormatting>
  <conditionalFormatting sqref="D202">
    <cfRule type="containsText" dxfId="2124" priority="3146" operator="containsText" text="Done">
      <formula>NOT(ISERROR(SEARCH("Done",D202)))</formula>
    </cfRule>
    <cfRule type="containsText" dxfId="2123" priority="3147" operator="containsText" text="Under Test">
      <formula>NOT(ISERROR(SEARCH("Under Test",D202)))</formula>
    </cfRule>
  </conditionalFormatting>
  <conditionalFormatting sqref="CF202">
    <cfRule type="timePeriod" dxfId="2122" priority="3142" timePeriod="nextMonth">
      <formula>AND(MONTH(CF202)=MONTH(EDATE(TODAY(),0+1)),YEAR(CF202)=YEAR(EDATE(TODAY(),0+1)))</formula>
    </cfRule>
    <cfRule type="timePeriod" dxfId="2121" priority="3143" timePeriod="nextWeek">
      <formula>AND(ROUNDDOWN(CF202,0)-TODAY()&gt;(7-WEEKDAY(TODAY())),ROUNDDOWN(CF202,0)-TODAY()&lt;(15-WEEKDAY(TODAY())))</formula>
    </cfRule>
    <cfRule type="timePeriod" dxfId="2120" priority="3144" timePeriod="thisWeek">
      <formula>AND(TODAY()-ROUNDDOWN(CF202,0)&lt;=WEEKDAY(TODAY())-1,ROUNDDOWN(CF202,0)-TODAY()&lt;=7-WEEKDAY(TODAY()))</formula>
    </cfRule>
  </conditionalFormatting>
  <conditionalFormatting sqref="D202">
    <cfRule type="containsText" dxfId="2119" priority="3141" operator="containsText" text="Cancel Test">
      <formula>NOT(ISERROR(SEARCH("Cancel Test",D202)))</formula>
    </cfRule>
  </conditionalFormatting>
  <conditionalFormatting sqref="D203:D206">
    <cfRule type="containsText" dxfId="2118" priority="2924" stopIfTrue="1" operator="containsText" text="Near Due">
      <formula>NOT(ISERROR(SEARCH("Near Due",D203)))</formula>
    </cfRule>
    <cfRule type="containsText" dxfId="2117" priority="2925" stopIfTrue="1" operator="containsText" text="Closed">
      <formula>NOT(ISERROR(SEARCH("Closed",D203)))</formula>
    </cfRule>
  </conditionalFormatting>
  <conditionalFormatting sqref="C203:D206">
    <cfRule type="containsText" dxfId="2116" priority="2921" stopIfTrue="1" operator="containsText" text="Too Over Due">
      <formula>NOT(ISERROR(SEARCH("Too Over Due",C203)))</formula>
    </cfRule>
    <cfRule type="containsText" dxfId="2115" priority="2922" stopIfTrue="1" operator="containsText" text="Over due">
      <formula>NOT(ISERROR(SEARCH("Over due",C203)))</formula>
    </cfRule>
    <cfRule type="containsText" dxfId="2114" priority="2923" stopIfTrue="1" operator="containsText" text="Today is due date">
      <formula>NOT(ISERROR(SEARCH("Today is due date",C203)))</formula>
    </cfRule>
  </conditionalFormatting>
  <conditionalFormatting sqref="X203:Y206">
    <cfRule type="containsText" dxfId="2113" priority="2918" operator="containsText" text="Non Operate">
      <formula>NOT(ISERROR(SEARCH("Non Operate",X203)))</formula>
    </cfRule>
    <cfRule type="containsText" dxfId="2112" priority="2919" operator="containsText" text="Operate">
      <formula>NOT(ISERROR(SEARCH("Operate",X203)))</formula>
    </cfRule>
  </conditionalFormatting>
  <conditionalFormatting sqref="O203:O206">
    <cfRule type="containsText" dxfId="2111" priority="2916" operator="containsText" text="Regular Test">
      <formula>NOT(ISERROR(SEARCH("Regular Test",O203)))</formula>
    </cfRule>
    <cfRule type="containsText" dxfId="2110" priority="2917" operator="containsText" text="Special Request">
      <formula>NOT(ISERROR(SEARCH("Special Request",O203)))</formula>
    </cfRule>
  </conditionalFormatting>
  <conditionalFormatting sqref="CD203:CD206 AF203:BE206">
    <cfRule type="timePeriod" dxfId="2109" priority="2913" timePeriod="nextMonth">
      <formula>AND(MONTH(AF203)=MONTH(EDATE(TODAY(),0+1)),YEAR(AF203)=YEAR(EDATE(TODAY(),0+1)))</formula>
    </cfRule>
    <cfRule type="timePeriod" dxfId="2108" priority="2914" timePeriod="nextWeek">
      <formula>AND(ROUNDDOWN(AF203,0)-TODAY()&gt;(7-WEEKDAY(TODAY())),ROUNDDOWN(AF203,0)-TODAY()&lt;(15-WEEKDAY(TODAY())))</formula>
    </cfRule>
    <cfRule type="timePeriod" dxfId="2107" priority="2915" timePeriod="thisWeek">
      <formula>AND(TODAY()-ROUNDDOWN(AF203,0)&lt;=WEEKDAY(TODAY())-1,ROUNDDOWN(AF203,0)-TODAY()&lt;=7-WEEKDAY(TODAY()))</formula>
    </cfRule>
  </conditionalFormatting>
  <conditionalFormatting sqref="C203:C206">
    <cfRule type="containsText" dxfId="2106" priority="2908" operator="containsText" text="Closed">
      <formula>NOT(ISERROR(SEARCH("Closed",C203)))</formula>
    </cfRule>
    <cfRule type="containsText" dxfId="2105" priority="2911" stopIfTrue="1" operator="containsText" text="Near Due">
      <formula>NOT(ISERROR(SEARCH("Near Due",C203)))</formula>
    </cfRule>
    <cfRule type="containsText" dxfId="2104" priority="2912" stopIfTrue="1" operator="containsText" text="Closed">
      <formula>NOT(ISERROR(SEARCH("Closed",C203)))</formula>
    </cfRule>
  </conditionalFormatting>
  <conditionalFormatting sqref="D203:D206">
    <cfRule type="containsText" dxfId="2103" priority="2909" operator="containsText" text="Done">
      <formula>NOT(ISERROR(SEARCH("Done",D203)))</formula>
    </cfRule>
    <cfRule type="containsText" dxfId="2102" priority="2910" operator="containsText" text="Under Test">
      <formula>NOT(ISERROR(SEARCH("Under Test",D203)))</formula>
    </cfRule>
  </conditionalFormatting>
  <conditionalFormatting sqref="D203:D206">
    <cfRule type="containsText" dxfId="2101" priority="2907" operator="containsText" text="Cancel Test">
      <formula>NOT(ISERROR(SEARCH("Cancel Test",D203)))</formula>
    </cfRule>
  </conditionalFormatting>
  <conditionalFormatting sqref="CC203:CC206">
    <cfRule type="colorScale" priority="2906">
      <colorScale>
        <cfvo type="min"/>
        <cfvo type="percentile" val="50"/>
        <cfvo type="max"/>
        <color rgb="FF63BE7B"/>
        <color rgb="FFFCFCFF"/>
        <color rgb="FFF8696B"/>
      </colorScale>
    </cfRule>
  </conditionalFormatting>
  <conditionalFormatting sqref="CF203">
    <cfRule type="timePeriod" dxfId="2100" priority="2903" timePeriod="nextMonth">
      <formula>AND(MONTH(CF203)=MONTH(EDATE(TODAY(),0+1)),YEAR(CF203)=YEAR(EDATE(TODAY(),0+1)))</formula>
    </cfRule>
    <cfRule type="timePeriod" dxfId="2099" priority="2904" timePeriod="nextWeek">
      <formula>AND(ROUNDDOWN(CF203,0)-TODAY()&gt;(7-WEEKDAY(TODAY())),ROUNDDOWN(CF203,0)-TODAY()&lt;(15-WEEKDAY(TODAY())))</formula>
    </cfRule>
    <cfRule type="timePeriod" dxfId="2098" priority="2905" timePeriod="thisWeek">
      <formula>AND(TODAY()-ROUNDDOWN(CF203,0)&lt;=WEEKDAY(TODAY())-1,ROUNDDOWN(CF203,0)-TODAY()&lt;=7-WEEKDAY(TODAY()))</formula>
    </cfRule>
  </conditionalFormatting>
  <conditionalFormatting sqref="CF206">
    <cfRule type="timePeriod" dxfId="2097" priority="2900" timePeriod="nextMonth">
      <formula>AND(MONTH(CF206)=MONTH(EDATE(TODAY(),0+1)),YEAR(CF206)=YEAR(EDATE(TODAY(),0+1)))</formula>
    </cfRule>
    <cfRule type="timePeriod" dxfId="2096" priority="2901" timePeriod="nextWeek">
      <formula>AND(ROUNDDOWN(CF206,0)-TODAY()&gt;(7-WEEKDAY(TODAY())),ROUNDDOWN(CF206,0)-TODAY()&lt;(15-WEEKDAY(TODAY())))</formula>
    </cfRule>
    <cfRule type="timePeriod" dxfId="2095" priority="2902" timePeriod="thisWeek">
      <formula>AND(TODAY()-ROUNDDOWN(CF206,0)&lt;=WEEKDAY(TODAY())-1,ROUNDDOWN(CF206,0)-TODAY()&lt;=7-WEEKDAY(TODAY()))</formula>
    </cfRule>
  </conditionalFormatting>
  <conditionalFormatting sqref="CF204">
    <cfRule type="timePeriod" dxfId="2094" priority="2897" timePeriod="nextMonth">
      <formula>AND(MONTH(CF204)=MONTH(EDATE(TODAY(),0+1)),YEAR(CF204)=YEAR(EDATE(TODAY(),0+1)))</formula>
    </cfRule>
    <cfRule type="timePeriod" dxfId="2093" priority="2898" timePeriod="nextWeek">
      <formula>AND(ROUNDDOWN(CF204,0)-TODAY()&gt;(7-WEEKDAY(TODAY())),ROUNDDOWN(CF204,0)-TODAY()&lt;(15-WEEKDAY(TODAY())))</formula>
    </cfRule>
    <cfRule type="timePeriod" dxfId="2092" priority="2899" timePeriod="thisWeek">
      <formula>AND(TODAY()-ROUNDDOWN(CF204,0)&lt;=WEEKDAY(TODAY())-1,ROUNDDOWN(CF204,0)-TODAY()&lt;=7-WEEKDAY(TODAY()))</formula>
    </cfRule>
  </conditionalFormatting>
  <conditionalFormatting sqref="CF205">
    <cfRule type="timePeriod" dxfId="2091" priority="2894" timePeriod="nextMonth">
      <formula>AND(MONTH(CF205)=MONTH(EDATE(TODAY(),0+1)),YEAR(CF205)=YEAR(EDATE(TODAY(),0+1)))</formula>
    </cfRule>
    <cfRule type="timePeriod" dxfId="2090" priority="2895" timePeriod="nextWeek">
      <formula>AND(ROUNDDOWN(CF205,0)-TODAY()&gt;(7-WEEKDAY(TODAY())),ROUNDDOWN(CF205,0)-TODAY()&lt;(15-WEEKDAY(TODAY())))</formula>
    </cfRule>
    <cfRule type="timePeriod" dxfId="2089" priority="2896" timePeriod="thisWeek">
      <formula>AND(TODAY()-ROUNDDOWN(CF205,0)&lt;=WEEKDAY(TODAY())-1,ROUNDDOWN(CF205,0)-TODAY()&lt;=7-WEEKDAY(TODAY()))</formula>
    </cfRule>
  </conditionalFormatting>
  <conditionalFormatting sqref="E203:E206">
    <cfRule type="containsText" dxfId="2088" priority="2887" stopIfTrue="1" operator="containsText" text="Near Due">
      <formula>NOT(ISERROR(SEARCH("Near Due",E203)))</formula>
    </cfRule>
    <cfRule type="containsText" dxfId="2087" priority="2888" stopIfTrue="1" operator="containsText" text="Closed">
      <formula>NOT(ISERROR(SEARCH("Closed",E203)))</formula>
    </cfRule>
  </conditionalFormatting>
  <conditionalFormatting sqref="E203:E206">
    <cfRule type="containsText" dxfId="2086" priority="2884" stopIfTrue="1" operator="containsText" text="Too Over Due">
      <formula>NOT(ISERROR(SEARCH("Too Over Due",E203)))</formula>
    </cfRule>
    <cfRule type="containsText" dxfId="2085" priority="2885" stopIfTrue="1" operator="containsText" text="Over due">
      <formula>NOT(ISERROR(SEARCH("Over due",E203)))</formula>
    </cfRule>
    <cfRule type="containsText" dxfId="2084" priority="2886" stopIfTrue="1" operator="containsText" text="Today is due date">
      <formula>NOT(ISERROR(SEARCH("Today is due date",E203)))</formula>
    </cfRule>
  </conditionalFormatting>
  <conditionalFormatting sqref="D207:D210">
    <cfRule type="containsText" dxfId="2083" priority="2882" stopIfTrue="1" operator="containsText" text="Near Due">
      <formula>NOT(ISERROR(SEARCH("Near Due",D207)))</formula>
    </cfRule>
    <cfRule type="containsText" dxfId="2082" priority="2883" stopIfTrue="1" operator="containsText" text="Closed">
      <formula>NOT(ISERROR(SEARCH("Closed",D207)))</formula>
    </cfRule>
  </conditionalFormatting>
  <conditionalFormatting sqref="C207:D210">
    <cfRule type="containsText" dxfId="2081" priority="2879" stopIfTrue="1" operator="containsText" text="Too Over Due">
      <formula>NOT(ISERROR(SEARCH("Too Over Due",C207)))</formula>
    </cfRule>
    <cfRule type="containsText" dxfId="2080" priority="2880" stopIfTrue="1" operator="containsText" text="Over due">
      <formula>NOT(ISERROR(SEARCH("Over due",C207)))</formula>
    </cfRule>
    <cfRule type="containsText" dxfId="2079" priority="2881" stopIfTrue="1" operator="containsText" text="Today is due date">
      <formula>NOT(ISERROR(SEARCH("Today is due date",C207)))</formula>
    </cfRule>
  </conditionalFormatting>
  <conditionalFormatting sqref="X207:Y210">
    <cfRule type="containsText" dxfId="2078" priority="2876" operator="containsText" text="Non Operate">
      <formula>NOT(ISERROR(SEARCH("Non Operate",X207)))</formula>
    </cfRule>
    <cfRule type="containsText" dxfId="2077" priority="2877" operator="containsText" text="Operate">
      <formula>NOT(ISERROR(SEARCH("Operate",X207)))</formula>
    </cfRule>
  </conditionalFormatting>
  <conditionalFormatting sqref="O207:O210">
    <cfRule type="containsText" dxfId="2076" priority="2874" operator="containsText" text="Regular Test">
      <formula>NOT(ISERROR(SEARCH("Regular Test",O207)))</formula>
    </cfRule>
    <cfRule type="containsText" dxfId="2075" priority="2875" operator="containsText" text="Special Request">
      <formula>NOT(ISERROR(SEARCH("Special Request",O207)))</formula>
    </cfRule>
  </conditionalFormatting>
  <conditionalFormatting sqref="AF207:BE210 CD207:CD210">
    <cfRule type="timePeriod" dxfId="2074" priority="2871" timePeriod="nextMonth">
      <formula>AND(MONTH(AF207)=MONTH(EDATE(TODAY(),0+1)),YEAR(AF207)=YEAR(EDATE(TODAY(),0+1)))</formula>
    </cfRule>
    <cfRule type="timePeriod" dxfId="2073" priority="2872" timePeriod="nextWeek">
      <formula>AND(ROUNDDOWN(AF207,0)-TODAY()&gt;(7-WEEKDAY(TODAY())),ROUNDDOWN(AF207,0)-TODAY()&lt;(15-WEEKDAY(TODAY())))</formula>
    </cfRule>
    <cfRule type="timePeriod" dxfId="2072" priority="2873" timePeriod="thisWeek">
      <formula>AND(TODAY()-ROUNDDOWN(AF207,0)&lt;=WEEKDAY(TODAY())-1,ROUNDDOWN(AF207,0)-TODAY()&lt;=7-WEEKDAY(TODAY()))</formula>
    </cfRule>
  </conditionalFormatting>
  <conditionalFormatting sqref="C207:C210">
    <cfRule type="containsText" dxfId="2071" priority="2866" operator="containsText" text="Closed">
      <formula>NOT(ISERROR(SEARCH("Closed",C207)))</formula>
    </cfRule>
    <cfRule type="containsText" dxfId="2070" priority="2869" stopIfTrue="1" operator="containsText" text="Near Due">
      <formula>NOT(ISERROR(SEARCH("Near Due",C207)))</formula>
    </cfRule>
    <cfRule type="containsText" dxfId="2069" priority="2870" stopIfTrue="1" operator="containsText" text="Closed">
      <formula>NOT(ISERROR(SEARCH("Closed",C207)))</formula>
    </cfRule>
  </conditionalFormatting>
  <conditionalFormatting sqref="D207:D210">
    <cfRule type="containsText" dxfId="2068" priority="2867" operator="containsText" text="Done">
      <formula>NOT(ISERROR(SEARCH("Done",D207)))</formula>
    </cfRule>
    <cfRule type="containsText" dxfId="2067" priority="2868" operator="containsText" text="Under Test">
      <formula>NOT(ISERROR(SEARCH("Under Test",D207)))</formula>
    </cfRule>
  </conditionalFormatting>
  <conditionalFormatting sqref="D207:D210">
    <cfRule type="containsText" dxfId="2066" priority="2865" operator="containsText" text="Cancel Test">
      <formula>NOT(ISERROR(SEARCH("Cancel Test",D207)))</formula>
    </cfRule>
  </conditionalFormatting>
  <conditionalFormatting sqref="CC207:CC210">
    <cfRule type="colorScale" priority="2864">
      <colorScale>
        <cfvo type="min"/>
        <cfvo type="percentile" val="50"/>
        <cfvo type="max"/>
        <color rgb="FF63BE7B"/>
        <color rgb="FFFCFCFF"/>
        <color rgb="FFF8696B"/>
      </colorScale>
    </cfRule>
  </conditionalFormatting>
  <conditionalFormatting sqref="CF207">
    <cfRule type="timePeriod" dxfId="2065" priority="2861" timePeriod="nextMonth">
      <formula>AND(MONTH(CF207)=MONTH(EDATE(TODAY(),0+1)),YEAR(CF207)=YEAR(EDATE(TODAY(),0+1)))</formula>
    </cfRule>
    <cfRule type="timePeriod" dxfId="2064" priority="2862" timePeriod="nextWeek">
      <formula>AND(ROUNDDOWN(CF207,0)-TODAY()&gt;(7-WEEKDAY(TODAY())),ROUNDDOWN(CF207,0)-TODAY()&lt;(15-WEEKDAY(TODAY())))</formula>
    </cfRule>
    <cfRule type="timePeriod" dxfId="2063" priority="2863" timePeriod="thisWeek">
      <formula>AND(TODAY()-ROUNDDOWN(CF207,0)&lt;=WEEKDAY(TODAY())-1,ROUNDDOWN(CF207,0)-TODAY()&lt;=7-WEEKDAY(TODAY()))</formula>
    </cfRule>
  </conditionalFormatting>
  <conditionalFormatting sqref="CF210">
    <cfRule type="timePeriod" dxfId="2062" priority="2858" timePeriod="nextMonth">
      <formula>AND(MONTH(CF210)=MONTH(EDATE(TODAY(),0+1)),YEAR(CF210)=YEAR(EDATE(TODAY(),0+1)))</formula>
    </cfRule>
    <cfRule type="timePeriod" dxfId="2061" priority="2859" timePeriod="nextWeek">
      <formula>AND(ROUNDDOWN(CF210,0)-TODAY()&gt;(7-WEEKDAY(TODAY())),ROUNDDOWN(CF210,0)-TODAY()&lt;(15-WEEKDAY(TODAY())))</formula>
    </cfRule>
    <cfRule type="timePeriod" dxfId="2060" priority="2860" timePeriod="thisWeek">
      <formula>AND(TODAY()-ROUNDDOWN(CF210,0)&lt;=WEEKDAY(TODAY())-1,ROUNDDOWN(CF210,0)-TODAY()&lt;=7-WEEKDAY(TODAY()))</formula>
    </cfRule>
  </conditionalFormatting>
  <conditionalFormatting sqref="CF208">
    <cfRule type="timePeriod" dxfId="2059" priority="2855" timePeriod="nextMonth">
      <formula>AND(MONTH(CF208)=MONTH(EDATE(TODAY(),0+1)),YEAR(CF208)=YEAR(EDATE(TODAY(),0+1)))</formula>
    </cfRule>
    <cfRule type="timePeriod" dxfId="2058" priority="2856" timePeriod="nextWeek">
      <formula>AND(ROUNDDOWN(CF208,0)-TODAY()&gt;(7-WEEKDAY(TODAY())),ROUNDDOWN(CF208,0)-TODAY()&lt;(15-WEEKDAY(TODAY())))</formula>
    </cfRule>
    <cfRule type="timePeriod" dxfId="2057" priority="2857" timePeriod="thisWeek">
      <formula>AND(TODAY()-ROUNDDOWN(CF208,0)&lt;=WEEKDAY(TODAY())-1,ROUNDDOWN(CF208,0)-TODAY()&lt;=7-WEEKDAY(TODAY()))</formula>
    </cfRule>
  </conditionalFormatting>
  <conditionalFormatting sqref="CF209">
    <cfRule type="timePeriod" dxfId="2056" priority="2852" timePeriod="nextMonth">
      <formula>AND(MONTH(CF209)=MONTH(EDATE(TODAY(),0+1)),YEAR(CF209)=YEAR(EDATE(TODAY(),0+1)))</formula>
    </cfRule>
    <cfRule type="timePeriod" dxfId="2055" priority="2853" timePeriod="nextWeek">
      <formula>AND(ROUNDDOWN(CF209,0)-TODAY()&gt;(7-WEEKDAY(TODAY())),ROUNDDOWN(CF209,0)-TODAY()&lt;(15-WEEKDAY(TODAY())))</formula>
    </cfRule>
    <cfRule type="timePeriod" dxfId="2054" priority="2854" timePeriod="thisWeek">
      <formula>AND(TODAY()-ROUNDDOWN(CF209,0)&lt;=WEEKDAY(TODAY())-1,ROUNDDOWN(CF209,0)-TODAY()&lt;=7-WEEKDAY(TODAY()))</formula>
    </cfRule>
  </conditionalFormatting>
  <conditionalFormatting sqref="E207:E210">
    <cfRule type="containsText" dxfId="2053" priority="2850" stopIfTrue="1" operator="containsText" text="Near Due">
      <formula>NOT(ISERROR(SEARCH("Near Due",E207)))</formula>
    </cfRule>
    <cfRule type="containsText" dxfId="2052" priority="2851" stopIfTrue="1" operator="containsText" text="Closed">
      <formula>NOT(ISERROR(SEARCH("Closed",E207)))</formula>
    </cfRule>
  </conditionalFormatting>
  <conditionalFormatting sqref="E207:E210">
    <cfRule type="containsText" dxfId="2051" priority="2847" stopIfTrue="1" operator="containsText" text="Too Over Due">
      <formula>NOT(ISERROR(SEARCH("Too Over Due",E207)))</formula>
    </cfRule>
    <cfRule type="containsText" dxfId="2050" priority="2848" stopIfTrue="1" operator="containsText" text="Over due">
      <formula>NOT(ISERROR(SEARCH("Over due",E207)))</formula>
    </cfRule>
    <cfRule type="containsText" dxfId="2049" priority="2849" stopIfTrue="1" operator="containsText" text="Today is due date">
      <formula>NOT(ISERROR(SEARCH("Today is due date",E207)))</formula>
    </cfRule>
  </conditionalFormatting>
  <conditionalFormatting sqref="D211 D215 D217:D224 D237 D332">
    <cfRule type="containsText" dxfId="2048" priority="2845" stopIfTrue="1" operator="containsText" text="Near Due">
      <formula>NOT(ISERROR(SEARCH("Near Due",D211)))</formula>
    </cfRule>
    <cfRule type="containsText" dxfId="2047" priority="2846" stopIfTrue="1" operator="containsText" text="Closed">
      <formula>NOT(ISERROR(SEARCH("Closed",D211)))</formula>
    </cfRule>
  </conditionalFormatting>
  <conditionalFormatting sqref="C211:D211 C215:D215 C217:D217 D218:D224 D237 D332">
    <cfRule type="containsText" dxfId="2046" priority="2842" stopIfTrue="1" operator="containsText" text="Too Over Due">
      <formula>NOT(ISERROR(SEARCH("Too Over Due",C211)))</formula>
    </cfRule>
    <cfRule type="containsText" dxfId="2045" priority="2843" stopIfTrue="1" operator="containsText" text="Over due">
      <formula>NOT(ISERROR(SEARCH("Over due",C211)))</formula>
    </cfRule>
    <cfRule type="containsText" dxfId="2044" priority="2844" stopIfTrue="1" operator="containsText" text="Today is due date">
      <formula>NOT(ISERROR(SEARCH("Today is due date",C211)))</formula>
    </cfRule>
  </conditionalFormatting>
  <conditionalFormatting sqref="CC224">
    <cfRule type="containsText" dxfId="2043" priority="2841" operator="containsText" text="Closed">
      <formula>NOT(ISERROR(SEARCH("Closed",CC224)))</formula>
    </cfRule>
  </conditionalFormatting>
  <conditionalFormatting sqref="X211:Y211 X215:Y215 X217:Y217">
    <cfRule type="containsText" dxfId="2042" priority="2839" operator="containsText" text="Non Operate">
      <formula>NOT(ISERROR(SEARCH("Non Operate",X211)))</formula>
    </cfRule>
    <cfRule type="containsText" dxfId="2041" priority="2840" operator="containsText" text="Operate">
      <formula>NOT(ISERROR(SEARCH("Operate",X211)))</formula>
    </cfRule>
  </conditionalFormatting>
  <conditionalFormatting sqref="O211 O215 O217">
    <cfRule type="containsText" dxfId="2040" priority="2837" operator="containsText" text="Regular Test">
      <formula>NOT(ISERROR(SEARCH("Regular Test",O211)))</formula>
    </cfRule>
    <cfRule type="containsText" dxfId="2039" priority="2838" operator="containsText" text="Special Request">
      <formula>NOT(ISERROR(SEARCH("Special Request",O211)))</formula>
    </cfRule>
  </conditionalFormatting>
  <conditionalFormatting sqref="AF211:AU211 CD211 AF215:AU215 AF218:BE218 AG219:AU223 AW219:AX223 AZ219:BA223 BE219:BE223 AY219:AY224 AF211:AG217 AF217:AU217 BE217 BE215 BE211 BB219:BD224 CD218:CD223">
    <cfRule type="timePeriod" dxfId="2038" priority="2834" timePeriod="nextMonth">
      <formula>AND(MONTH(AF211)=MONTH(EDATE(TODAY(),0+1)),YEAR(AF211)=YEAR(EDATE(TODAY(),0+1)))</formula>
    </cfRule>
    <cfRule type="timePeriod" dxfId="2037" priority="2835" timePeriod="nextWeek">
      <formula>AND(ROUNDDOWN(AF211,0)-TODAY()&gt;(7-WEEKDAY(TODAY())),ROUNDDOWN(AF211,0)-TODAY()&lt;(15-WEEKDAY(TODAY())))</formula>
    </cfRule>
    <cfRule type="timePeriod" dxfId="2036" priority="2836" timePeriod="thisWeek">
      <formula>AND(TODAY()-ROUNDDOWN(AF211,0)&lt;=WEEKDAY(TODAY())-1,ROUNDDOWN(AF211,0)-TODAY()&lt;=7-WEEKDAY(TODAY()))</formula>
    </cfRule>
  </conditionalFormatting>
  <conditionalFormatting sqref="C211 C215 C217">
    <cfRule type="containsText" dxfId="2035" priority="2829" operator="containsText" text="Closed">
      <formula>NOT(ISERROR(SEARCH("Closed",C211)))</formula>
    </cfRule>
    <cfRule type="containsText" dxfId="2034" priority="2832" stopIfTrue="1" operator="containsText" text="Near Due">
      <formula>NOT(ISERROR(SEARCH("Near Due",C211)))</formula>
    </cfRule>
    <cfRule type="containsText" dxfId="2033" priority="2833" stopIfTrue="1" operator="containsText" text="Closed">
      <formula>NOT(ISERROR(SEARCH("Closed",C211)))</formula>
    </cfRule>
  </conditionalFormatting>
  <conditionalFormatting sqref="D211 D215 D217:D224 D237 D332">
    <cfRule type="containsText" dxfId="2032" priority="2830" operator="containsText" text="Done">
      <formula>NOT(ISERROR(SEARCH("Done",D211)))</formula>
    </cfRule>
    <cfRule type="containsText" dxfId="2031" priority="2831" operator="containsText" text="Under Test">
      <formula>NOT(ISERROR(SEARCH("Under Test",D211)))</formula>
    </cfRule>
  </conditionalFormatting>
  <conditionalFormatting sqref="D211 D215 D217:D224 D237 D332">
    <cfRule type="containsText" dxfId="2030" priority="2828" operator="containsText" text="Cancel Test">
      <formula>NOT(ISERROR(SEARCH("Cancel Test",D211)))</formula>
    </cfRule>
  </conditionalFormatting>
  <conditionalFormatting sqref="CC211 CC215 CC217:CC224">
    <cfRule type="colorScale" priority="2827">
      <colorScale>
        <cfvo type="min"/>
        <cfvo type="percentile" val="50"/>
        <cfvo type="max"/>
        <color rgb="FF63BE7B"/>
        <color rgb="FFFCFCFF"/>
        <color rgb="FFF8696B"/>
      </colorScale>
    </cfRule>
  </conditionalFormatting>
  <conditionalFormatting sqref="CF218:CF223">
    <cfRule type="timePeriod" dxfId="2029" priority="2821" timePeriod="nextMonth">
      <formula>AND(MONTH(CF218)=MONTH(EDATE(TODAY(),0+1)),YEAR(CF218)=YEAR(EDATE(TODAY(),0+1)))</formula>
    </cfRule>
    <cfRule type="timePeriod" dxfId="2028" priority="2822" timePeriod="nextWeek">
      <formula>AND(ROUNDDOWN(CF218,0)-TODAY()&gt;(7-WEEKDAY(TODAY())),ROUNDDOWN(CF218,0)-TODAY()&lt;(15-WEEKDAY(TODAY())))</formula>
    </cfRule>
    <cfRule type="timePeriod" dxfId="2027" priority="2823" timePeriod="thisWeek">
      <formula>AND(TODAY()-ROUNDDOWN(CF218,0)&lt;=WEEKDAY(TODAY())-1,ROUNDDOWN(CF218,0)-TODAY()&lt;=7-WEEKDAY(TODAY()))</formula>
    </cfRule>
  </conditionalFormatting>
  <conditionalFormatting sqref="E211 E215 E217:E224 E332 E237:E241">
    <cfRule type="containsText" dxfId="2026" priority="2813" stopIfTrue="1" operator="containsText" text="Near Due">
      <formula>NOT(ISERROR(SEARCH("Near Due",E211)))</formula>
    </cfRule>
    <cfRule type="containsText" dxfId="2025" priority="2814" stopIfTrue="1" operator="containsText" text="Closed">
      <formula>NOT(ISERROR(SEARCH("Closed",E211)))</formula>
    </cfRule>
  </conditionalFormatting>
  <conditionalFormatting sqref="E211 E215 E217:E224 E332 E237:E241">
    <cfRule type="containsText" dxfId="2024" priority="2810" stopIfTrue="1" operator="containsText" text="Too Over Due">
      <formula>NOT(ISERROR(SEARCH("Too Over Due",E211)))</formula>
    </cfRule>
    <cfRule type="containsText" dxfId="2023" priority="2811" stopIfTrue="1" operator="containsText" text="Over due">
      <formula>NOT(ISERROR(SEARCH("Over due",E211)))</formula>
    </cfRule>
    <cfRule type="containsText" dxfId="2022" priority="2812" stopIfTrue="1" operator="containsText" text="Today is due date">
      <formula>NOT(ISERROR(SEARCH("Today is due date",E211)))</formula>
    </cfRule>
  </conditionalFormatting>
  <conditionalFormatting sqref="D212:D214">
    <cfRule type="containsText" dxfId="2021" priority="2808" stopIfTrue="1" operator="containsText" text="Near Due">
      <formula>NOT(ISERROR(SEARCH("Near Due",D212)))</formula>
    </cfRule>
    <cfRule type="containsText" dxfId="2020" priority="2809" stopIfTrue="1" operator="containsText" text="Closed">
      <formula>NOT(ISERROR(SEARCH("Closed",D212)))</formula>
    </cfRule>
  </conditionalFormatting>
  <conditionalFormatting sqref="C212:D214">
    <cfRule type="containsText" dxfId="2019" priority="2805" stopIfTrue="1" operator="containsText" text="Too Over Due">
      <formula>NOT(ISERROR(SEARCH("Too Over Due",C212)))</formula>
    </cfRule>
    <cfRule type="containsText" dxfId="2018" priority="2806" stopIfTrue="1" operator="containsText" text="Over due">
      <formula>NOT(ISERROR(SEARCH("Over due",C212)))</formula>
    </cfRule>
    <cfRule type="containsText" dxfId="2017" priority="2807" stopIfTrue="1" operator="containsText" text="Today is due date">
      <formula>NOT(ISERROR(SEARCH("Today is due date",C212)))</formula>
    </cfRule>
  </conditionalFormatting>
  <conditionalFormatting sqref="X212:Y214">
    <cfRule type="containsText" dxfId="2016" priority="2802" operator="containsText" text="Non Operate">
      <formula>NOT(ISERROR(SEARCH("Non Operate",X212)))</formula>
    </cfRule>
    <cfRule type="containsText" dxfId="2015" priority="2803" operator="containsText" text="Operate">
      <formula>NOT(ISERROR(SEARCH("Operate",X212)))</formula>
    </cfRule>
  </conditionalFormatting>
  <conditionalFormatting sqref="O212:O214">
    <cfRule type="containsText" dxfId="2014" priority="2800" operator="containsText" text="Regular Test">
      <formula>NOT(ISERROR(SEARCH("Regular Test",O212)))</formula>
    </cfRule>
    <cfRule type="containsText" dxfId="2013" priority="2801" operator="containsText" text="Special Request">
      <formula>NOT(ISERROR(SEARCH("Special Request",O212)))</formula>
    </cfRule>
  </conditionalFormatting>
  <conditionalFormatting sqref="AF212:AU214 BE212:BE214">
    <cfRule type="timePeriod" dxfId="2012" priority="2797" timePeriod="nextMonth">
      <formula>AND(MONTH(AF212)=MONTH(EDATE(TODAY(),0+1)),YEAR(AF212)=YEAR(EDATE(TODAY(),0+1)))</formula>
    </cfRule>
    <cfRule type="timePeriod" dxfId="2011" priority="2798" timePeriod="nextWeek">
      <formula>AND(ROUNDDOWN(AF212,0)-TODAY()&gt;(7-WEEKDAY(TODAY())),ROUNDDOWN(AF212,0)-TODAY()&lt;(15-WEEKDAY(TODAY())))</formula>
    </cfRule>
    <cfRule type="timePeriod" dxfId="2010" priority="2799" timePeriod="thisWeek">
      <formula>AND(TODAY()-ROUNDDOWN(AF212,0)&lt;=WEEKDAY(TODAY())-1,ROUNDDOWN(AF212,0)-TODAY()&lt;=7-WEEKDAY(TODAY()))</formula>
    </cfRule>
  </conditionalFormatting>
  <conditionalFormatting sqref="C212:C214">
    <cfRule type="containsText" dxfId="2009" priority="2792" operator="containsText" text="Closed">
      <formula>NOT(ISERROR(SEARCH("Closed",C212)))</formula>
    </cfRule>
    <cfRule type="containsText" dxfId="2008" priority="2795" stopIfTrue="1" operator="containsText" text="Near Due">
      <formula>NOT(ISERROR(SEARCH("Near Due",C212)))</formula>
    </cfRule>
    <cfRule type="containsText" dxfId="2007" priority="2796" stopIfTrue="1" operator="containsText" text="Closed">
      <formula>NOT(ISERROR(SEARCH("Closed",C212)))</formula>
    </cfRule>
  </conditionalFormatting>
  <conditionalFormatting sqref="D212:D214">
    <cfRule type="containsText" dxfId="2006" priority="2793" operator="containsText" text="Done">
      <formula>NOT(ISERROR(SEARCH("Done",D212)))</formula>
    </cfRule>
    <cfRule type="containsText" dxfId="2005" priority="2794" operator="containsText" text="Under Test">
      <formula>NOT(ISERROR(SEARCH("Under Test",D212)))</formula>
    </cfRule>
  </conditionalFormatting>
  <conditionalFormatting sqref="D212:D214">
    <cfRule type="containsText" dxfId="2004" priority="2791" operator="containsText" text="Cancel Test">
      <formula>NOT(ISERROR(SEARCH("Cancel Test",D212)))</formula>
    </cfRule>
  </conditionalFormatting>
  <conditionalFormatting sqref="CC212:CC214">
    <cfRule type="colorScale" priority="2790">
      <colorScale>
        <cfvo type="min"/>
        <cfvo type="percentile" val="50"/>
        <cfvo type="max"/>
        <color rgb="FF63BE7B"/>
        <color rgb="FFFCFCFF"/>
        <color rgb="FFF8696B"/>
      </colorScale>
    </cfRule>
  </conditionalFormatting>
  <conditionalFormatting sqref="E212:E214">
    <cfRule type="containsText" dxfId="2003" priority="2779" stopIfTrue="1" operator="containsText" text="Near Due">
      <formula>NOT(ISERROR(SEARCH("Near Due",E212)))</formula>
    </cfRule>
    <cfRule type="containsText" dxfId="2002" priority="2780" stopIfTrue="1" operator="containsText" text="Closed">
      <formula>NOT(ISERROR(SEARCH("Closed",E212)))</formula>
    </cfRule>
  </conditionalFormatting>
  <conditionalFormatting sqref="E212:E214">
    <cfRule type="containsText" dxfId="2001" priority="2776" stopIfTrue="1" operator="containsText" text="Too Over Due">
      <formula>NOT(ISERROR(SEARCH("Too Over Due",E212)))</formula>
    </cfRule>
    <cfRule type="containsText" dxfId="2000" priority="2777" stopIfTrue="1" operator="containsText" text="Over due">
      <formula>NOT(ISERROR(SEARCH("Over due",E212)))</formula>
    </cfRule>
    <cfRule type="containsText" dxfId="1999" priority="2778" stopIfTrue="1" operator="containsText" text="Today is due date">
      <formula>NOT(ISERROR(SEARCH("Today is due date",E212)))</formula>
    </cfRule>
  </conditionalFormatting>
  <conditionalFormatting sqref="D672:D676">
    <cfRule type="containsText" dxfId="1998" priority="2774" stopIfTrue="1" operator="containsText" text="Near Due">
      <formula>NOT(ISERROR(SEARCH("Near Due",D672)))</formula>
    </cfRule>
    <cfRule type="containsText" dxfId="1997" priority="2775" stopIfTrue="1" operator="containsText" text="Closed">
      <formula>NOT(ISERROR(SEARCH("Closed",D672)))</formula>
    </cfRule>
  </conditionalFormatting>
  <conditionalFormatting sqref="D672:D676">
    <cfRule type="containsText" dxfId="1996" priority="2771" stopIfTrue="1" operator="containsText" text="Too Over Due">
      <formula>NOT(ISERROR(SEARCH("Too Over Due",D672)))</formula>
    </cfRule>
    <cfRule type="containsText" dxfId="1995" priority="2772" stopIfTrue="1" operator="containsText" text="Over due">
      <formula>NOT(ISERROR(SEARCH("Over due",D672)))</formula>
    </cfRule>
    <cfRule type="containsText" dxfId="1994" priority="2773" stopIfTrue="1" operator="containsText" text="Today is due date">
      <formula>NOT(ISERROR(SEARCH("Today is due date",D672)))</formula>
    </cfRule>
  </conditionalFormatting>
  <conditionalFormatting sqref="D672:D676">
    <cfRule type="containsText" dxfId="1993" priority="2769" operator="containsText" text="Done">
      <formula>NOT(ISERROR(SEARCH("Done",D672)))</formula>
    </cfRule>
    <cfRule type="containsText" dxfId="1992" priority="2770" operator="containsText" text="Under Test">
      <formula>NOT(ISERROR(SEARCH("Under Test",D672)))</formula>
    </cfRule>
  </conditionalFormatting>
  <conditionalFormatting sqref="D672:D676">
    <cfRule type="containsText" dxfId="1991" priority="2768" operator="containsText" text="Cancel Test">
      <formula>NOT(ISERROR(SEARCH("Cancel Test",D672)))</formula>
    </cfRule>
  </conditionalFormatting>
  <conditionalFormatting sqref="D216">
    <cfRule type="containsText" dxfId="1990" priority="2766" stopIfTrue="1" operator="containsText" text="Near Due">
      <formula>NOT(ISERROR(SEARCH("Near Due",D216)))</formula>
    </cfRule>
    <cfRule type="containsText" dxfId="1989" priority="2767" stopIfTrue="1" operator="containsText" text="Closed">
      <formula>NOT(ISERROR(SEARCH("Closed",D216)))</formula>
    </cfRule>
  </conditionalFormatting>
  <conditionalFormatting sqref="C216:D216">
    <cfRule type="containsText" dxfId="1988" priority="2763" stopIfTrue="1" operator="containsText" text="Too Over Due">
      <formula>NOT(ISERROR(SEARCH("Too Over Due",C216)))</formula>
    </cfRule>
    <cfRule type="containsText" dxfId="1987" priority="2764" stopIfTrue="1" operator="containsText" text="Over due">
      <formula>NOT(ISERROR(SEARCH("Over due",C216)))</formula>
    </cfRule>
    <cfRule type="containsText" dxfId="1986" priority="2765" stopIfTrue="1" operator="containsText" text="Today is due date">
      <formula>NOT(ISERROR(SEARCH("Today is due date",C216)))</formula>
    </cfRule>
  </conditionalFormatting>
  <conditionalFormatting sqref="X216:Y216">
    <cfRule type="containsText" dxfId="1985" priority="2760" operator="containsText" text="Non Operate">
      <formula>NOT(ISERROR(SEARCH("Non Operate",X216)))</formula>
    </cfRule>
    <cfRule type="containsText" dxfId="1984" priority="2761" operator="containsText" text="Operate">
      <formula>NOT(ISERROR(SEARCH("Operate",X216)))</formula>
    </cfRule>
  </conditionalFormatting>
  <conditionalFormatting sqref="O216">
    <cfRule type="containsText" dxfId="1983" priority="2758" operator="containsText" text="Regular Test">
      <formula>NOT(ISERROR(SEARCH("Regular Test",O216)))</formula>
    </cfRule>
    <cfRule type="containsText" dxfId="1982" priority="2759" operator="containsText" text="Special Request">
      <formula>NOT(ISERROR(SEARCH("Special Request",O216)))</formula>
    </cfRule>
  </conditionalFormatting>
  <conditionalFormatting sqref="AF216:AU216 BE216">
    <cfRule type="timePeriod" dxfId="1981" priority="2755" timePeriod="nextMonth">
      <formula>AND(MONTH(AF216)=MONTH(EDATE(TODAY(),0+1)),YEAR(AF216)=YEAR(EDATE(TODAY(),0+1)))</formula>
    </cfRule>
    <cfRule type="timePeriod" dxfId="1980" priority="2756" timePeriod="nextWeek">
      <formula>AND(ROUNDDOWN(AF216,0)-TODAY()&gt;(7-WEEKDAY(TODAY())),ROUNDDOWN(AF216,0)-TODAY()&lt;(15-WEEKDAY(TODAY())))</formula>
    </cfRule>
    <cfRule type="timePeriod" dxfId="1979" priority="2757" timePeriod="thisWeek">
      <formula>AND(TODAY()-ROUNDDOWN(AF216,0)&lt;=WEEKDAY(TODAY())-1,ROUNDDOWN(AF216,0)-TODAY()&lt;=7-WEEKDAY(TODAY()))</formula>
    </cfRule>
  </conditionalFormatting>
  <conditionalFormatting sqref="C216">
    <cfRule type="containsText" dxfId="1978" priority="2750" operator="containsText" text="Closed">
      <formula>NOT(ISERROR(SEARCH("Closed",C216)))</formula>
    </cfRule>
    <cfRule type="containsText" dxfId="1977" priority="2753" stopIfTrue="1" operator="containsText" text="Near Due">
      <formula>NOT(ISERROR(SEARCH("Near Due",C216)))</formula>
    </cfRule>
    <cfRule type="containsText" dxfId="1976" priority="2754" stopIfTrue="1" operator="containsText" text="Closed">
      <formula>NOT(ISERROR(SEARCH("Closed",C216)))</formula>
    </cfRule>
  </conditionalFormatting>
  <conditionalFormatting sqref="D216">
    <cfRule type="containsText" dxfId="1975" priority="2751" operator="containsText" text="Done">
      <formula>NOT(ISERROR(SEARCH("Done",D216)))</formula>
    </cfRule>
    <cfRule type="containsText" dxfId="1974" priority="2752" operator="containsText" text="Under Test">
      <formula>NOT(ISERROR(SEARCH("Under Test",D216)))</formula>
    </cfRule>
  </conditionalFormatting>
  <conditionalFormatting sqref="D216">
    <cfRule type="containsText" dxfId="1973" priority="2749" operator="containsText" text="Cancel Test">
      <formula>NOT(ISERROR(SEARCH("Cancel Test",D216)))</formula>
    </cfRule>
  </conditionalFormatting>
  <conditionalFormatting sqref="CC216">
    <cfRule type="colorScale" priority="2748">
      <colorScale>
        <cfvo type="min"/>
        <cfvo type="percentile" val="50"/>
        <cfvo type="max"/>
        <color rgb="FF63BE7B"/>
        <color rgb="FFFCFCFF"/>
        <color rgb="FFF8696B"/>
      </colorScale>
    </cfRule>
  </conditionalFormatting>
  <conditionalFormatting sqref="E216">
    <cfRule type="containsText" dxfId="1972" priority="2743" stopIfTrue="1" operator="containsText" text="Near Due">
      <formula>NOT(ISERROR(SEARCH("Near Due",E216)))</formula>
    </cfRule>
    <cfRule type="containsText" dxfId="1971" priority="2744" stopIfTrue="1" operator="containsText" text="Closed">
      <formula>NOT(ISERROR(SEARCH("Closed",E216)))</formula>
    </cfRule>
  </conditionalFormatting>
  <conditionalFormatting sqref="E216">
    <cfRule type="containsText" dxfId="1970" priority="2740" stopIfTrue="1" operator="containsText" text="Too Over Due">
      <formula>NOT(ISERROR(SEARCH("Too Over Due",E216)))</formula>
    </cfRule>
    <cfRule type="containsText" dxfId="1969" priority="2741" stopIfTrue="1" operator="containsText" text="Over due">
      <formula>NOT(ISERROR(SEARCH("Over due",E216)))</formula>
    </cfRule>
    <cfRule type="containsText" dxfId="1968" priority="2742" stopIfTrue="1" operator="containsText" text="Today is due date">
      <formula>NOT(ISERROR(SEARCH("Today is due date",E216)))</formula>
    </cfRule>
  </conditionalFormatting>
  <conditionalFormatting sqref="AF138:AI138">
    <cfRule type="timePeriod" dxfId="1967" priority="2737" timePeriod="nextMonth">
      <formula>AND(MONTH(AF138)=MONTH(EDATE(TODAY(),0+1)),YEAR(AF138)=YEAR(EDATE(TODAY(),0+1)))</formula>
    </cfRule>
    <cfRule type="timePeriod" dxfId="1966" priority="2738" timePeriod="nextWeek">
      <formula>AND(ROUNDDOWN(AF138,0)-TODAY()&gt;(7-WEEKDAY(TODAY())),ROUNDDOWN(AF138,0)-TODAY()&lt;(15-WEEKDAY(TODAY())))</formula>
    </cfRule>
    <cfRule type="timePeriod" dxfId="1965" priority="2739" timePeriod="thisWeek">
      <formula>AND(TODAY()-ROUNDDOWN(AF138,0)&lt;=WEEKDAY(TODAY())-1,ROUNDDOWN(AF138,0)-TODAY()&lt;=7-WEEKDAY(TODAY()))</formula>
    </cfRule>
  </conditionalFormatting>
  <conditionalFormatting sqref="D129">
    <cfRule type="containsText" dxfId="1964" priority="2735" stopIfTrue="1" operator="containsText" text="Near Due">
      <formula>NOT(ISERROR(SEARCH("Near Due",D129)))</formula>
    </cfRule>
    <cfRule type="containsText" dxfId="1963" priority="2736" stopIfTrue="1" operator="containsText" text="Closed">
      <formula>NOT(ISERROR(SEARCH("Closed",D129)))</formula>
    </cfRule>
  </conditionalFormatting>
  <conditionalFormatting sqref="D129">
    <cfRule type="containsText" dxfId="1962" priority="2732" stopIfTrue="1" operator="containsText" text="Too Over Due">
      <formula>NOT(ISERROR(SEARCH("Too Over Due",D129)))</formula>
    </cfRule>
    <cfRule type="containsText" dxfId="1961" priority="2733" stopIfTrue="1" operator="containsText" text="Over due">
      <formula>NOT(ISERROR(SEARCH("Over due",D129)))</formula>
    </cfRule>
    <cfRule type="containsText" dxfId="1960" priority="2734" stopIfTrue="1" operator="containsText" text="Today is due date">
      <formula>NOT(ISERROR(SEARCH("Today is due date",D129)))</formula>
    </cfRule>
  </conditionalFormatting>
  <conditionalFormatting sqref="D129">
    <cfRule type="containsText" dxfId="1959" priority="2730" operator="containsText" text="Done">
      <formula>NOT(ISERROR(SEARCH("Done",D129)))</formula>
    </cfRule>
    <cfRule type="containsText" dxfId="1958" priority="2731" operator="containsText" text="Under Test">
      <formula>NOT(ISERROR(SEARCH("Under Test",D129)))</formula>
    </cfRule>
  </conditionalFormatting>
  <conditionalFormatting sqref="D129">
    <cfRule type="containsText" dxfId="1957" priority="2729" operator="containsText" text="Cancel Test">
      <formula>NOT(ISERROR(SEARCH("Cancel Test",D129)))</formula>
    </cfRule>
  </conditionalFormatting>
  <conditionalFormatting sqref="X218:Y218 X222:Y222 X224:Y224">
    <cfRule type="containsText" dxfId="1956" priority="2711" operator="containsText" text="Non Operate">
      <formula>NOT(ISERROR(SEARCH("Non Operate",X218)))</formula>
    </cfRule>
    <cfRule type="containsText" dxfId="1955" priority="2712" operator="containsText" text="Operate">
      <formula>NOT(ISERROR(SEARCH("Operate",X218)))</formula>
    </cfRule>
  </conditionalFormatting>
  <conditionalFormatting sqref="O218 O222 O224">
    <cfRule type="containsText" dxfId="1954" priority="2709" operator="containsText" text="Regular Test">
      <formula>NOT(ISERROR(SEARCH("Regular Test",O218)))</formula>
    </cfRule>
    <cfRule type="containsText" dxfId="1953" priority="2710" operator="containsText" text="Special Request">
      <formula>NOT(ISERROR(SEARCH("Special Request",O218)))</formula>
    </cfRule>
  </conditionalFormatting>
  <conditionalFormatting sqref="X219:Y221">
    <cfRule type="containsText" dxfId="1952" priority="2707" operator="containsText" text="Non Operate">
      <formula>NOT(ISERROR(SEARCH("Non Operate",X219)))</formula>
    </cfRule>
    <cfRule type="containsText" dxfId="1951" priority="2708" operator="containsText" text="Operate">
      <formula>NOT(ISERROR(SEARCH("Operate",X219)))</formula>
    </cfRule>
  </conditionalFormatting>
  <conditionalFormatting sqref="O219:O221">
    <cfRule type="containsText" dxfId="1950" priority="2705" operator="containsText" text="Regular Test">
      <formula>NOT(ISERROR(SEARCH("Regular Test",O219)))</formula>
    </cfRule>
    <cfRule type="containsText" dxfId="1949" priority="2706" operator="containsText" text="Special Request">
      <formula>NOT(ISERROR(SEARCH("Special Request",O219)))</formula>
    </cfRule>
  </conditionalFormatting>
  <conditionalFormatting sqref="X223:Y223">
    <cfRule type="containsText" dxfId="1948" priority="2703" operator="containsText" text="Non Operate">
      <formula>NOT(ISERROR(SEARCH("Non Operate",X223)))</formula>
    </cfRule>
    <cfRule type="containsText" dxfId="1947" priority="2704" operator="containsText" text="Operate">
      <formula>NOT(ISERROR(SEARCH("Operate",X223)))</formula>
    </cfRule>
  </conditionalFormatting>
  <conditionalFormatting sqref="O223">
    <cfRule type="containsText" dxfId="1946" priority="2701" operator="containsText" text="Regular Test">
      <formula>NOT(ISERROR(SEARCH("Regular Test",O223)))</formula>
    </cfRule>
    <cfRule type="containsText" dxfId="1945" priority="2702" operator="containsText" text="Special Request">
      <formula>NOT(ISERROR(SEARCH("Special Request",O223)))</formula>
    </cfRule>
  </conditionalFormatting>
  <conditionalFormatting sqref="AV219:AV224">
    <cfRule type="timePeriod" dxfId="1944" priority="2698" timePeriod="nextMonth">
      <formula>AND(MONTH(AV219)=MONTH(EDATE(TODAY(),0+1)),YEAR(AV219)=YEAR(EDATE(TODAY(),0+1)))</formula>
    </cfRule>
    <cfRule type="timePeriod" dxfId="1943" priority="2699" timePeriod="nextWeek">
      <formula>AND(ROUNDDOWN(AV219,0)-TODAY()&gt;(7-WEEKDAY(TODAY())),ROUNDDOWN(AV219,0)-TODAY()&lt;(15-WEEKDAY(TODAY())))</formula>
    </cfRule>
    <cfRule type="timePeriod" dxfId="1942" priority="2700" timePeriod="thisWeek">
      <formula>AND(TODAY()-ROUNDDOWN(AV219,0)&lt;=WEEKDAY(TODAY())-1,ROUNDDOWN(AV219,0)-TODAY()&lt;=7-WEEKDAY(TODAY()))</formula>
    </cfRule>
  </conditionalFormatting>
  <conditionalFormatting sqref="AG224">
    <cfRule type="timePeriod" dxfId="1941" priority="2692" timePeriod="nextMonth">
      <formula>AND(MONTH(AG224)=MONTH(EDATE(TODAY(),0+1)),YEAR(AG224)=YEAR(EDATE(TODAY(),0+1)))</formula>
    </cfRule>
    <cfRule type="timePeriod" dxfId="1940" priority="2693" timePeriod="nextWeek">
      <formula>AND(ROUNDDOWN(AG224,0)-TODAY()&gt;(7-WEEKDAY(TODAY())),ROUNDDOWN(AG224,0)-TODAY()&lt;(15-WEEKDAY(TODAY())))</formula>
    </cfRule>
    <cfRule type="timePeriod" dxfId="1939" priority="2694" timePeriod="thisWeek">
      <formula>AND(TODAY()-ROUNDDOWN(AG224,0)&lt;=WEEKDAY(TODAY())-1,ROUNDDOWN(AG224,0)-TODAY()&lt;=7-WEEKDAY(TODAY()))</formula>
    </cfRule>
  </conditionalFormatting>
  <conditionalFormatting sqref="AW217:AX217 AZ217:BA217">
    <cfRule type="timePeriod" dxfId="1938" priority="2686" timePeriod="nextMonth">
      <formula>AND(MONTH(AW217)=MONTH(EDATE(TODAY(),0+1)),YEAR(AW217)=YEAR(EDATE(TODAY(),0+1)))</formula>
    </cfRule>
    <cfRule type="timePeriod" dxfId="1937" priority="2687" timePeriod="nextWeek">
      <formula>AND(ROUNDDOWN(AW217,0)-TODAY()&gt;(7-WEEKDAY(TODAY())),ROUNDDOWN(AW217,0)-TODAY()&lt;(15-WEEKDAY(TODAY())))</formula>
    </cfRule>
    <cfRule type="timePeriod" dxfId="1936" priority="2688" timePeriod="thisWeek">
      <formula>AND(TODAY()-ROUNDDOWN(AW217,0)&lt;=WEEKDAY(TODAY())-1,ROUNDDOWN(AW217,0)-TODAY()&lt;=7-WEEKDAY(TODAY()))</formula>
    </cfRule>
  </conditionalFormatting>
  <conditionalFormatting sqref="AV211:BD211 AW212:AX216 AZ212:BA216 BB212:BD217 AY212:AY217">
    <cfRule type="timePeriod" dxfId="1935" priority="2683" timePeriod="nextMonth">
      <formula>AND(MONTH(AV211)=MONTH(EDATE(TODAY(),0+1)),YEAR(AV211)=YEAR(EDATE(TODAY(),0+1)))</formula>
    </cfRule>
    <cfRule type="timePeriod" dxfId="1934" priority="2684" timePeriod="nextWeek">
      <formula>AND(ROUNDDOWN(AV211,0)-TODAY()&gt;(7-WEEKDAY(TODAY())),ROUNDDOWN(AV211,0)-TODAY()&lt;(15-WEEKDAY(TODAY())))</formula>
    </cfRule>
    <cfRule type="timePeriod" dxfId="1933" priority="2685" timePeriod="thisWeek">
      <formula>AND(TODAY()-ROUNDDOWN(AV211,0)&lt;=WEEKDAY(TODAY())-1,ROUNDDOWN(AV211,0)-TODAY()&lt;=7-WEEKDAY(TODAY()))</formula>
    </cfRule>
  </conditionalFormatting>
  <conditionalFormatting sqref="AV212:AV217">
    <cfRule type="timePeriod" dxfId="1932" priority="2680" timePeriod="nextMonth">
      <formula>AND(MONTH(AV212)=MONTH(EDATE(TODAY(),0+1)),YEAR(AV212)=YEAR(EDATE(TODAY(),0+1)))</formula>
    </cfRule>
    <cfRule type="timePeriod" dxfId="1931" priority="2681" timePeriod="nextWeek">
      <formula>AND(ROUNDDOWN(AV212,0)-TODAY()&gt;(7-WEEKDAY(TODAY())),ROUNDDOWN(AV212,0)-TODAY()&lt;(15-WEEKDAY(TODAY())))</formula>
    </cfRule>
    <cfRule type="timePeriod" dxfId="1930" priority="2682" timePeriod="thisWeek">
      <formula>AND(TODAY()-ROUNDDOWN(AV212,0)&lt;=WEEKDAY(TODAY())-1,ROUNDDOWN(AV212,0)-TODAY()&lt;=7-WEEKDAY(TODAY()))</formula>
    </cfRule>
  </conditionalFormatting>
  <conditionalFormatting sqref="AF219:AF224">
    <cfRule type="timePeriod" dxfId="1929" priority="2677" timePeriod="nextMonth">
      <formula>AND(MONTH(AF219)=MONTH(EDATE(TODAY(),0+1)),YEAR(AF219)=YEAR(EDATE(TODAY(),0+1)))</formula>
    </cfRule>
    <cfRule type="timePeriod" dxfId="1928" priority="2678" timePeriod="nextWeek">
      <formula>AND(ROUNDDOWN(AF219,0)-TODAY()&gt;(7-WEEKDAY(TODAY())),ROUNDDOWN(AF219,0)-TODAY()&lt;(15-WEEKDAY(TODAY())))</formula>
    </cfRule>
    <cfRule type="timePeriod" dxfId="1927" priority="2679" timePeriod="thisWeek">
      <formula>AND(TODAY()-ROUNDDOWN(AF219,0)&lt;=WEEKDAY(TODAY())-1,ROUNDDOWN(AF219,0)-TODAY()&lt;=7-WEEKDAY(TODAY()))</formula>
    </cfRule>
  </conditionalFormatting>
  <conditionalFormatting sqref="E225:E227">
    <cfRule type="containsText" dxfId="1926" priority="2674" stopIfTrue="1" operator="containsText" text="Near Due">
      <formula>NOT(ISERROR(SEARCH("Near Due",E225)))</formula>
    </cfRule>
    <cfRule type="containsText" dxfId="1925" priority="2675" stopIfTrue="1" operator="containsText" text="Closed">
      <formula>NOT(ISERROR(SEARCH("Closed",E225)))</formula>
    </cfRule>
  </conditionalFormatting>
  <conditionalFormatting sqref="E225:E227">
    <cfRule type="containsText" dxfId="1924" priority="2671" stopIfTrue="1" operator="containsText" text="Too Over Due">
      <formula>NOT(ISERROR(SEARCH("Too Over Due",E225)))</formula>
    </cfRule>
    <cfRule type="containsText" dxfId="1923" priority="2672" stopIfTrue="1" operator="containsText" text="Over due">
      <formula>NOT(ISERROR(SEARCH("Over due",E225)))</formula>
    </cfRule>
    <cfRule type="containsText" dxfId="1922" priority="2673" stopIfTrue="1" operator="containsText" text="Today is due date">
      <formula>NOT(ISERROR(SEARCH("Today is due date",E225)))</formula>
    </cfRule>
  </conditionalFormatting>
  <conditionalFormatting sqref="D225:D227">
    <cfRule type="containsText" dxfId="1921" priority="2669" stopIfTrue="1" operator="containsText" text="Near Due">
      <formula>NOT(ISERROR(SEARCH("Near Due",D225)))</formula>
    </cfRule>
    <cfRule type="containsText" dxfId="1920" priority="2670" stopIfTrue="1" operator="containsText" text="Closed">
      <formula>NOT(ISERROR(SEARCH("Closed",D225)))</formula>
    </cfRule>
  </conditionalFormatting>
  <conditionalFormatting sqref="D225:D227">
    <cfRule type="containsText" dxfId="1919" priority="2666" stopIfTrue="1" operator="containsText" text="Too Over Due">
      <formula>NOT(ISERROR(SEARCH("Too Over Due",D225)))</formula>
    </cfRule>
    <cfRule type="containsText" dxfId="1918" priority="2667" stopIfTrue="1" operator="containsText" text="Over due">
      <formula>NOT(ISERROR(SEARCH("Over due",D225)))</formula>
    </cfRule>
    <cfRule type="containsText" dxfId="1917" priority="2668" stopIfTrue="1" operator="containsText" text="Today is due date">
      <formula>NOT(ISERROR(SEARCH("Today is due date",D225)))</formula>
    </cfRule>
  </conditionalFormatting>
  <conditionalFormatting sqref="X225:Y227">
    <cfRule type="containsText" dxfId="1916" priority="2663" operator="containsText" text="Non Operate">
      <formula>NOT(ISERROR(SEARCH("Non Operate",X225)))</formula>
    </cfRule>
    <cfRule type="containsText" dxfId="1915" priority="2664" operator="containsText" text="Operate">
      <formula>NOT(ISERROR(SEARCH("Operate",X225)))</formula>
    </cfRule>
  </conditionalFormatting>
  <conditionalFormatting sqref="O225:O227">
    <cfRule type="containsText" dxfId="1914" priority="2661" operator="containsText" text="Regular Test">
      <formula>NOT(ISERROR(SEARCH("Regular Test",O225)))</formula>
    </cfRule>
    <cfRule type="containsText" dxfId="1913" priority="2662" operator="containsText" text="Special Request">
      <formula>NOT(ISERROR(SEARCH("Special Request",O225)))</formula>
    </cfRule>
  </conditionalFormatting>
  <conditionalFormatting sqref="CC225:CC227">
    <cfRule type="colorScale" priority="2676">
      <colorScale>
        <cfvo type="min"/>
        <cfvo type="percentile" val="50"/>
        <cfvo type="max"/>
        <color rgb="FF63BE7B"/>
        <color rgb="FFFCFCFF"/>
        <color rgb="FFF8696B"/>
      </colorScale>
    </cfRule>
  </conditionalFormatting>
  <conditionalFormatting sqref="AF225:BE227">
    <cfRule type="timePeriod" dxfId="1912" priority="2659" timePeriod="nextMonth">
      <formula>AND(MONTH(AF225)=MONTH(EDATE(TODAY(),0+1)),YEAR(AF225)=YEAR(EDATE(TODAY(),0+1)))</formula>
    </cfRule>
    <cfRule type="timePeriod" dxfId="1911" priority="2660" timePeriod="thisWeek">
      <formula>AND(TODAY()-ROUNDDOWN(AF225,0)&lt;=WEEKDAY(TODAY())-1,ROUNDDOWN(AF225,0)-TODAY()&lt;=7-WEEKDAY(TODAY()))</formula>
    </cfRule>
  </conditionalFormatting>
  <conditionalFormatting sqref="CD225:CD228">
    <cfRule type="timePeriod" dxfId="1910" priority="2656" timePeriod="nextMonth">
      <formula>AND(MONTH(CD225)=MONTH(EDATE(TODAY(),0+1)),YEAR(CD225)=YEAR(EDATE(TODAY(),0+1)))</formula>
    </cfRule>
    <cfRule type="timePeriod" dxfId="1909" priority="2657" timePeriod="nextWeek">
      <formula>AND(ROUNDDOWN(CD225,0)-TODAY()&gt;(7-WEEKDAY(TODAY())),ROUNDDOWN(CD225,0)-TODAY()&lt;(15-WEEKDAY(TODAY())))</formula>
    </cfRule>
    <cfRule type="timePeriod" dxfId="1908" priority="2658" timePeriod="thisWeek">
      <formula>AND(TODAY()-ROUNDDOWN(CD225,0)&lt;=WEEKDAY(TODAY())-1,ROUNDDOWN(CD225,0)-TODAY()&lt;=7-WEEKDAY(TODAY()))</formula>
    </cfRule>
  </conditionalFormatting>
  <conditionalFormatting sqref="C225:C237">
    <cfRule type="containsText" dxfId="1907" priority="2648" operator="containsText" text="Closed">
      <formula>NOT(ISERROR(SEARCH("Closed",C225)))</formula>
    </cfRule>
    <cfRule type="containsText" dxfId="1906" priority="2654" stopIfTrue="1" operator="containsText" text="Near Due">
      <formula>NOT(ISERROR(SEARCH("Near Due",C225)))</formula>
    </cfRule>
    <cfRule type="containsText" dxfId="1905" priority="2655" stopIfTrue="1" operator="containsText" text="Closed">
      <formula>NOT(ISERROR(SEARCH("Closed",C225)))</formula>
    </cfRule>
  </conditionalFormatting>
  <conditionalFormatting sqref="C225:C237">
    <cfRule type="containsText" dxfId="1904" priority="2651" stopIfTrue="1" operator="containsText" text="Too Over Due">
      <formula>NOT(ISERROR(SEARCH("Too Over Due",C225)))</formula>
    </cfRule>
    <cfRule type="containsText" dxfId="1903" priority="2652" stopIfTrue="1" operator="containsText" text="Over due">
      <formula>NOT(ISERROR(SEARCH("Over due",C225)))</formula>
    </cfRule>
    <cfRule type="containsText" dxfId="1902" priority="2653" stopIfTrue="1" operator="containsText" text="Today is due date">
      <formula>NOT(ISERROR(SEARCH("Today is due date",C225)))</formula>
    </cfRule>
  </conditionalFormatting>
  <conditionalFormatting sqref="D225:D227">
    <cfRule type="containsText" dxfId="1901" priority="2649" operator="containsText" text="Done">
      <formula>NOT(ISERROR(SEARCH("Done",D225)))</formula>
    </cfRule>
    <cfRule type="containsText" dxfId="1900" priority="2650" operator="containsText" text="Under Test">
      <formula>NOT(ISERROR(SEARCH("Under Test",D225)))</formula>
    </cfRule>
  </conditionalFormatting>
  <conditionalFormatting sqref="D225:D227">
    <cfRule type="containsText" dxfId="1899" priority="2647" operator="containsText" text="Cancel Test">
      <formula>NOT(ISERROR(SEARCH("Cancel Test",D225)))</formula>
    </cfRule>
  </conditionalFormatting>
  <conditionalFormatting sqref="BL189:BN189">
    <cfRule type="timePeriod" dxfId="1898" priority="2644" timePeriod="nextMonth">
      <formula>AND(MONTH(BL189)=MONTH(EDATE(TODAY(),0+1)),YEAR(BL189)=YEAR(EDATE(TODAY(),0+1)))</formula>
    </cfRule>
    <cfRule type="timePeriod" dxfId="1897" priority="2645" timePeriod="nextWeek">
      <formula>AND(ROUNDDOWN(BL189,0)-TODAY()&gt;(7-WEEKDAY(TODAY())),ROUNDDOWN(BL189,0)-TODAY()&lt;(15-WEEKDAY(TODAY())))</formula>
    </cfRule>
    <cfRule type="timePeriod" dxfId="1896" priority="2646" timePeriod="thisWeek">
      <formula>AND(TODAY()-ROUNDDOWN(BL189,0)&lt;=WEEKDAY(TODAY())-1,ROUNDDOWN(BL189,0)-TODAY()&lt;=7-WEEKDAY(TODAY()))</formula>
    </cfRule>
  </conditionalFormatting>
  <conditionalFormatting sqref="CC231">
    <cfRule type="colorScale" priority="2643">
      <colorScale>
        <cfvo type="min"/>
        <cfvo type="percentile" val="50"/>
        <cfvo type="max"/>
        <color rgb="FF63BE7B"/>
        <color rgb="FFFCFCFF"/>
        <color rgb="FFF8696B"/>
      </colorScale>
    </cfRule>
  </conditionalFormatting>
  <conditionalFormatting sqref="AH231:AU231 AX231 AZ231:BA231 BE231">
    <cfRule type="timePeriod" dxfId="1895" priority="2639" timePeriod="nextMonth">
      <formula>AND(MONTH(AH231)=MONTH(EDATE(TODAY(),0+1)),YEAR(AH231)=YEAR(EDATE(TODAY(),0+1)))</formula>
    </cfRule>
    <cfRule type="timePeriod" dxfId="1894" priority="2640" timePeriod="nextWeek">
      <formula>AND(ROUNDDOWN(AH231,0)-TODAY()&gt;(7-WEEKDAY(TODAY())),ROUNDDOWN(AH231,0)-TODAY()&lt;(15-WEEKDAY(TODAY())))</formula>
    </cfRule>
    <cfRule type="timePeriod" dxfId="1893" priority="2641" timePeriod="thisWeek">
      <formula>AND(TODAY()-ROUNDDOWN(AH231,0)&lt;=WEEKDAY(TODAY())-1,ROUNDDOWN(AH231,0)-TODAY()&lt;=7-WEEKDAY(TODAY()))</formula>
    </cfRule>
  </conditionalFormatting>
  <conditionalFormatting sqref="AF228:BE228">
    <cfRule type="timePeriod" dxfId="1892" priority="2621" timePeriod="nextMonth">
      <formula>AND(MONTH(AF228)=MONTH(EDATE(TODAY(),0+1)),YEAR(AF228)=YEAR(EDATE(TODAY(),0+1)))</formula>
    </cfRule>
    <cfRule type="timePeriod" dxfId="1891" priority="2622" timePeriod="nextWeek">
      <formula>AND(ROUNDDOWN(AF228,0)-TODAY()&gt;(7-WEEKDAY(TODAY())),ROUNDDOWN(AF228,0)-TODAY()&lt;(15-WEEKDAY(TODAY())))</formula>
    </cfRule>
    <cfRule type="timePeriod" dxfId="1890" priority="2623" timePeriod="thisWeek">
      <formula>AND(TODAY()-ROUNDDOWN(AF228,0)&lt;=WEEKDAY(TODAY())-1,ROUNDDOWN(AF228,0)-TODAY()&lt;=7-WEEKDAY(TODAY()))</formula>
    </cfRule>
  </conditionalFormatting>
  <conditionalFormatting sqref="X228:Y228 X230:Y231">
    <cfRule type="containsText" dxfId="1889" priority="2604" operator="containsText" text="Non Operate">
      <formula>NOT(ISERROR(SEARCH("Non Operate",X228)))</formula>
    </cfRule>
    <cfRule type="containsText" dxfId="1888" priority="2605" operator="containsText" text="Operate">
      <formula>NOT(ISERROR(SEARCH("Operate",X228)))</formula>
    </cfRule>
  </conditionalFormatting>
  <conditionalFormatting sqref="O228 O230:O231">
    <cfRule type="containsText" dxfId="1887" priority="2602" operator="containsText" text="Regular Test">
      <formula>NOT(ISERROR(SEARCH("Regular Test",O228)))</formula>
    </cfRule>
    <cfRule type="containsText" dxfId="1886" priority="2603" operator="containsText" text="Special Request">
      <formula>NOT(ISERROR(SEARCH("Special Request",O228)))</formula>
    </cfRule>
  </conditionalFormatting>
  <conditionalFormatting sqref="X229:Y229">
    <cfRule type="containsText" dxfId="1885" priority="2600" operator="containsText" text="Non Operate">
      <formula>NOT(ISERROR(SEARCH("Non Operate",X229)))</formula>
    </cfRule>
    <cfRule type="containsText" dxfId="1884" priority="2601" operator="containsText" text="Operate">
      <formula>NOT(ISERROR(SEARCH("Operate",X229)))</formula>
    </cfRule>
  </conditionalFormatting>
  <conditionalFormatting sqref="O229">
    <cfRule type="containsText" dxfId="1883" priority="2598" operator="containsText" text="Regular Test">
      <formula>NOT(ISERROR(SEARCH("Regular Test",O229)))</formula>
    </cfRule>
    <cfRule type="containsText" dxfId="1882" priority="2599" operator="containsText" text="Special Request">
      <formula>NOT(ISERROR(SEARCH("Special Request",O229)))</formula>
    </cfRule>
  </conditionalFormatting>
  <conditionalFormatting sqref="CC228:CC230">
    <cfRule type="colorScale" priority="18744">
      <colorScale>
        <cfvo type="min"/>
        <cfvo type="percentile" val="50"/>
        <cfvo type="max"/>
        <color rgb="FF63BE7B"/>
        <color rgb="FFFCFCFF"/>
        <color rgb="FFF8696B"/>
      </colorScale>
    </cfRule>
  </conditionalFormatting>
  <conditionalFormatting sqref="D232:D236">
    <cfRule type="containsText" dxfId="1881" priority="2569" stopIfTrue="1" operator="containsText" text="Near Due">
      <formula>NOT(ISERROR(SEARCH("Near Due",D232)))</formula>
    </cfRule>
    <cfRule type="containsText" dxfId="1880" priority="2570" stopIfTrue="1" operator="containsText" text="Closed">
      <formula>NOT(ISERROR(SEARCH("Closed",D232)))</formula>
    </cfRule>
  </conditionalFormatting>
  <conditionalFormatting sqref="D232:D236">
    <cfRule type="containsText" dxfId="1879" priority="2566" stopIfTrue="1" operator="containsText" text="Too Over Due">
      <formula>NOT(ISERROR(SEARCH("Too Over Due",D232)))</formula>
    </cfRule>
    <cfRule type="containsText" dxfId="1878" priority="2567" stopIfTrue="1" operator="containsText" text="Over due">
      <formula>NOT(ISERROR(SEARCH("Over due",D232)))</formula>
    </cfRule>
    <cfRule type="containsText" dxfId="1877" priority="2568" stopIfTrue="1" operator="containsText" text="Today is due date">
      <formula>NOT(ISERROR(SEARCH("Today is due date",D232)))</formula>
    </cfRule>
  </conditionalFormatting>
  <conditionalFormatting sqref="AG232:AU232 AW233:BE236 AH233:AN236 AX232 AZ232:BE232 AP233:AU236 CD232:CD237">
    <cfRule type="timePeriod" dxfId="1876" priority="2562" timePeriod="nextMonth">
      <formula>AND(MONTH(AG232)=MONTH(EDATE(TODAY(),0+1)),YEAR(AG232)=YEAR(EDATE(TODAY(),0+1)))</formula>
    </cfRule>
    <cfRule type="timePeriod" dxfId="1875" priority="2563" timePeriod="nextWeek">
      <formula>AND(ROUNDDOWN(AG232,0)-TODAY()&gt;(7-WEEKDAY(TODAY())),ROUNDDOWN(AG232,0)-TODAY()&lt;(15-WEEKDAY(TODAY())))</formula>
    </cfRule>
    <cfRule type="timePeriod" dxfId="1874" priority="2564" timePeriod="thisWeek">
      <formula>AND(TODAY()-ROUNDDOWN(AG232,0)&lt;=WEEKDAY(TODAY())-1,ROUNDDOWN(AG232,0)-TODAY()&lt;=7-WEEKDAY(TODAY()))</formula>
    </cfRule>
  </conditionalFormatting>
  <conditionalFormatting sqref="D232:D236">
    <cfRule type="containsText" dxfId="1873" priority="2558" operator="containsText" text="Done">
      <formula>NOT(ISERROR(SEARCH("Done",D232)))</formula>
    </cfRule>
    <cfRule type="containsText" dxfId="1872" priority="2559" operator="containsText" text="Under Test">
      <formula>NOT(ISERROR(SEARCH("Under Test",D232)))</formula>
    </cfRule>
  </conditionalFormatting>
  <conditionalFormatting sqref="D232:D236">
    <cfRule type="containsText" dxfId="1871" priority="2556" operator="containsText" text="Cancel Test">
      <formula>NOT(ISERROR(SEARCH("Cancel Test",D232)))</formula>
    </cfRule>
  </conditionalFormatting>
  <conditionalFormatting sqref="CC232:CC236">
    <cfRule type="colorScale" priority="2555">
      <colorScale>
        <cfvo type="min"/>
        <cfvo type="percentile" val="50"/>
        <cfvo type="max"/>
        <color rgb="FF63BE7B"/>
        <color rgb="FFFCFCFF"/>
        <color rgb="FFF8696B"/>
      </colorScale>
    </cfRule>
  </conditionalFormatting>
  <conditionalFormatting sqref="CF232:CF236">
    <cfRule type="timePeriod" dxfId="1870" priority="2552" timePeriod="nextMonth">
      <formula>AND(MONTH(CF232)=MONTH(EDATE(TODAY(),0+1)),YEAR(CF232)=YEAR(EDATE(TODAY(),0+1)))</formula>
    </cfRule>
    <cfRule type="timePeriod" dxfId="1869" priority="2553" timePeriod="nextWeek">
      <formula>AND(ROUNDDOWN(CF232,0)-TODAY()&gt;(7-WEEKDAY(TODAY())),ROUNDDOWN(CF232,0)-TODAY()&lt;(15-WEEKDAY(TODAY())))</formula>
    </cfRule>
    <cfRule type="timePeriod" dxfId="1868" priority="2554" timePeriod="thisWeek">
      <formula>AND(TODAY()-ROUNDDOWN(CF232,0)&lt;=WEEKDAY(TODAY())-1,ROUNDDOWN(CF232,0)-TODAY()&lt;=7-WEEKDAY(TODAY()))</formula>
    </cfRule>
  </conditionalFormatting>
  <conditionalFormatting sqref="E232:E236">
    <cfRule type="containsText" dxfId="1867" priority="2550" stopIfTrue="1" operator="containsText" text="Near Due">
      <formula>NOT(ISERROR(SEARCH("Near Due",E232)))</formula>
    </cfRule>
    <cfRule type="containsText" dxfId="1866" priority="2551" stopIfTrue="1" operator="containsText" text="Closed">
      <formula>NOT(ISERROR(SEARCH("Closed",E232)))</formula>
    </cfRule>
  </conditionalFormatting>
  <conditionalFormatting sqref="E232:E236">
    <cfRule type="containsText" dxfId="1865" priority="2547" stopIfTrue="1" operator="containsText" text="Too Over Due">
      <formula>NOT(ISERROR(SEARCH("Too Over Due",E232)))</formula>
    </cfRule>
    <cfRule type="containsText" dxfId="1864" priority="2548" stopIfTrue="1" operator="containsText" text="Over due">
      <formula>NOT(ISERROR(SEARCH("Over due",E232)))</formula>
    </cfRule>
    <cfRule type="containsText" dxfId="1863" priority="2549" stopIfTrue="1" operator="containsText" text="Today is due date">
      <formula>NOT(ISERROR(SEARCH("Today is due date",E232)))</formula>
    </cfRule>
  </conditionalFormatting>
  <conditionalFormatting sqref="X235">
    <cfRule type="containsText" dxfId="1862" priority="2545" operator="containsText" text="Non Operate">
      <formula>NOT(ISERROR(SEARCH("Non Operate",X235)))</formula>
    </cfRule>
    <cfRule type="containsText" dxfId="1861" priority="2546" operator="containsText" text="Operate">
      <formula>NOT(ISERROR(SEARCH("Operate",X235)))</formula>
    </cfRule>
  </conditionalFormatting>
  <conditionalFormatting sqref="O235">
    <cfRule type="containsText" dxfId="1860" priority="2543" operator="containsText" text="Regular Test">
      <formula>NOT(ISERROR(SEARCH("Regular Test",O235)))</formula>
    </cfRule>
    <cfRule type="containsText" dxfId="1859" priority="2544" operator="containsText" text="Special Request">
      <formula>NOT(ISERROR(SEARCH("Special Request",O235)))</formula>
    </cfRule>
  </conditionalFormatting>
  <conditionalFormatting sqref="X232:Y233 X234 Y234:Y236">
    <cfRule type="containsText" dxfId="1858" priority="2541" operator="containsText" text="Non Operate">
      <formula>NOT(ISERROR(SEARCH("Non Operate",X232)))</formula>
    </cfRule>
    <cfRule type="containsText" dxfId="1857" priority="2542" operator="containsText" text="Operate">
      <formula>NOT(ISERROR(SEARCH("Operate",X232)))</formula>
    </cfRule>
  </conditionalFormatting>
  <conditionalFormatting sqref="O232:O234">
    <cfRule type="containsText" dxfId="1856" priority="2539" operator="containsText" text="Regular Test">
      <formula>NOT(ISERROR(SEARCH("Regular Test",O232)))</formula>
    </cfRule>
    <cfRule type="containsText" dxfId="1855" priority="2540" operator="containsText" text="Special Request">
      <formula>NOT(ISERROR(SEARCH("Special Request",O232)))</formula>
    </cfRule>
  </conditionalFormatting>
  <conditionalFormatting sqref="X236">
    <cfRule type="containsText" dxfId="1854" priority="2537" operator="containsText" text="Non Operate">
      <formula>NOT(ISERROR(SEARCH("Non Operate",X236)))</formula>
    </cfRule>
    <cfRule type="containsText" dxfId="1853" priority="2538" operator="containsText" text="Operate">
      <formula>NOT(ISERROR(SEARCH("Operate",X236)))</formula>
    </cfRule>
  </conditionalFormatting>
  <conditionalFormatting sqref="O236">
    <cfRule type="containsText" dxfId="1852" priority="2535" operator="containsText" text="Regular Test">
      <formula>NOT(ISERROR(SEARCH("Regular Test",O236)))</formula>
    </cfRule>
    <cfRule type="containsText" dxfId="1851" priority="2536" operator="containsText" text="Special Request">
      <formula>NOT(ISERROR(SEARCH("Special Request",O236)))</formula>
    </cfRule>
  </conditionalFormatting>
  <conditionalFormatting sqref="AV232:AV236">
    <cfRule type="timePeriod" dxfId="1850" priority="2532" timePeriod="nextMonth">
      <formula>AND(MONTH(AV232)=MONTH(EDATE(TODAY(),0+1)),YEAR(AV232)=YEAR(EDATE(TODAY(),0+1)))</formula>
    </cfRule>
    <cfRule type="timePeriod" dxfId="1849" priority="2533" timePeriod="nextWeek">
      <formula>AND(ROUNDDOWN(AV232,0)-TODAY()&gt;(7-WEEKDAY(TODAY())),ROUNDDOWN(AV232,0)-TODAY()&lt;(15-WEEKDAY(TODAY())))</formula>
    </cfRule>
    <cfRule type="timePeriod" dxfId="1848" priority="2534" timePeriod="thisWeek">
      <formula>AND(TODAY()-ROUNDDOWN(AV232,0)&lt;=WEEKDAY(TODAY())-1,ROUNDDOWN(AV232,0)-TODAY()&lt;=7-WEEKDAY(TODAY()))</formula>
    </cfRule>
  </conditionalFormatting>
  <conditionalFormatting sqref="AF232">
    <cfRule type="timePeriod" dxfId="1847" priority="2526" timePeriod="nextMonth">
      <formula>AND(MONTH(AF232)=MONTH(EDATE(TODAY(),0+1)),YEAR(AF232)=YEAR(EDATE(TODAY(),0+1)))</formula>
    </cfRule>
    <cfRule type="timePeriod" dxfId="1846" priority="2527" timePeriod="nextWeek">
      <formula>AND(ROUNDDOWN(AF232,0)-TODAY()&gt;(7-WEEKDAY(TODAY())),ROUNDDOWN(AF232,0)-TODAY()&lt;(15-WEEKDAY(TODAY())))</formula>
    </cfRule>
    <cfRule type="timePeriod" dxfId="1845" priority="2528" timePeriod="thisWeek">
      <formula>AND(TODAY()-ROUNDDOWN(AF232,0)&lt;=WEEKDAY(TODAY())-1,ROUNDDOWN(AF232,0)-TODAY()&lt;=7-WEEKDAY(TODAY()))</formula>
    </cfRule>
  </conditionalFormatting>
  <conditionalFormatting sqref="O237">
    <cfRule type="containsText" dxfId="1844" priority="2524" operator="containsText" text="Regular Test">
      <formula>NOT(ISERROR(SEARCH("Regular Test",O237)))</formula>
    </cfRule>
    <cfRule type="containsText" dxfId="1843" priority="2525" operator="containsText" text="Special Request">
      <formula>NOT(ISERROR(SEARCH("Special Request",O237)))</formula>
    </cfRule>
  </conditionalFormatting>
  <conditionalFormatting sqref="AF233:AF237">
    <cfRule type="timePeriod" dxfId="1842" priority="2521" timePeriod="nextMonth">
      <formula>AND(MONTH(AF233)=MONTH(EDATE(TODAY(),0+1)),YEAR(AF233)=YEAR(EDATE(TODAY(),0+1)))</formula>
    </cfRule>
    <cfRule type="timePeriod" dxfId="1841" priority="2522" timePeriod="nextWeek">
      <formula>AND(ROUNDDOWN(AF233,0)-TODAY()&gt;(7-WEEKDAY(TODAY())),ROUNDDOWN(AF233,0)-TODAY()&lt;(15-WEEKDAY(TODAY())))</formula>
    </cfRule>
    <cfRule type="timePeriod" dxfId="1840" priority="2523" timePeriod="thisWeek">
      <formula>AND(TODAY()-ROUNDDOWN(AF233,0)&lt;=WEEKDAY(TODAY())-1,ROUNDDOWN(AF233,0)-TODAY()&lt;=7-WEEKDAY(TODAY()))</formula>
    </cfRule>
  </conditionalFormatting>
  <conditionalFormatting sqref="AG233:AG237">
    <cfRule type="timePeriod" dxfId="1839" priority="2518" timePeriod="nextMonth">
      <formula>AND(MONTH(AG233)=MONTH(EDATE(TODAY(),0+1)),YEAR(AG233)=YEAR(EDATE(TODAY(),0+1)))</formula>
    </cfRule>
    <cfRule type="timePeriod" dxfId="1838" priority="2519" timePeriod="nextWeek">
      <formula>AND(ROUNDDOWN(AG233,0)-TODAY()&gt;(7-WEEKDAY(TODAY())),ROUNDDOWN(AG233,0)-TODAY()&lt;(15-WEEKDAY(TODAY())))</formula>
    </cfRule>
    <cfRule type="timePeriod" dxfId="1837" priority="2520" timePeriod="thisWeek">
      <formula>AND(TODAY()-ROUNDDOWN(AG233,0)&lt;=WEEKDAY(TODAY())-1,ROUNDDOWN(AG233,0)-TODAY()&lt;=7-WEEKDAY(TODAY()))</formula>
    </cfRule>
  </conditionalFormatting>
  <conditionalFormatting sqref="D238">
    <cfRule type="containsText" dxfId="1836" priority="2516" stopIfTrue="1" operator="containsText" text="Near Due">
      <formula>NOT(ISERROR(SEARCH("Near Due",D238)))</formula>
    </cfRule>
    <cfRule type="containsText" dxfId="1835" priority="2517" stopIfTrue="1" operator="containsText" text="Closed">
      <formula>NOT(ISERROR(SEARCH("Closed",D238)))</formula>
    </cfRule>
  </conditionalFormatting>
  <conditionalFormatting sqref="D238">
    <cfRule type="containsText" dxfId="1834" priority="2513" stopIfTrue="1" operator="containsText" text="Too Over Due">
      <formula>NOT(ISERROR(SEARCH("Too Over Due",D238)))</formula>
    </cfRule>
    <cfRule type="containsText" dxfId="1833" priority="2514" stopIfTrue="1" operator="containsText" text="Over due">
      <formula>NOT(ISERROR(SEARCH("Over due",D238)))</formula>
    </cfRule>
    <cfRule type="containsText" dxfId="1832" priority="2515" stopIfTrue="1" operator="containsText" text="Today is due date">
      <formula>NOT(ISERROR(SEARCH("Today is due date",D238)))</formula>
    </cfRule>
  </conditionalFormatting>
  <conditionalFormatting sqref="D238">
    <cfRule type="containsText" dxfId="1831" priority="2511" operator="containsText" text="Done">
      <formula>NOT(ISERROR(SEARCH("Done",D238)))</formula>
    </cfRule>
    <cfRule type="containsText" dxfId="1830" priority="2512" operator="containsText" text="Under Test">
      <formula>NOT(ISERROR(SEARCH("Under Test",D238)))</formula>
    </cfRule>
  </conditionalFormatting>
  <conditionalFormatting sqref="D238">
    <cfRule type="containsText" dxfId="1829" priority="2510" operator="containsText" text="Cancel Test">
      <formula>NOT(ISERROR(SEARCH("Cancel Test",D238)))</formula>
    </cfRule>
  </conditionalFormatting>
  <conditionalFormatting sqref="X238">
    <cfRule type="containsText" dxfId="1828" priority="2501" operator="containsText" text="Non Operate">
      <formula>NOT(ISERROR(SEARCH("Non Operate",X238)))</formula>
    </cfRule>
    <cfRule type="containsText" dxfId="1827" priority="2502" operator="containsText" text="Operate">
      <formula>NOT(ISERROR(SEARCH("Operate",X238)))</formula>
    </cfRule>
  </conditionalFormatting>
  <conditionalFormatting sqref="O238">
    <cfRule type="containsText" dxfId="1826" priority="2499" operator="containsText" text="Regular Test">
      <formula>NOT(ISERROR(SEARCH("Regular Test",O238)))</formula>
    </cfRule>
    <cfRule type="containsText" dxfId="1825" priority="2500" operator="containsText" text="Special Request">
      <formula>NOT(ISERROR(SEARCH("Special Request",O238)))</formula>
    </cfRule>
  </conditionalFormatting>
  <conditionalFormatting sqref="CC238">
    <cfRule type="colorScale" priority="2504">
      <colorScale>
        <cfvo type="min"/>
        <cfvo type="percentile" val="50"/>
        <cfvo type="max"/>
        <color rgb="FF63BE7B"/>
        <color rgb="FFFCFCFF"/>
        <color rgb="FFF8696B"/>
      </colorScale>
    </cfRule>
  </conditionalFormatting>
  <conditionalFormatting sqref="AH238:AO238 AQ238:BE238">
    <cfRule type="timePeriod" dxfId="1824" priority="2496" timePeriod="nextMonth">
      <formula>AND(MONTH(AH238)=MONTH(EDATE(TODAY(),0+1)),YEAR(AH238)=YEAR(EDATE(TODAY(),0+1)))</formula>
    </cfRule>
    <cfRule type="timePeriod" dxfId="1823" priority="2497" timePeriod="nextWeek">
      <formula>AND(ROUNDDOWN(AH238,0)-TODAY()&gt;(7-WEEKDAY(TODAY())),ROUNDDOWN(AH238,0)-TODAY()&lt;(15-WEEKDAY(TODAY())))</formula>
    </cfRule>
    <cfRule type="timePeriod" dxfId="1822" priority="2498" timePeriod="thisWeek">
      <formula>AND(TODAY()-ROUNDDOWN(AH238,0)&lt;=WEEKDAY(TODAY())-1,ROUNDDOWN(AH238,0)-TODAY()&lt;=7-WEEKDAY(TODAY()))</formula>
    </cfRule>
  </conditionalFormatting>
  <conditionalFormatting sqref="CD238">
    <cfRule type="timePeriod" dxfId="1821" priority="2493" timePeriod="nextMonth">
      <formula>AND(MONTH(CD238)=MONTH(EDATE(TODAY(),0+1)),YEAR(CD238)=YEAR(EDATE(TODAY(),0+1)))</formula>
    </cfRule>
    <cfRule type="timePeriod" dxfId="1820" priority="2494" timePeriod="nextWeek">
      <formula>AND(ROUNDDOWN(CD238,0)-TODAY()&gt;(7-WEEKDAY(TODAY())),ROUNDDOWN(CD238,0)-TODAY()&lt;(15-WEEKDAY(TODAY())))</formula>
    </cfRule>
    <cfRule type="timePeriod" dxfId="1819" priority="2495" timePeriod="thisWeek">
      <formula>AND(TODAY()-ROUNDDOWN(CD238,0)&lt;=WEEKDAY(TODAY())-1,ROUNDDOWN(CD238,0)-TODAY()&lt;=7-WEEKDAY(TODAY()))</formula>
    </cfRule>
  </conditionalFormatting>
  <conditionalFormatting sqref="C238">
    <cfRule type="containsText" dxfId="1818" priority="2487" operator="containsText" text="Closed">
      <formula>NOT(ISERROR(SEARCH("Closed",C238)))</formula>
    </cfRule>
    <cfRule type="containsText" dxfId="1817" priority="2491" stopIfTrue="1" operator="containsText" text="Near Due">
      <formula>NOT(ISERROR(SEARCH("Near Due",C238)))</formula>
    </cfRule>
    <cfRule type="containsText" dxfId="1816" priority="2492" stopIfTrue="1" operator="containsText" text="Closed">
      <formula>NOT(ISERROR(SEARCH("Closed",C238)))</formula>
    </cfRule>
  </conditionalFormatting>
  <conditionalFormatting sqref="C238">
    <cfRule type="containsText" dxfId="1815" priority="2488" stopIfTrue="1" operator="containsText" text="Too Over Due">
      <formula>NOT(ISERROR(SEARCH("Too Over Due",C238)))</formula>
    </cfRule>
    <cfRule type="containsText" dxfId="1814" priority="2489" stopIfTrue="1" operator="containsText" text="Over due">
      <formula>NOT(ISERROR(SEARCH("Over due",C238)))</formula>
    </cfRule>
    <cfRule type="containsText" dxfId="1813" priority="2490" stopIfTrue="1" operator="containsText" text="Today is due date">
      <formula>NOT(ISERROR(SEARCH("Today is due date",C238)))</formula>
    </cfRule>
  </conditionalFormatting>
  <conditionalFormatting sqref="Y238">
    <cfRule type="containsText" dxfId="1812" priority="2485" operator="containsText" text="Non Operate">
      <formula>NOT(ISERROR(SEARCH("Non Operate",Y238)))</formula>
    </cfRule>
    <cfRule type="containsText" dxfId="1811" priority="2486" operator="containsText" text="Operate">
      <formula>NOT(ISERROR(SEARCH("Operate",Y238)))</formula>
    </cfRule>
  </conditionalFormatting>
  <conditionalFormatting sqref="AF238:AG238">
    <cfRule type="timePeriod" dxfId="1810" priority="2482" timePeriod="nextMonth">
      <formula>AND(MONTH(AF238)=MONTH(EDATE(TODAY(),0+1)),YEAR(AF238)=YEAR(EDATE(TODAY(),0+1)))</formula>
    </cfRule>
    <cfRule type="timePeriod" dxfId="1809" priority="2483" timePeriod="nextWeek">
      <formula>AND(ROUNDDOWN(AF238,0)-TODAY()&gt;(7-WEEKDAY(TODAY())),ROUNDDOWN(AF238,0)-TODAY()&lt;(15-WEEKDAY(TODAY())))</formula>
    </cfRule>
    <cfRule type="timePeriod" dxfId="1808" priority="2484" timePeriod="thisWeek">
      <formula>AND(TODAY()-ROUNDDOWN(AF238,0)&lt;=WEEKDAY(TODAY())-1,ROUNDDOWN(AF238,0)-TODAY()&lt;=7-WEEKDAY(TODAY()))</formula>
    </cfRule>
  </conditionalFormatting>
  <conditionalFormatting sqref="AP238">
    <cfRule type="timePeriod" dxfId="1807" priority="2479" timePeriod="nextMonth">
      <formula>AND(MONTH(AP238)=MONTH(EDATE(TODAY(),0+1)),YEAR(AP238)=YEAR(EDATE(TODAY(),0+1)))</formula>
    </cfRule>
    <cfRule type="timePeriod" dxfId="1806" priority="2480" timePeriod="nextWeek">
      <formula>AND(ROUNDDOWN(AP238,0)-TODAY()&gt;(7-WEEKDAY(TODAY())),ROUNDDOWN(AP238,0)-TODAY()&lt;(15-WEEKDAY(TODAY())))</formula>
    </cfRule>
    <cfRule type="timePeriod" dxfId="1805" priority="2481" timePeriod="thisWeek">
      <formula>AND(TODAY()-ROUNDDOWN(AP238,0)&lt;=WEEKDAY(TODAY())-1,ROUNDDOWN(AP238,0)-TODAY()&lt;=7-WEEKDAY(TODAY()))</formula>
    </cfRule>
  </conditionalFormatting>
  <conditionalFormatting sqref="D239">
    <cfRule type="containsText" dxfId="1804" priority="2477" stopIfTrue="1" operator="containsText" text="Near Due">
      <formula>NOT(ISERROR(SEARCH("Near Due",D239)))</formula>
    </cfRule>
    <cfRule type="containsText" dxfId="1803" priority="2478" stopIfTrue="1" operator="containsText" text="Closed">
      <formula>NOT(ISERROR(SEARCH("Closed",D239)))</formula>
    </cfRule>
  </conditionalFormatting>
  <conditionalFormatting sqref="D239">
    <cfRule type="containsText" dxfId="1802" priority="2474" stopIfTrue="1" operator="containsText" text="Too Over Due">
      <formula>NOT(ISERROR(SEARCH("Too Over Due",D239)))</formula>
    </cfRule>
    <cfRule type="containsText" dxfId="1801" priority="2475" stopIfTrue="1" operator="containsText" text="Over due">
      <formula>NOT(ISERROR(SEARCH("Over due",D239)))</formula>
    </cfRule>
    <cfRule type="containsText" dxfId="1800" priority="2476" stopIfTrue="1" operator="containsText" text="Today is due date">
      <formula>NOT(ISERROR(SEARCH("Today is due date",D239)))</formula>
    </cfRule>
  </conditionalFormatting>
  <conditionalFormatting sqref="D239">
    <cfRule type="containsText" dxfId="1799" priority="2472" operator="containsText" text="Done">
      <formula>NOT(ISERROR(SEARCH("Done",D239)))</formula>
    </cfRule>
    <cfRule type="containsText" dxfId="1798" priority="2473" operator="containsText" text="Under Test">
      <formula>NOT(ISERROR(SEARCH("Under Test",D239)))</formula>
    </cfRule>
  </conditionalFormatting>
  <conditionalFormatting sqref="D239">
    <cfRule type="containsText" dxfId="1797" priority="2471" operator="containsText" text="Cancel Test">
      <formula>NOT(ISERROR(SEARCH("Cancel Test",D239)))</formula>
    </cfRule>
  </conditionalFormatting>
  <conditionalFormatting sqref="X239">
    <cfRule type="containsText" dxfId="1796" priority="2462" operator="containsText" text="Non Operate">
      <formula>NOT(ISERROR(SEARCH("Non Operate",X239)))</formula>
    </cfRule>
    <cfRule type="containsText" dxfId="1795" priority="2463" operator="containsText" text="Operate">
      <formula>NOT(ISERROR(SEARCH("Operate",X239)))</formula>
    </cfRule>
  </conditionalFormatting>
  <conditionalFormatting sqref="O239">
    <cfRule type="containsText" dxfId="1794" priority="2460" operator="containsText" text="Regular Test">
      <formula>NOT(ISERROR(SEARCH("Regular Test",O239)))</formula>
    </cfRule>
    <cfRule type="containsText" dxfId="1793" priority="2461" operator="containsText" text="Special Request">
      <formula>NOT(ISERROR(SEARCH("Special Request",O239)))</formula>
    </cfRule>
  </conditionalFormatting>
  <conditionalFormatting sqref="CC239">
    <cfRule type="colorScale" priority="2465">
      <colorScale>
        <cfvo type="min"/>
        <cfvo type="percentile" val="50"/>
        <cfvo type="max"/>
        <color rgb="FF63BE7B"/>
        <color rgb="FFFCFCFF"/>
        <color rgb="FFF8696B"/>
      </colorScale>
    </cfRule>
  </conditionalFormatting>
  <conditionalFormatting sqref="AH239:AO239 AQ239:BE239">
    <cfRule type="timePeriod" dxfId="1792" priority="2457" timePeriod="nextMonth">
      <formula>AND(MONTH(AH239)=MONTH(EDATE(TODAY(),0+1)),YEAR(AH239)=YEAR(EDATE(TODAY(),0+1)))</formula>
    </cfRule>
    <cfRule type="timePeriod" dxfId="1791" priority="2458" timePeriod="nextWeek">
      <formula>AND(ROUNDDOWN(AH239,0)-TODAY()&gt;(7-WEEKDAY(TODAY())),ROUNDDOWN(AH239,0)-TODAY()&lt;(15-WEEKDAY(TODAY())))</formula>
    </cfRule>
    <cfRule type="timePeriod" dxfId="1790" priority="2459" timePeriod="thisWeek">
      <formula>AND(TODAY()-ROUNDDOWN(AH239,0)&lt;=WEEKDAY(TODAY())-1,ROUNDDOWN(AH239,0)-TODAY()&lt;=7-WEEKDAY(TODAY()))</formula>
    </cfRule>
  </conditionalFormatting>
  <conditionalFormatting sqref="C239">
    <cfRule type="containsText" dxfId="1789" priority="2448" operator="containsText" text="Closed">
      <formula>NOT(ISERROR(SEARCH("Closed",C239)))</formula>
    </cfRule>
    <cfRule type="containsText" dxfId="1788" priority="2452" stopIfTrue="1" operator="containsText" text="Near Due">
      <formula>NOT(ISERROR(SEARCH("Near Due",C239)))</formula>
    </cfRule>
    <cfRule type="containsText" dxfId="1787" priority="2453" stopIfTrue="1" operator="containsText" text="Closed">
      <formula>NOT(ISERROR(SEARCH("Closed",C239)))</formula>
    </cfRule>
  </conditionalFormatting>
  <conditionalFormatting sqref="C239">
    <cfRule type="containsText" dxfId="1786" priority="2449" stopIfTrue="1" operator="containsText" text="Too Over Due">
      <formula>NOT(ISERROR(SEARCH("Too Over Due",C239)))</formula>
    </cfRule>
    <cfRule type="containsText" dxfId="1785" priority="2450" stopIfTrue="1" operator="containsText" text="Over due">
      <formula>NOT(ISERROR(SEARCH("Over due",C239)))</formula>
    </cfRule>
    <cfRule type="containsText" dxfId="1784" priority="2451" stopIfTrue="1" operator="containsText" text="Today is due date">
      <formula>NOT(ISERROR(SEARCH("Today is due date",C239)))</formula>
    </cfRule>
  </conditionalFormatting>
  <conditionalFormatting sqref="Y239">
    <cfRule type="containsText" dxfId="1783" priority="2446" operator="containsText" text="Non Operate">
      <formula>NOT(ISERROR(SEARCH("Non Operate",Y239)))</formula>
    </cfRule>
    <cfRule type="containsText" dxfId="1782" priority="2447" operator="containsText" text="Operate">
      <formula>NOT(ISERROR(SEARCH("Operate",Y239)))</formula>
    </cfRule>
  </conditionalFormatting>
  <conditionalFormatting sqref="D240">
    <cfRule type="containsText" dxfId="1781" priority="2444" stopIfTrue="1" operator="containsText" text="Near Due">
      <formula>NOT(ISERROR(SEARCH("Near Due",D240)))</formula>
    </cfRule>
    <cfRule type="containsText" dxfId="1780" priority="2445" stopIfTrue="1" operator="containsText" text="Closed">
      <formula>NOT(ISERROR(SEARCH("Closed",D240)))</formula>
    </cfRule>
  </conditionalFormatting>
  <conditionalFormatting sqref="D240">
    <cfRule type="containsText" dxfId="1779" priority="2441" stopIfTrue="1" operator="containsText" text="Too Over Due">
      <formula>NOT(ISERROR(SEARCH("Too Over Due",D240)))</formula>
    </cfRule>
    <cfRule type="containsText" dxfId="1778" priority="2442" stopIfTrue="1" operator="containsText" text="Over due">
      <formula>NOT(ISERROR(SEARCH("Over due",D240)))</formula>
    </cfRule>
    <cfRule type="containsText" dxfId="1777" priority="2443" stopIfTrue="1" operator="containsText" text="Today is due date">
      <formula>NOT(ISERROR(SEARCH("Today is due date",D240)))</formula>
    </cfRule>
  </conditionalFormatting>
  <conditionalFormatting sqref="D240">
    <cfRule type="containsText" dxfId="1776" priority="2439" operator="containsText" text="Done">
      <formula>NOT(ISERROR(SEARCH("Done",D240)))</formula>
    </cfRule>
    <cfRule type="containsText" dxfId="1775" priority="2440" operator="containsText" text="Under Test">
      <formula>NOT(ISERROR(SEARCH("Under Test",D240)))</formula>
    </cfRule>
  </conditionalFormatting>
  <conditionalFormatting sqref="D240">
    <cfRule type="containsText" dxfId="1774" priority="2438" operator="containsText" text="Cancel Test">
      <formula>NOT(ISERROR(SEARCH("Cancel Test",D240)))</formula>
    </cfRule>
  </conditionalFormatting>
  <conditionalFormatting sqref="X240">
    <cfRule type="containsText" dxfId="1773" priority="2429" operator="containsText" text="Non Operate">
      <formula>NOT(ISERROR(SEARCH("Non Operate",X240)))</formula>
    </cfRule>
    <cfRule type="containsText" dxfId="1772" priority="2430" operator="containsText" text="Operate">
      <formula>NOT(ISERROR(SEARCH("Operate",X240)))</formula>
    </cfRule>
  </conditionalFormatting>
  <conditionalFormatting sqref="O240">
    <cfRule type="containsText" dxfId="1771" priority="2427" operator="containsText" text="Regular Test">
      <formula>NOT(ISERROR(SEARCH("Regular Test",O240)))</formula>
    </cfRule>
    <cfRule type="containsText" dxfId="1770" priority="2428" operator="containsText" text="Special Request">
      <formula>NOT(ISERROR(SEARCH("Special Request",O240)))</formula>
    </cfRule>
  </conditionalFormatting>
  <conditionalFormatting sqref="CC240">
    <cfRule type="colorScale" priority="2432">
      <colorScale>
        <cfvo type="min"/>
        <cfvo type="percentile" val="50"/>
        <cfvo type="max"/>
        <color rgb="FF63BE7B"/>
        <color rgb="FFFCFCFF"/>
        <color rgb="FFF8696B"/>
      </colorScale>
    </cfRule>
  </conditionalFormatting>
  <conditionalFormatting sqref="AH240:AO240 AQ240:BE240">
    <cfRule type="timePeriod" dxfId="1769" priority="2424" timePeriod="nextMonth">
      <formula>AND(MONTH(AH240)=MONTH(EDATE(TODAY(),0+1)),YEAR(AH240)=YEAR(EDATE(TODAY(),0+1)))</formula>
    </cfRule>
    <cfRule type="timePeriod" dxfId="1768" priority="2425" timePeriod="nextWeek">
      <formula>AND(ROUNDDOWN(AH240,0)-TODAY()&gt;(7-WEEKDAY(TODAY())),ROUNDDOWN(AH240,0)-TODAY()&lt;(15-WEEKDAY(TODAY())))</formula>
    </cfRule>
    <cfRule type="timePeriod" dxfId="1767" priority="2426" timePeriod="thisWeek">
      <formula>AND(TODAY()-ROUNDDOWN(AH240,0)&lt;=WEEKDAY(TODAY())-1,ROUNDDOWN(AH240,0)-TODAY()&lt;=7-WEEKDAY(TODAY()))</formula>
    </cfRule>
  </conditionalFormatting>
  <conditionalFormatting sqref="C240">
    <cfRule type="containsText" dxfId="1766" priority="2415" operator="containsText" text="Closed">
      <formula>NOT(ISERROR(SEARCH("Closed",C240)))</formula>
    </cfRule>
    <cfRule type="containsText" dxfId="1765" priority="2419" stopIfTrue="1" operator="containsText" text="Near Due">
      <formula>NOT(ISERROR(SEARCH("Near Due",C240)))</formula>
    </cfRule>
    <cfRule type="containsText" dxfId="1764" priority="2420" stopIfTrue="1" operator="containsText" text="Closed">
      <formula>NOT(ISERROR(SEARCH("Closed",C240)))</formula>
    </cfRule>
  </conditionalFormatting>
  <conditionalFormatting sqref="C240">
    <cfRule type="containsText" dxfId="1763" priority="2416" stopIfTrue="1" operator="containsText" text="Too Over Due">
      <formula>NOT(ISERROR(SEARCH("Too Over Due",C240)))</formula>
    </cfRule>
    <cfRule type="containsText" dxfId="1762" priority="2417" stopIfTrue="1" operator="containsText" text="Over due">
      <formula>NOT(ISERROR(SEARCH("Over due",C240)))</formula>
    </cfRule>
    <cfRule type="containsText" dxfId="1761" priority="2418" stopIfTrue="1" operator="containsText" text="Today is due date">
      <formula>NOT(ISERROR(SEARCH("Today is due date",C240)))</formula>
    </cfRule>
  </conditionalFormatting>
  <conditionalFormatting sqref="Y240">
    <cfRule type="containsText" dxfId="1760" priority="2413" operator="containsText" text="Non Operate">
      <formula>NOT(ISERROR(SEARCH("Non Operate",Y240)))</formula>
    </cfRule>
    <cfRule type="containsText" dxfId="1759" priority="2414" operator="containsText" text="Operate">
      <formula>NOT(ISERROR(SEARCH("Operate",Y240)))</formula>
    </cfRule>
  </conditionalFormatting>
  <conditionalFormatting sqref="D241">
    <cfRule type="containsText" dxfId="1758" priority="2411" stopIfTrue="1" operator="containsText" text="Near Due">
      <formula>NOT(ISERROR(SEARCH("Near Due",D241)))</formula>
    </cfRule>
    <cfRule type="containsText" dxfId="1757" priority="2412" stopIfTrue="1" operator="containsText" text="Closed">
      <formula>NOT(ISERROR(SEARCH("Closed",D241)))</formula>
    </cfRule>
  </conditionalFormatting>
  <conditionalFormatting sqref="D241">
    <cfRule type="containsText" dxfId="1756" priority="2408" stopIfTrue="1" operator="containsText" text="Too Over Due">
      <formula>NOT(ISERROR(SEARCH("Too Over Due",D241)))</formula>
    </cfRule>
    <cfRule type="containsText" dxfId="1755" priority="2409" stopIfTrue="1" operator="containsText" text="Over due">
      <formula>NOT(ISERROR(SEARCH("Over due",D241)))</formula>
    </cfRule>
    <cfRule type="containsText" dxfId="1754" priority="2410" stopIfTrue="1" operator="containsText" text="Today is due date">
      <formula>NOT(ISERROR(SEARCH("Today is due date",D241)))</formula>
    </cfRule>
  </conditionalFormatting>
  <conditionalFormatting sqref="D241">
    <cfRule type="containsText" dxfId="1753" priority="2406" operator="containsText" text="Done">
      <formula>NOT(ISERROR(SEARCH("Done",D241)))</formula>
    </cfRule>
    <cfRule type="containsText" dxfId="1752" priority="2407" operator="containsText" text="Under Test">
      <formula>NOT(ISERROR(SEARCH("Under Test",D241)))</formula>
    </cfRule>
  </conditionalFormatting>
  <conditionalFormatting sqref="D241">
    <cfRule type="containsText" dxfId="1751" priority="2405" operator="containsText" text="Cancel Test">
      <formula>NOT(ISERROR(SEARCH("Cancel Test",D241)))</formula>
    </cfRule>
  </conditionalFormatting>
  <conditionalFormatting sqref="X241">
    <cfRule type="containsText" dxfId="1750" priority="2396" operator="containsText" text="Non Operate">
      <formula>NOT(ISERROR(SEARCH("Non Operate",X241)))</formula>
    </cfRule>
    <cfRule type="containsText" dxfId="1749" priority="2397" operator="containsText" text="Operate">
      <formula>NOT(ISERROR(SEARCH("Operate",X241)))</formula>
    </cfRule>
  </conditionalFormatting>
  <conditionalFormatting sqref="O241">
    <cfRule type="containsText" dxfId="1748" priority="2394" operator="containsText" text="Regular Test">
      <formula>NOT(ISERROR(SEARCH("Regular Test",O241)))</formula>
    </cfRule>
    <cfRule type="containsText" dxfId="1747" priority="2395" operator="containsText" text="Special Request">
      <formula>NOT(ISERROR(SEARCH("Special Request",O241)))</formula>
    </cfRule>
  </conditionalFormatting>
  <conditionalFormatting sqref="CC241">
    <cfRule type="colorScale" priority="2399">
      <colorScale>
        <cfvo type="min"/>
        <cfvo type="percentile" val="50"/>
        <cfvo type="max"/>
        <color rgb="FF63BE7B"/>
        <color rgb="FFFCFCFF"/>
        <color rgb="FFF8696B"/>
      </colorScale>
    </cfRule>
  </conditionalFormatting>
  <conditionalFormatting sqref="AH241:AO241 AQ241:BE241">
    <cfRule type="timePeriod" dxfId="1746" priority="2391" timePeriod="nextMonth">
      <formula>AND(MONTH(AH241)=MONTH(EDATE(TODAY(),0+1)),YEAR(AH241)=YEAR(EDATE(TODAY(),0+1)))</formula>
    </cfRule>
    <cfRule type="timePeriod" dxfId="1745" priority="2392" timePeriod="nextWeek">
      <formula>AND(ROUNDDOWN(AH241,0)-TODAY()&gt;(7-WEEKDAY(TODAY())),ROUNDDOWN(AH241,0)-TODAY()&lt;(15-WEEKDAY(TODAY())))</formula>
    </cfRule>
    <cfRule type="timePeriod" dxfId="1744" priority="2393" timePeriod="thisWeek">
      <formula>AND(TODAY()-ROUNDDOWN(AH241,0)&lt;=WEEKDAY(TODAY())-1,ROUNDDOWN(AH241,0)-TODAY()&lt;=7-WEEKDAY(TODAY()))</formula>
    </cfRule>
  </conditionalFormatting>
  <conditionalFormatting sqref="C241">
    <cfRule type="containsText" dxfId="1743" priority="2382" operator="containsText" text="Closed">
      <formula>NOT(ISERROR(SEARCH("Closed",C241)))</formula>
    </cfRule>
    <cfRule type="containsText" dxfId="1742" priority="2386" stopIfTrue="1" operator="containsText" text="Near Due">
      <formula>NOT(ISERROR(SEARCH("Near Due",C241)))</formula>
    </cfRule>
    <cfRule type="containsText" dxfId="1741" priority="2387" stopIfTrue="1" operator="containsText" text="Closed">
      <formula>NOT(ISERROR(SEARCH("Closed",C241)))</formula>
    </cfRule>
  </conditionalFormatting>
  <conditionalFormatting sqref="C241">
    <cfRule type="containsText" dxfId="1740" priority="2383" stopIfTrue="1" operator="containsText" text="Too Over Due">
      <formula>NOT(ISERROR(SEARCH("Too Over Due",C241)))</formula>
    </cfRule>
    <cfRule type="containsText" dxfId="1739" priority="2384" stopIfTrue="1" operator="containsText" text="Over due">
      <formula>NOT(ISERROR(SEARCH("Over due",C241)))</formula>
    </cfRule>
    <cfRule type="containsText" dxfId="1738" priority="2385" stopIfTrue="1" operator="containsText" text="Today is due date">
      <formula>NOT(ISERROR(SEARCH("Today is due date",C241)))</formula>
    </cfRule>
  </conditionalFormatting>
  <conditionalFormatting sqref="Y241">
    <cfRule type="containsText" dxfId="1737" priority="2380" operator="containsText" text="Non Operate">
      <formula>NOT(ISERROR(SEARCH("Non Operate",Y241)))</formula>
    </cfRule>
    <cfRule type="containsText" dxfId="1736" priority="2381" operator="containsText" text="Operate">
      <formula>NOT(ISERROR(SEARCH("Operate",Y241)))</formula>
    </cfRule>
  </conditionalFormatting>
  <conditionalFormatting sqref="AF239:AG241">
    <cfRule type="timePeriod" dxfId="1735" priority="2377" timePeriod="nextMonth">
      <formula>AND(MONTH(AF239)=MONTH(EDATE(TODAY(),0+1)),YEAR(AF239)=YEAR(EDATE(TODAY(),0+1)))</formula>
    </cfRule>
    <cfRule type="timePeriod" dxfId="1734" priority="2378" timePeriod="nextWeek">
      <formula>AND(ROUNDDOWN(AF239,0)-TODAY()&gt;(7-WEEKDAY(TODAY())),ROUNDDOWN(AF239,0)-TODAY()&lt;(15-WEEKDAY(TODAY())))</formula>
    </cfRule>
    <cfRule type="timePeriod" dxfId="1733" priority="2379" timePeriod="thisWeek">
      <formula>AND(TODAY()-ROUNDDOWN(AF239,0)&lt;=WEEKDAY(TODAY())-1,ROUNDDOWN(AF239,0)-TODAY()&lt;=7-WEEKDAY(TODAY()))</formula>
    </cfRule>
  </conditionalFormatting>
  <conditionalFormatting sqref="AP239:AP241">
    <cfRule type="timePeriod" dxfId="1732" priority="2374" timePeriod="nextMonth">
      <formula>AND(MONTH(AP239)=MONTH(EDATE(TODAY(),0+1)),YEAR(AP239)=YEAR(EDATE(TODAY(),0+1)))</formula>
    </cfRule>
    <cfRule type="timePeriod" dxfId="1731" priority="2375" timePeriod="nextWeek">
      <formula>AND(ROUNDDOWN(AP239,0)-TODAY()&gt;(7-WEEKDAY(TODAY())),ROUNDDOWN(AP239,0)-TODAY()&lt;(15-WEEKDAY(TODAY())))</formula>
    </cfRule>
    <cfRule type="timePeriod" dxfId="1730" priority="2376" timePeriod="thisWeek">
      <formula>AND(TODAY()-ROUNDDOWN(AP239,0)&lt;=WEEKDAY(TODAY())-1,ROUNDDOWN(AP239,0)-TODAY()&lt;=7-WEEKDAY(TODAY()))</formula>
    </cfRule>
  </conditionalFormatting>
  <conditionalFormatting sqref="CD239:CD241">
    <cfRule type="timePeriod" dxfId="1729" priority="2371" timePeriod="nextMonth">
      <formula>AND(MONTH(CD239)=MONTH(EDATE(TODAY(),0+1)),YEAR(CD239)=YEAR(EDATE(TODAY(),0+1)))</formula>
    </cfRule>
    <cfRule type="timePeriod" dxfId="1728" priority="2372" timePeriod="nextWeek">
      <formula>AND(ROUNDDOWN(CD239,0)-TODAY()&gt;(7-WEEKDAY(TODAY())),ROUNDDOWN(CD239,0)-TODAY()&lt;(15-WEEKDAY(TODAY())))</formula>
    </cfRule>
    <cfRule type="timePeriod" dxfId="1727" priority="2373" timePeriod="thisWeek">
      <formula>AND(TODAY()-ROUNDDOWN(CD239,0)&lt;=WEEKDAY(TODAY())-1,ROUNDDOWN(CD239,0)-TODAY()&lt;=7-WEEKDAY(TODAY()))</formula>
    </cfRule>
  </conditionalFormatting>
  <conditionalFormatting sqref="E242:E244">
    <cfRule type="containsText" dxfId="1726" priority="2368" stopIfTrue="1" operator="containsText" text="Near Due">
      <formula>NOT(ISERROR(SEARCH("Near Due",E242)))</formula>
    </cfRule>
    <cfRule type="containsText" dxfId="1725" priority="2369" stopIfTrue="1" operator="containsText" text="Closed">
      <formula>NOT(ISERROR(SEARCH("Closed",E242)))</formula>
    </cfRule>
  </conditionalFormatting>
  <conditionalFormatting sqref="E242:E244">
    <cfRule type="containsText" dxfId="1724" priority="2365" stopIfTrue="1" operator="containsText" text="Too Over Due">
      <formula>NOT(ISERROR(SEARCH("Too Over Due",E242)))</formula>
    </cfRule>
    <cfRule type="containsText" dxfId="1723" priority="2366" stopIfTrue="1" operator="containsText" text="Over due">
      <formula>NOT(ISERROR(SEARCH("Over due",E242)))</formula>
    </cfRule>
    <cfRule type="containsText" dxfId="1722" priority="2367" stopIfTrue="1" operator="containsText" text="Today is due date">
      <formula>NOT(ISERROR(SEARCH("Today is due date",E242)))</formula>
    </cfRule>
  </conditionalFormatting>
  <conditionalFormatting sqref="D242:D244">
    <cfRule type="containsText" dxfId="1721" priority="2363" stopIfTrue="1" operator="containsText" text="Near Due">
      <formula>NOT(ISERROR(SEARCH("Near Due",D242)))</formula>
    </cfRule>
    <cfRule type="containsText" dxfId="1720" priority="2364" stopIfTrue="1" operator="containsText" text="Closed">
      <formula>NOT(ISERROR(SEARCH("Closed",D242)))</formula>
    </cfRule>
  </conditionalFormatting>
  <conditionalFormatting sqref="D242:D244">
    <cfRule type="containsText" dxfId="1719" priority="2360" stopIfTrue="1" operator="containsText" text="Too Over Due">
      <formula>NOT(ISERROR(SEARCH("Too Over Due",D242)))</formula>
    </cfRule>
    <cfRule type="containsText" dxfId="1718" priority="2361" stopIfTrue="1" operator="containsText" text="Over due">
      <formula>NOT(ISERROR(SEARCH("Over due",D242)))</formula>
    </cfRule>
    <cfRule type="containsText" dxfId="1717" priority="2362" stopIfTrue="1" operator="containsText" text="Today is due date">
      <formula>NOT(ISERROR(SEARCH("Today is due date",D242)))</formula>
    </cfRule>
  </conditionalFormatting>
  <conditionalFormatting sqref="X242:Y244">
    <cfRule type="containsText" dxfId="1716" priority="2357" operator="containsText" text="Non Operate">
      <formula>NOT(ISERROR(SEARCH("Non Operate",X242)))</formula>
    </cfRule>
    <cfRule type="containsText" dxfId="1715" priority="2358" operator="containsText" text="Operate">
      <formula>NOT(ISERROR(SEARCH("Operate",X242)))</formula>
    </cfRule>
  </conditionalFormatting>
  <conditionalFormatting sqref="O242:O244">
    <cfRule type="containsText" dxfId="1714" priority="2355" operator="containsText" text="Regular Test">
      <formula>NOT(ISERROR(SEARCH("Regular Test",O242)))</formula>
    </cfRule>
    <cfRule type="containsText" dxfId="1713" priority="2356" operator="containsText" text="Special Request">
      <formula>NOT(ISERROR(SEARCH("Special Request",O242)))</formula>
    </cfRule>
  </conditionalFormatting>
  <conditionalFormatting sqref="CC242:CC244">
    <cfRule type="colorScale" priority="2370">
      <colorScale>
        <cfvo type="min"/>
        <cfvo type="percentile" val="50"/>
        <cfvo type="max"/>
        <color rgb="FF63BE7B"/>
        <color rgb="FFFCFCFF"/>
        <color rgb="FFF8696B"/>
      </colorScale>
    </cfRule>
  </conditionalFormatting>
  <conditionalFormatting sqref="AF242:BE244">
    <cfRule type="timePeriod" dxfId="1712" priority="2353" timePeriod="nextMonth">
      <formula>AND(MONTH(AF242)=MONTH(EDATE(TODAY(),0+1)),YEAR(AF242)=YEAR(EDATE(TODAY(),0+1)))</formula>
    </cfRule>
    <cfRule type="timePeriod" dxfId="1711" priority="2354" timePeriod="thisWeek">
      <formula>AND(TODAY()-ROUNDDOWN(AF242,0)&lt;=WEEKDAY(TODAY())-1,ROUNDDOWN(AF242,0)-TODAY()&lt;=7-WEEKDAY(TODAY()))</formula>
    </cfRule>
  </conditionalFormatting>
  <conditionalFormatting sqref="CD242:CD244">
    <cfRule type="timePeriod" dxfId="1710" priority="2350" timePeriod="nextMonth">
      <formula>AND(MONTH(CD242)=MONTH(EDATE(TODAY(),0+1)),YEAR(CD242)=YEAR(EDATE(TODAY(),0+1)))</formula>
    </cfRule>
    <cfRule type="timePeriod" dxfId="1709" priority="2351" timePeriod="nextWeek">
      <formula>AND(ROUNDDOWN(CD242,0)-TODAY()&gt;(7-WEEKDAY(TODAY())),ROUNDDOWN(CD242,0)-TODAY()&lt;(15-WEEKDAY(TODAY())))</formula>
    </cfRule>
    <cfRule type="timePeriod" dxfId="1708" priority="2352" timePeriod="thisWeek">
      <formula>AND(TODAY()-ROUNDDOWN(CD242,0)&lt;=WEEKDAY(TODAY())-1,ROUNDDOWN(CD242,0)-TODAY()&lt;=7-WEEKDAY(TODAY()))</formula>
    </cfRule>
  </conditionalFormatting>
  <conditionalFormatting sqref="C242:C244">
    <cfRule type="containsText" dxfId="1707" priority="2342" operator="containsText" text="Closed">
      <formula>NOT(ISERROR(SEARCH("Closed",C242)))</formula>
    </cfRule>
    <cfRule type="containsText" dxfId="1706" priority="2348" stopIfTrue="1" operator="containsText" text="Near Due">
      <formula>NOT(ISERROR(SEARCH("Near Due",C242)))</formula>
    </cfRule>
    <cfRule type="containsText" dxfId="1705" priority="2349" stopIfTrue="1" operator="containsText" text="Closed">
      <formula>NOT(ISERROR(SEARCH("Closed",C242)))</formula>
    </cfRule>
  </conditionalFormatting>
  <conditionalFormatting sqref="C242:C244">
    <cfRule type="containsText" dxfId="1704" priority="2345" stopIfTrue="1" operator="containsText" text="Too Over Due">
      <formula>NOT(ISERROR(SEARCH("Too Over Due",C242)))</formula>
    </cfRule>
    <cfRule type="containsText" dxfId="1703" priority="2346" stopIfTrue="1" operator="containsText" text="Over due">
      <formula>NOT(ISERROR(SEARCH("Over due",C242)))</formula>
    </cfRule>
    <cfRule type="containsText" dxfId="1702" priority="2347" stopIfTrue="1" operator="containsText" text="Today is due date">
      <formula>NOT(ISERROR(SEARCH("Today is due date",C242)))</formula>
    </cfRule>
  </conditionalFormatting>
  <conditionalFormatting sqref="D242:D244">
    <cfRule type="containsText" dxfId="1701" priority="2343" operator="containsText" text="Done">
      <formula>NOT(ISERROR(SEARCH("Done",D242)))</formula>
    </cfRule>
    <cfRule type="containsText" dxfId="1700" priority="2344" operator="containsText" text="Under Test">
      <formula>NOT(ISERROR(SEARCH("Under Test",D242)))</formula>
    </cfRule>
  </conditionalFormatting>
  <conditionalFormatting sqref="D242:D244">
    <cfRule type="containsText" dxfId="1699" priority="2341" operator="containsText" text="Cancel Test">
      <formula>NOT(ISERROR(SEARCH("Cancel Test",D242)))</formula>
    </cfRule>
  </conditionalFormatting>
  <conditionalFormatting sqref="X245:Y248">
    <cfRule type="containsText" dxfId="1698" priority="2337" operator="containsText" text="Non Operate">
      <formula>NOT(ISERROR(SEARCH("Non Operate",X245)))</formula>
    </cfRule>
    <cfRule type="containsText" dxfId="1697" priority="2338" operator="containsText" text="Operate">
      <formula>NOT(ISERROR(SEARCH("Operate",X245)))</formula>
    </cfRule>
  </conditionalFormatting>
  <conditionalFormatting sqref="O245:O248">
    <cfRule type="containsText" dxfId="1696" priority="2335" operator="containsText" text="Regular Test">
      <formula>NOT(ISERROR(SEARCH("Regular Test",O245)))</formula>
    </cfRule>
    <cfRule type="containsText" dxfId="1695" priority="2336" operator="containsText" text="Special Request">
      <formula>NOT(ISERROR(SEARCH("Special Request",O245)))</formula>
    </cfRule>
  </conditionalFormatting>
  <conditionalFormatting sqref="CC245:CC248">
    <cfRule type="colorScale" priority="2340">
      <colorScale>
        <cfvo type="min"/>
        <cfvo type="percentile" val="50"/>
        <cfvo type="max"/>
        <color rgb="FF63BE7B"/>
        <color rgb="FFFCFCFF"/>
        <color rgb="FFF8696B"/>
      </colorScale>
    </cfRule>
  </conditionalFormatting>
  <conditionalFormatting sqref="AF245:BE248">
    <cfRule type="timePeriod" dxfId="1694" priority="2332" timePeriod="nextMonth">
      <formula>AND(MONTH(AF245)=MONTH(EDATE(TODAY(),0+1)),YEAR(AF245)=YEAR(EDATE(TODAY(),0+1)))</formula>
    </cfRule>
    <cfRule type="timePeriod" dxfId="1693" priority="2333" timePeriod="nextWeek">
      <formula>AND(ROUNDDOWN(AF245,0)-TODAY()&gt;(7-WEEKDAY(TODAY())),ROUNDDOWN(AF245,0)-TODAY()&lt;(15-WEEKDAY(TODAY())))</formula>
    </cfRule>
    <cfRule type="timePeriod" dxfId="1692" priority="2334" timePeriod="thisWeek">
      <formula>AND(TODAY()-ROUNDDOWN(AF245,0)&lt;=WEEKDAY(TODAY())-1,ROUNDDOWN(AF245,0)-TODAY()&lt;=7-WEEKDAY(TODAY()))</formula>
    </cfRule>
  </conditionalFormatting>
  <conditionalFormatting sqref="CD245:CD248">
    <cfRule type="timePeriod" dxfId="1691" priority="2329" timePeriod="nextMonth">
      <formula>AND(MONTH(CD245)=MONTH(EDATE(TODAY(),0+1)),YEAR(CD245)=YEAR(EDATE(TODAY(),0+1)))</formula>
    </cfRule>
    <cfRule type="timePeriod" dxfId="1690" priority="2330" timePeriod="nextWeek">
      <formula>AND(ROUNDDOWN(CD245,0)-TODAY()&gt;(7-WEEKDAY(TODAY())),ROUNDDOWN(CD245,0)-TODAY()&lt;(15-WEEKDAY(TODAY())))</formula>
    </cfRule>
    <cfRule type="timePeriod" dxfId="1689" priority="2331" timePeriod="thisWeek">
      <formula>AND(TODAY()-ROUNDDOWN(CD245,0)&lt;=WEEKDAY(TODAY())-1,ROUNDDOWN(CD245,0)-TODAY()&lt;=7-WEEKDAY(TODAY()))</formula>
    </cfRule>
  </conditionalFormatting>
  <conditionalFormatting sqref="C245:C248">
    <cfRule type="containsText" dxfId="1688" priority="2323" operator="containsText" text="Closed">
      <formula>NOT(ISERROR(SEARCH("Closed",C245)))</formula>
    </cfRule>
    <cfRule type="containsText" dxfId="1687" priority="2327" stopIfTrue="1" operator="containsText" text="Near Due">
      <formula>NOT(ISERROR(SEARCH("Near Due",C245)))</formula>
    </cfRule>
    <cfRule type="containsText" dxfId="1686" priority="2328" stopIfTrue="1" operator="containsText" text="Closed">
      <formula>NOT(ISERROR(SEARCH("Closed",C245)))</formula>
    </cfRule>
  </conditionalFormatting>
  <conditionalFormatting sqref="C245:C248">
    <cfRule type="containsText" dxfId="1685" priority="2324" stopIfTrue="1" operator="containsText" text="Too Over Due">
      <formula>NOT(ISERROR(SEARCH("Too Over Due",C245)))</formula>
    </cfRule>
    <cfRule type="containsText" dxfId="1684" priority="2325" stopIfTrue="1" operator="containsText" text="Over due">
      <formula>NOT(ISERROR(SEARCH("Over due",C245)))</formula>
    </cfRule>
    <cfRule type="containsText" dxfId="1683" priority="2326" stopIfTrue="1" operator="containsText" text="Today is due date">
      <formula>NOT(ISERROR(SEARCH("Today is due date",C245)))</formula>
    </cfRule>
  </conditionalFormatting>
  <conditionalFormatting sqref="D245:D248">
    <cfRule type="containsText" dxfId="1682" priority="2316" stopIfTrue="1" operator="containsText" text="Near Due">
      <formula>NOT(ISERROR(SEARCH("Near Due",D245)))</formula>
    </cfRule>
    <cfRule type="containsText" dxfId="1681" priority="2317" stopIfTrue="1" operator="containsText" text="Closed">
      <formula>NOT(ISERROR(SEARCH("Closed",D245)))</formula>
    </cfRule>
  </conditionalFormatting>
  <conditionalFormatting sqref="D245:D248">
    <cfRule type="containsText" dxfId="1680" priority="2313" stopIfTrue="1" operator="containsText" text="Too Over Due">
      <formula>NOT(ISERROR(SEARCH("Too Over Due",D245)))</formula>
    </cfRule>
    <cfRule type="containsText" dxfId="1679" priority="2314" stopIfTrue="1" operator="containsText" text="Over due">
      <formula>NOT(ISERROR(SEARCH("Over due",D245)))</formula>
    </cfRule>
    <cfRule type="containsText" dxfId="1678" priority="2315" stopIfTrue="1" operator="containsText" text="Today is due date">
      <formula>NOT(ISERROR(SEARCH("Today is due date",D245)))</formula>
    </cfRule>
  </conditionalFormatting>
  <conditionalFormatting sqref="D245:D248">
    <cfRule type="containsText" dxfId="1677" priority="2311" operator="containsText" text="Done">
      <formula>NOT(ISERROR(SEARCH("Done",D245)))</formula>
    </cfRule>
    <cfRule type="containsText" dxfId="1676" priority="2312" operator="containsText" text="Under Test">
      <formula>NOT(ISERROR(SEARCH("Under Test",D245)))</formula>
    </cfRule>
  </conditionalFormatting>
  <conditionalFormatting sqref="D245:D248">
    <cfRule type="containsText" dxfId="1675" priority="2310" operator="containsText" text="Cancel Test">
      <formula>NOT(ISERROR(SEARCH("Cancel Test",D245)))</formula>
    </cfRule>
  </conditionalFormatting>
  <conditionalFormatting sqref="E245:E248">
    <cfRule type="containsText" dxfId="1674" priority="2308" stopIfTrue="1" operator="containsText" text="Near Due">
      <formula>NOT(ISERROR(SEARCH("Near Due",E245)))</formula>
    </cfRule>
    <cfRule type="containsText" dxfId="1673" priority="2309" stopIfTrue="1" operator="containsText" text="Closed">
      <formula>NOT(ISERROR(SEARCH("Closed",E245)))</formula>
    </cfRule>
  </conditionalFormatting>
  <conditionalFormatting sqref="E245:E248">
    <cfRule type="containsText" dxfId="1672" priority="2305" stopIfTrue="1" operator="containsText" text="Too Over Due">
      <formula>NOT(ISERROR(SEARCH("Too Over Due",E245)))</formula>
    </cfRule>
    <cfRule type="containsText" dxfId="1671" priority="2306" stopIfTrue="1" operator="containsText" text="Over due">
      <formula>NOT(ISERROR(SEARCH("Over due",E245)))</formula>
    </cfRule>
    <cfRule type="containsText" dxfId="1670" priority="2307" stopIfTrue="1" operator="containsText" text="Today is due date">
      <formula>NOT(ISERROR(SEARCH("Today is due date",E245)))</formula>
    </cfRule>
  </conditionalFormatting>
  <conditionalFormatting sqref="X249:Y252">
    <cfRule type="containsText" dxfId="1669" priority="2301" operator="containsText" text="Non Operate">
      <formula>NOT(ISERROR(SEARCH("Non Operate",X249)))</formula>
    </cfRule>
    <cfRule type="containsText" dxfId="1668" priority="2302" operator="containsText" text="Operate">
      <formula>NOT(ISERROR(SEARCH("Operate",X249)))</formula>
    </cfRule>
  </conditionalFormatting>
  <conditionalFormatting sqref="O249:O252">
    <cfRule type="containsText" dxfId="1667" priority="2299" operator="containsText" text="Regular Test">
      <formula>NOT(ISERROR(SEARCH("Regular Test",O249)))</formula>
    </cfRule>
    <cfRule type="containsText" dxfId="1666" priority="2300" operator="containsText" text="Special Request">
      <formula>NOT(ISERROR(SEARCH("Special Request",O249)))</formula>
    </cfRule>
  </conditionalFormatting>
  <conditionalFormatting sqref="CC249:CC252">
    <cfRule type="colorScale" priority="2304">
      <colorScale>
        <cfvo type="min"/>
        <cfvo type="percentile" val="50"/>
        <cfvo type="max"/>
        <color rgb="FF63BE7B"/>
        <color rgb="FFFCFCFF"/>
        <color rgb="FFF8696B"/>
      </colorScale>
    </cfRule>
  </conditionalFormatting>
  <conditionalFormatting sqref="AF249:BE252">
    <cfRule type="timePeriod" dxfId="1665" priority="2296" timePeriod="nextMonth">
      <formula>AND(MONTH(AF249)=MONTH(EDATE(TODAY(),0+1)),YEAR(AF249)=YEAR(EDATE(TODAY(),0+1)))</formula>
    </cfRule>
    <cfRule type="timePeriod" dxfId="1664" priority="2297" timePeriod="nextWeek">
      <formula>AND(ROUNDDOWN(AF249,0)-TODAY()&gt;(7-WEEKDAY(TODAY())),ROUNDDOWN(AF249,0)-TODAY()&lt;(15-WEEKDAY(TODAY())))</formula>
    </cfRule>
    <cfRule type="timePeriod" dxfId="1663" priority="2298" timePeriod="thisWeek">
      <formula>AND(TODAY()-ROUNDDOWN(AF249,0)&lt;=WEEKDAY(TODAY())-1,ROUNDDOWN(AF249,0)-TODAY()&lt;=7-WEEKDAY(TODAY()))</formula>
    </cfRule>
  </conditionalFormatting>
  <conditionalFormatting sqref="CD249:CD252">
    <cfRule type="timePeriod" dxfId="1662" priority="2293" timePeriod="nextMonth">
      <formula>AND(MONTH(CD249)=MONTH(EDATE(TODAY(),0+1)),YEAR(CD249)=YEAR(EDATE(TODAY(),0+1)))</formula>
    </cfRule>
    <cfRule type="timePeriod" dxfId="1661" priority="2294" timePeriod="nextWeek">
      <formula>AND(ROUNDDOWN(CD249,0)-TODAY()&gt;(7-WEEKDAY(TODAY())),ROUNDDOWN(CD249,0)-TODAY()&lt;(15-WEEKDAY(TODAY())))</formula>
    </cfRule>
    <cfRule type="timePeriod" dxfId="1660" priority="2295" timePeriod="thisWeek">
      <formula>AND(TODAY()-ROUNDDOWN(CD249,0)&lt;=WEEKDAY(TODAY())-1,ROUNDDOWN(CD249,0)-TODAY()&lt;=7-WEEKDAY(TODAY()))</formula>
    </cfRule>
  </conditionalFormatting>
  <conditionalFormatting sqref="C249:C252">
    <cfRule type="containsText" dxfId="1659" priority="2287" operator="containsText" text="Closed">
      <formula>NOT(ISERROR(SEARCH("Closed",C249)))</formula>
    </cfRule>
    <cfRule type="containsText" dxfId="1658" priority="2291" stopIfTrue="1" operator="containsText" text="Near Due">
      <formula>NOT(ISERROR(SEARCH("Near Due",C249)))</formula>
    </cfRule>
    <cfRule type="containsText" dxfId="1657" priority="2292" stopIfTrue="1" operator="containsText" text="Closed">
      <formula>NOT(ISERROR(SEARCH("Closed",C249)))</formula>
    </cfRule>
  </conditionalFormatting>
  <conditionalFormatting sqref="C249:C252">
    <cfRule type="containsText" dxfId="1656" priority="2288" stopIfTrue="1" operator="containsText" text="Too Over Due">
      <formula>NOT(ISERROR(SEARCH("Too Over Due",C249)))</formula>
    </cfRule>
    <cfRule type="containsText" dxfId="1655" priority="2289" stopIfTrue="1" operator="containsText" text="Over due">
      <formula>NOT(ISERROR(SEARCH("Over due",C249)))</formula>
    </cfRule>
    <cfRule type="containsText" dxfId="1654" priority="2290" stopIfTrue="1" operator="containsText" text="Today is due date">
      <formula>NOT(ISERROR(SEARCH("Today is due date",C249)))</formula>
    </cfRule>
  </conditionalFormatting>
  <conditionalFormatting sqref="D249:D252">
    <cfRule type="containsText" dxfId="1653" priority="2285" stopIfTrue="1" operator="containsText" text="Near Due">
      <formula>NOT(ISERROR(SEARCH("Near Due",D249)))</formula>
    </cfRule>
    <cfRule type="containsText" dxfId="1652" priority="2286" stopIfTrue="1" operator="containsText" text="Closed">
      <formula>NOT(ISERROR(SEARCH("Closed",D249)))</formula>
    </cfRule>
  </conditionalFormatting>
  <conditionalFormatting sqref="D249:D252">
    <cfRule type="containsText" dxfId="1651" priority="2282" stopIfTrue="1" operator="containsText" text="Too Over Due">
      <formula>NOT(ISERROR(SEARCH("Too Over Due",D249)))</formula>
    </cfRule>
    <cfRule type="containsText" dxfId="1650" priority="2283" stopIfTrue="1" operator="containsText" text="Over due">
      <formula>NOT(ISERROR(SEARCH("Over due",D249)))</formula>
    </cfRule>
    <cfRule type="containsText" dxfId="1649" priority="2284" stopIfTrue="1" operator="containsText" text="Today is due date">
      <formula>NOT(ISERROR(SEARCH("Today is due date",D249)))</formula>
    </cfRule>
  </conditionalFormatting>
  <conditionalFormatting sqref="D249:D252">
    <cfRule type="containsText" dxfId="1648" priority="2280" operator="containsText" text="Done">
      <formula>NOT(ISERROR(SEARCH("Done",D249)))</formula>
    </cfRule>
    <cfRule type="containsText" dxfId="1647" priority="2281" operator="containsText" text="Under Test">
      <formula>NOT(ISERROR(SEARCH("Under Test",D249)))</formula>
    </cfRule>
  </conditionalFormatting>
  <conditionalFormatting sqref="D249:D252">
    <cfRule type="containsText" dxfId="1646" priority="2279" operator="containsText" text="Cancel Test">
      <formula>NOT(ISERROR(SEARCH("Cancel Test",D249)))</formula>
    </cfRule>
  </conditionalFormatting>
  <conditionalFormatting sqref="E249:E252">
    <cfRule type="containsText" dxfId="1645" priority="2277" stopIfTrue="1" operator="containsText" text="Near Due">
      <formula>NOT(ISERROR(SEARCH("Near Due",E249)))</formula>
    </cfRule>
    <cfRule type="containsText" dxfId="1644" priority="2278" stopIfTrue="1" operator="containsText" text="Closed">
      <formula>NOT(ISERROR(SEARCH("Closed",E249)))</formula>
    </cfRule>
  </conditionalFormatting>
  <conditionalFormatting sqref="E249:E252">
    <cfRule type="containsText" dxfId="1643" priority="2274" stopIfTrue="1" operator="containsText" text="Too Over Due">
      <formula>NOT(ISERROR(SEARCH("Too Over Due",E249)))</formula>
    </cfRule>
    <cfRule type="containsText" dxfId="1642" priority="2275" stopIfTrue="1" operator="containsText" text="Over due">
      <formula>NOT(ISERROR(SEARCH("Over due",E249)))</formula>
    </cfRule>
    <cfRule type="containsText" dxfId="1641" priority="2276" stopIfTrue="1" operator="containsText" text="Today is due date">
      <formula>NOT(ISERROR(SEARCH("Today is due date",E249)))</formula>
    </cfRule>
  </conditionalFormatting>
  <conditionalFormatting sqref="X253:Y256">
    <cfRule type="containsText" dxfId="1640" priority="2270" operator="containsText" text="Non Operate">
      <formula>NOT(ISERROR(SEARCH("Non Operate",X253)))</formula>
    </cfRule>
    <cfRule type="containsText" dxfId="1639" priority="2271" operator="containsText" text="Operate">
      <formula>NOT(ISERROR(SEARCH("Operate",X253)))</formula>
    </cfRule>
  </conditionalFormatting>
  <conditionalFormatting sqref="O253:O256">
    <cfRule type="containsText" dxfId="1638" priority="2268" operator="containsText" text="Regular Test">
      <formula>NOT(ISERROR(SEARCH("Regular Test",O253)))</formula>
    </cfRule>
    <cfRule type="containsText" dxfId="1637" priority="2269" operator="containsText" text="Special Request">
      <formula>NOT(ISERROR(SEARCH("Special Request",O253)))</formula>
    </cfRule>
  </conditionalFormatting>
  <conditionalFormatting sqref="CC253:CC256">
    <cfRule type="colorScale" priority="2273">
      <colorScale>
        <cfvo type="min"/>
        <cfvo type="percentile" val="50"/>
        <cfvo type="max"/>
        <color rgb="FF63BE7B"/>
        <color rgb="FFFCFCFF"/>
        <color rgb="FFF8696B"/>
      </colorScale>
    </cfRule>
  </conditionalFormatting>
  <conditionalFormatting sqref="AF253:BE256">
    <cfRule type="timePeriod" dxfId="1636" priority="2265" timePeriod="nextMonth">
      <formula>AND(MONTH(AF253)=MONTH(EDATE(TODAY(),0+1)),YEAR(AF253)=YEAR(EDATE(TODAY(),0+1)))</formula>
    </cfRule>
    <cfRule type="timePeriod" dxfId="1635" priority="2266" timePeriod="nextWeek">
      <formula>AND(ROUNDDOWN(AF253,0)-TODAY()&gt;(7-WEEKDAY(TODAY())),ROUNDDOWN(AF253,0)-TODAY()&lt;(15-WEEKDAY(TODAY())))</formula>
    </cfRule>
    <cfRule type="timePeriod" dxfId="1634" priority="2267" timePeriod="thisWeek">
      <formula>AND(TODAY()-ROUNDDOWN(AF253,0)&lt;=WEEKDAY(TODAY())-1,ROUNDDOWN(AF253,0)-TODAY()&lt;=7-WEEKDAY(TODAY()))</formula>
    </cfRule>
  </conditionalFormatting>
  <conditionalFormatting sqref="CD253:CD256">
    <cfRule type="timePeriod" dxfId="1633" priority="2262" timePeriod="nextMonth">
      <formula>AND(MONTH(CD253)=MONTH(EDATE(TODAY(),0+1)),YEAR(CD253)=YEAR(EDATE(TODAY(),0+1)))</formula>
    </cfRule>
    <cfRule type="timePeriod" dxfId="1632" priority="2263" timePeriod="nextWeek">
      <formula>AND(ROUNDDOWN(CD253,0)-TODAY()&gt;(7-WEEKDAY(TODAY())),ROUNDDOWN(CD253,0)-TODAY()&lt;(15-WEEKDAY(TODAY())))</formula>
    </cfRule>
    <cfRule type="timePeriod" dxfId="1631" priority="2264" timePeriod="thisWeek">
      <formula>AND(TODAY()-ROUNDDOWN(CD253,0)&lt;=WEEKDAY(TODAY())-1,ROUNDDOWN(CD253,0)-TODAY()&lt;=7-WEEKDAY(TODAY()))</formula>
    </cfRule>
  </conditionalFormatting>
  <conditionalFormatting sqref="C253:C256">
    <cfRule type="containsText" dxfId="1630" priority="2256" operator="containsText" text="Closed">
      <formula>NOT(ISERROR(SEARCH("Closed",C253)))</formula>
    </cfRule>
    <cfRule type="containsText" dxfId="1629" priority="2260" stopIfTrue="1" operator="containsText" text="Near Due">
      <formula>NOT(ISERROR(SEARCH("Near Due",C253)))</formula>
    </cfRule>
    <cfRule type="containsText" dxfId="1628" priority="2261" stopIfTrue="1" operator="containsText" text="Closed">
      <formula>NOT(ISERROR(SEARCH("Closed",C253)))</formula>
    </cfRule>
  </conditionalFormatting>
  <conditionalFormatting sqref="C253:C256">
    <cfRule type="containsText" dxfId="1627" priority="2257" stopIfTrue="1" operator="containsText" text="Too Over Due">
      <formula>NOT(ISERROR(SEARCH("Too Over Due",C253)))</formula>
    </cfRule>
    <cfRule type="containsText" dxfId="1626" priority="2258" stopIfTrue="1" operator="containsText" text="Over due">
      <formula>NOT(ISERROR(SEARCH("Over due",C253)))</formula>
    </cfRule>
    <cfRule type="containsText" dxfId="1625" priority="2259" stopIfTrue="1" operator="containsText" text="Today is due date">
      <formula>NOT(ISERROR(SEARCH("Today is due date",C253)))</formula>
    </cfRule>
  </conditionalFormatting>
  <conditionalFormatting sqref="D253:D256">
    <cfRule type="containsText" dxfId="1624" priority="2254" stopIfTrue="1" operator="containsText" text="Near Due">
      <formula>NOT(ISERROR(SEARCH("Near Due",D253)))</formula>
    </cfRule>
    <cfRule type="containsText" dxfId="1623" priority="2255" stopIfTrue="1" operator="containsText" text="Closed">
      <formula>NOT(ISERROR(SEARCH("Closed",D253)))</formula>
    </cfRule>
  </conditionalFormatting>
  <conditionalFormatting sqref="D253:D256">
    <cfRule type="containsText" dxfId="1622" priority="2251" stopIfTrue="1" operator="containsText" text="Too Over Due">
      <formula>NOT(ISERROR(SEARCH("Too Over Due",D253)))</formula>
    </cfRule>
    <cfRule type="containsText" dxfId="1621" priority="2252" stopIfTrue="1" operator="containsText" text="Over due">
      <formula>NOT(ISERROR(SEARCH("Over due",D253)))</formula>
    </cfRule>
    <cfRule type="containsText" dxfId="1620" priority="2253" stopIfTrue="1" operator="containsText" text="Today is due date">
      <formula>NOT(ISERROR(SEARCH("Today is due date",D253)))</formula>
    </cfRule>
  </conditionalFormatting>
  <conditionalFormatting sqref="D253:D256">
    <cfRule type="containsText" dxfId="1619" priority="2249" operator="containsText" text="Done">
      <formula>NOT(ISERROR(SEARCH("Done",D253)))</formula>
    </cfRule>
    <cfRule type="containsText" dxfId="1618" priority="2250" operator="containsText" text="Under Test">
      <formula>NOT(ISERROR(SEARCH("Under Test",D253)))</formula>
    </cfRule>
  </conditionalFormatting>
  <conditionalFormatting sqref="D253:D256">
    <cfRule type="containsText" dxfId="1617" priority="2248" operator="containsText" text="Cancel Test">
      <formula>NOT(ISERROR(SEARCH("Cancel Test",D253)))</formula>
    </cfRule>
  </conditionalFormatting>
  <conditionalFormatting sqref="E253:E256">
    <cfRule type="containsText" dxfId="1616" priority="2246" stopIfTrue="1" operator="containsText" text="Near Due">
      <formula>NOT(ISERROR(SEARCH("Near Due",E253)))</formula>
    </cfRule>
    <cfRule type="containsText" dxfId="1615" priority="2247" stopIfTrue="1" operator="containsText" text="Closed">
      <formula>NOT(ISERROR(SEARCH("Closed",E253)))</formula>
    </cfRule>
  </conditionalFormatting>
  <conditionalFormatting sqref="E253:E256">
    <cfRule type="containsText" dxfId="1614" priority="2243" stopIfTrue="1" operator="containsText" text="Too Over Due">
      <formula>NOT(ISERROR(SEARCH("Too Over Due",E253)))</formula>
    </cfRule>
    <cfRule type="containsText" dxfId="1613" priority="2244" stopIfTrue="1" operator="containsText" text="Over due">
      <formula>NOT(ISERROR(SEARCH("Over due",E253)))</formula>
    </cfRule>
    <cfRule type="containsText" dxfId="1612" priority="2245" stopIfTrue="1" operator="containsText" text="Today is due date">
      <formula>NOT(ISERROR(SEARCH("Today is due date",E253)))</formula>
    </cfRule>
  </conditionalFormatting>
  <conditionalFormatting sqref="D257:D258">
    <cfRule type="containsText" dxfId="1611" priority="2202" stopIfTrue="1" operator="containsText" text="Near Due">
      <formula>NOT(ISERROR(SEARCH("Near Due",D257)))</formula>
    </cfRule>
    <cfRule type="containsText" dxfId="1610" priority="2203" stopIfTrue="1" operator="containsText" text="Closed">
      <formula>NOT(ISERROR(SEARCH("Closed",D257)))</formula>
    </cfRule>
  </conditionalFormatting>
  <conditionalFormatting sqref="D257:D258">
    <cfRule type="containsText" dxfId="1609" priority="2199" stopIfTrue="1" operator="containsText" text="Too Over Due">
      <formula>NOT(ISERROR(SEARCH("Too Over Due",D257)))</formula>
    </cfRule>
    <cfRule type="containsText" dxfId="1608" priority="2200" stopIfTrue="1" operator="containsText" text="Over due">
      <formula>NOT(ISERROR(SEARCH("Over due",D257)))</formula>
    </cfRule>
    <cfRule type="containsText" dxfId="1607" priority="2201" stopIfTrue="1" operator="containsText" text="Today is due date">
      <formula>NOT(ISERROR(SEARCH("Today is due date",D257)))</formula>
    </cfRule>
  </conditionalFormatting>
  <conditionalFormatting sqref="D257:D258">
    <cfRule type="containsText" dxfId="1606" priority="2197" operator="containsText" text="Done">
      <formula>NOT(ISERROR(SEARCH("Done",D257)))</formula>
    </cfRule>
    <cfRule type="containsText" dxfId="1605" priority="2198" operator="containsText" text="Under Test">
      <formula>NOT(ISERROR(SEARCH("Under Test",D257)))</formula>
    </cfRule>
  </conditionalFormatting>
  <conditionalFormatting sqref="X257:Y258">
    <cfRule type="containsText" dxfId="1604" priority="2188" operator="containsText" text="Non Operate">
      <formula>NOT(ISERROR(SEARCH("Non Operate",X257)))</formula>
    </cfRule>
    <cfRule type="containsText" dxfId="1603" priority="2189" operator="containsText" text="Operate">
      <formula>NOT(ISERROR(SEARCH("Operate",X257)))</formula>
    </cfRule>
  </conditionalFormatting>
  <conditionalFormatting sqref="O257:O258">
    <cfRule type="containsText" dxfId="1602" priority="2186" operator="containsText" text="Regular Test">
      <formula>NOT(ISERROR(SEARCH("Regular Test",O257)))</formula>
    </cfRule>
    <cfRule type="containsText" dxfId="1601" priority="2187" operator="containsText" text="Special Request">
      <formula>NOT(ISERROR(SEARCH("Special Request",O257)))</formula>
    </cfRule>
  </conditionalFormatting>
  <conditionalFormatting sqref="CC257:CC258">
    <cfRule type="colorScale" priority="2196">
      <colorScale>
        <cfvo type="min"/>
        <cfvo type="percentile" val="50"/>
        <cfvo type="max"/>
        <color rgb="FF63BE7B"/>
        <color rgb="FFFCFCFF"/>
        <color rgb="FFF8696B"/>
      </colorScale>
    </cfRule>
  </conditionalFormatting>
  <conditionalFormatting sqref="AF257:BE258">
    <cfRule type="timePeriod" dxfId="1600" priority="2183" timePeriod="nextMonth">
      <formula>AND(MONTH(AF257)=MONTH(EDATE(TODAY(),0+1)),YEAR(AF257)=YEAR(EDATE(TODAY(),0+1)))</formula>
    </cfRule>
    <cfRule type="timePeriod" dxfId="1599" priority="2184" timePeriod="nextWeek">
      <formula>AND(ROUNDDOWN(AF257,0)-TODAY()&gt;(7-WEEKDAY(TODAY())),ROUNDDOWN(AF257,0)-TODAY()&lt;(15-WEEKDAY(TODAY())))</formula>
    </cfRule>
    <cfRule type="timePeriod" dxfId="1598" priority="2185" timePeriod="thisWeek">
      <formula>AND(TODAY()-ROUNDDOWN(AF257,0)&lt;=WEEKDAY(TODAY())-1,ROUNDDOWN(AF257,0)-TODAY()&lt;=7-WEEKDAY(TODAY()))</formula>
    </cfRule>
  </conditionalFormatting>
  <conditionalFormatting sqref="CD257:CD258">
    <cfRule type="timePeriod" dxfId="1597" priority="2180" timePeriod="nextMonth">
      <formula>AND(MONTH(CD257)=MONTH(EDATE(TODAY(),0+1)),YEAR(CD257)=YEAR(EDATE(TODAY(),0+1)))</formula>
    </cfRule>
    <cfRule type="timePeriod" dxfId="1596" priority="2181" timePeriod="nextWeek">
      <formula>AND(ROUNDDOWN(CD257,0)-TODAY()&gt;(7-WEEKDAY(TODAY())),ROUNDDOWN(CD257,0)-TODAY()&lt;(15-WEEKDAY(TODAY())))</formula>
    </cfRule>
    <cfRule type="timePeriod" dxfId="1595" priority="2182" timePeriod="thisWeek">
      <formula>AND(TODAY()-ROUNDDOWN(CD257,0)&lt;=WEEKDAY(TODAY())-1,ROUNDDOWN(CD257,0)-TODAY()&lt;=7-WEEKDAY(TODAY()))</formula>
    </cfRule>
  </conditionalFormatting>
  <conditionalFormatting sqref="CG257:CG258">
    <cfRule type="timePeriod" dxfId="1594" priority="2177" timePeriod="nextMonth">
      <formula>AND(MONTH(CG257)=MONTH(EDATE(TODAY(),0+1)),YEAR(CG257)=YEAR(EDATE(TODAY(),0+1)))</formula>
    </cfRule>
    <cfRule type="timePeriod" dxfId="1593" priority="2178" timePeriod="nextWeek">
      <formula>AND(ROUNDDOWN(CG257,0)-TODAY()&gt;(7-WEEKDAY(TODAY())),ROUNDDOWN(CG257,0)-TODAY()&lt;(15-WEEKDAY(TODAY())))</formula>
    </cfRule>
    <cfRule type="timePeriod" dxfId="1592" priority="2179" timePeriod="thisWeek">
      <formula>AND(TODAY()-ROUNDDOWN(CG257,0)&lt;=WEEKDAY(TODAY())-1,ROUNDDOWN(CG257,0)-TODAY()&lt;=7-WEEKDAY(TODAY()))</formula>
    </cfRule>
  </conditionalFormatting>
  <conditionalFormatting sqref="CD257:CD258">
    <cfRule type="timePeriod" dxfId="1591" priority="2174" timePeriod="nextMonth">
      <formula>AND(MONTH(CD257)=MONTH(EDATE(TODAY(),0+1)),YEAR(CD257)=YEAR(EDATE(TODAY(),0+1)))</formula>
    </cfRule>
    <cfRule type="timePeriod" dxfId="1590" priority="2175" timePeriod="nextWeek">
      <formula>AND(ROUNDDOWN(CD257,0)-TODAY()&gt;(7-WEEKDAY(TODAY())),ROUNDDOWN(CD257,0)-TODAY()&lt;(15-WEEKDAY(TODAY())))</formula>
    </cfRule>
    <cfRule type="timePeriod" dxfId="1589" priority="2176" timePeriod="thisWeek">
      <formula>AND(TODAY()-ROUNDDOWN(CD257,0)&lt;=WEEKDAY(TODAY())-1,ROUNDDOWN(CD257,0)-TODAY()&lt;=7-WEEKDAY(TODAY()))</formula>
    </cfRule>
  </conditionalFormatting>
  <conditionalFormatting sqref="C257:C258">
    <cfRule type="containsText" dxfId="1588" priority="2168" operator="containsText" text="Closed">
      <formula>NOT(ISERROR(SEARCH("Closed",C257)))</formula>
    </cfRule>
    <cfRule type="containsText" dxfId="1587" priority="2172" stopIfTrue="1" operator="containsText" text="Near Due">
      <formula>NOT(ISERROR(SEARCH("Near Due",C257)))</formula>
    </cfRule>
    <cfRule type="containsText" dxfId="1586" priority="2173" stopIfTrue="1" operator="containsText" text="Closed">
      <formula>NOT(ISERROR(SEARCH("Closed",C257)))</formula>
    </cfRule>
  </conditionalFormatting>
  <conditionalFormatting sqref="C257:C258">
    <cfRule type="containsText" dxfId="1585" priority="2169" stopIfTrue="1" operator="containsText" text="Too Over Due">
      <formula>NOT(ISERROR(SEARCH("Too Over Due",C257)))</formula>
    </cfRule>
    <cfRule type="containsText" dxfId="1584" priority="2170" stopIfTrue="1" operator="containsText" text="Over due">
      <formula>NOT(ISERROR(SEARCH("Over due",C257)))</formula>
    </cfRule>
    <cfRule type="containsText" dxfId="1583" priority="2171" stopIfTrue="1" operator="containsText" text="Today is due date">
      <formula>NOT(ISERROR(SEARCH("Today is due date",C257)))</formula>
    </cfRule>
  </conditionalFormatting>
  <conditionalFormatting sqref="CF257">
    <cfRule type="timePeriod" dxfId="1582" priority="2165" timePeriod="nextMonth">
      <formula>AND(MONTH(CF257)=MONTH(EDATE(TODAY(),0+1)),YEAR(CF257)=YEAR(EDATE(TODAY(),0+1)))</formula>
    </cfRule>
    <cfRule type="timePeriod" dxfId="1581" priority="2166" timePeriod="nextWeek">
      <formula>AND(ROUNDDOWN(CF257,0)-TODAY()&gt;(7-WEEKDAY(TODAY())),ROUNDDOWN(CF257,0)-TODAY()&lt;(15-WEEKDAY(TODAY())))</formula>
    </cfRule>
    <cfRule type="timePeriod" dxfId="1580" priority="2167" timePeriod="thisWeek">
      <formula>AND(TODAY()-ROUNDDOWN(CF257,0)&lt;=WEEKDAY(TODAY())-1,ROUNDDOWN(CF257,0)-TODAY()&lt;=7-WEEKDAY(TODAY()))</formula>
    </cfRule>
  </conditionalFormatting>
  <conditionalFormatting sqref="CF258">
    <cfRule type="timePeriod" dxfId="1579" priority="2162" timePeriod="nextMonth">
      <formula>AND(MONTH(CF258)=MONTH(EDATE(TODAY(),0+1)),YEAR(CF258)=YEAR(EDATE(TODAY(),0+1)))</formula>
    </cfRule>
    <cfRule type="timePeriod" dxfId="1578" priority="2163" timePeriod="nextWeek">
      <formula>AND(ROUNDDOWN(CF258,0)-TODAY()&gt;(7-WEEKDAY(TODAY())),ROUNDDOWN(CF258,0)-TODAY()&lt;(15-WEEKDAY(TODAY())))</formula>
    </cfRule>
    <cfRule type="timePeriod" dxfId="1577" priority="2164" timePeriod="thisWeek">
      <formula>AND(TODAY()-ROUNDDOWN(CF258,0)&lt;=WEEKDAY(TODAY())-1,ROUNDDOWN(CF258,0)-TODAY()&lt;=7-WEEKDAY(TODAY()))</formula>
    </cfRule>
  </conditionalFormatting>
  <conditionalFormatting sqref="D257:D258">
    <cfRule type="containsText" dxfId="1576" priority="2161" operator="containsText" text="Cancel Test">
      <formula>NOT(ISERROR(SEARCH("Cancel Test",D257)))</formula>
    </cfRule>
  </conditionalFormatting>
  <conditionalFormatting sqref="E257">
    <cfRule type="containsText" dxfId="1575" priority="2159" stopIfTrue="1" operator="containsText" text="Near Due">
      <formula>NOT(ISERROR(SEARCH("Near Due",E257)))</formula>
    </cfRule>
    <cfRule type="containsText" dxfId="1574" priority="2160" stopIfTrue="1" operator="containsText" text="Closed">
      <formula>NOT(ISERROR(SEARCH("Closed",E257)))</formula>
    </cfRule>
  </conditionalFormatting>
  <conditionalFormatting sqref="E257">
    <cfRule type="containsText" dxfId="1573" priority="2156" stopIfTrue="1" operator="containsText" text="Too Over Due">
      <formula>NOT(ISERROR(SEARCH("Too Over Due",E257)))</formula>
    </cfRule>
    <cfRule type="containsText" dxfId="1572" priority="2157" stopIfTrue="1" operator="containsText" text="Over due">
      <formula>NOT(ISERROR(SEARCH("Over due",E257)))</formula>
    </cfRule>
    <cfRule type="containsText" dxfId="1571" priority="2158" stopIfTrue="1" operator="containsText" text="Today is due date">
      <formula>NOT(ISERROR(SEARCH("Today is due date",E257)))</formula>
    </cfRule>
  </conditionalFormatting>
  <conditionalFormatting sqref="E258">
    <cfRule type="containsText" dxfId="1570" priority="2154" stopIfTrue="1" operator="containsText" text="Near Due">
      <formula>NOT(ISERROR(SEARCH("Near Due",E258)))</formula>
    </cfRule>
    <cfRule type="containsText" dxfId="1569" priority="2155" stopIfTrue="1" operator="containsText" text="Closed">
      <formula>NOT(ISERROR(SEARCH("Closed",E258)))</formula>
    </cfRule>
  </conditionalFormatting>
  <conditionalFormatting sqref="E258">
    <cfRule type="containsText" dxfId="1568" priority="2151" stopIfTrue="1" operator="containsText" text="Too Over Due">
      <formula>NOT(ISERROR(SEARCH("Too Over Due",E258)))</formula>
    </cfRule>
    <cfRule type="containsText" dxfId="1567" priority="2152" stopIfTrue="1" operator="containsText" text="Over due">
      <formula>NOT(ISERROR(SEARCH("Over due",E258)))</formula>
    </cfRule>
    <cfRule type="containsText" dxfId="1566" priority="2153" stopIfTrue="1" operator="containsText" text="Today is due date">
      <formula>NOT(ISERROR(SEARCH("Today is due date",E258)))</formula>
    </cfRule>
  </conditionalFormatting>
  <conditionalFormatting sqref="D259">
    <cfRule type="containsText" dxfId="1565" priority="2143" stopIfTrue="1" operator="containsText" text="Near Due">
      <formula>NOT(ISERROR(SEARCH("Near Due",D259)))</formula>
    </cfRule>
    <cfRule type="containsText" dxfId="1564" priority="2144" stopIfTrue="1" operator="containsText" text="Closed">
      <formula>NOT(ISERROR(SEARCH("Closed",D259)))</formula>
    </cfRule>
  </conditionalFormatting>
  <conditionalFormatting sqref="D259">
    <cfRule type="containsText" dxfId="1563" priority="2140" stopIfTrue="1" operator="containsText" text="Too Over Due">
      <formula>NOT(ISERROR(SEARCH("Too Over Due",D259)))</formula>
    </cfRule>
    <cfRule type="containsText" dxfId="1562" priority="2141" stopIfTrue="1" operator="containsText" text="Over due">
      <formula>NOT(ISERROR(SEARCH("Over due",D259)))</formula>
    </cfRule>
    <cfRule type="containsText" dxfId="1561" priority="2142" stopIfTrue="1" operator="containsText" text="Today is due date">
      <formula>NOT(ISERROR(SEARCH("Today is due date",D259)))</formula>
    </cfRule>
  </conditionalFormatting>
  <conditionalFormatting sqref="X259:Y259">
    <cfRule type="containsText" dxfId="1560" priority="2137" operator="containsText" text="Non Operate">
      <formula>NOT(ISERROR(SEARCH("Non Operate",X259)))</formula>
    </cfRule>
    <cfRule type="containsText" dxfId="1559" priority="2138" operator="containsText" text="Operate">
      <formula>NOT(ISERROR(SEARCH("Operate",X259)))</formula>
    </cfRule>
  </conditionalFormatting>
  <conditionalFormatting sqref="O259">
    <cfRule type="containsText" dxfId="1558" priority="2135" operator="containsText" text="Regular Test">
      <formula>NOT(ISERROR(SEARCH("Regular Test",O259)))</formula>
    </cfRule>
    <cfRule type="containsText" dxfId="1557" priority="2136" operator="containsText" text="Special Request">
      <formula>NOT(ISERROR(SEARCH("Special Request",O259)))</formula>
    </cfRule>
  </conditionalFormatting>
  <conditionalFormatting sqref="AF259:BE259">
    <cfRule type="timePeriod" dxfId="1556" priority="2132" timePeriod="nextMonth">
      <formula>AND(MONTH(AF259)=MONTH(EDATE(TODAY(),0+1)),YEAR(AF259)=YEAR(EDATE(TODAY(),0+1)))</formula>
    </cfRule>
    <cfRule type="timePeriod" dxfId="1555" priority="2133" timePeriod="nextWeek">
      <formula>AND(ROUNDDOWN(AF259,0)-TODAY()&gt;(7-WEEKDAY(TODAY())),ROUNDDOWN(AF259,0)-TODAY()&lt;(15-WEEKDAY(TODAY())))</formula>
    </cfRule>
    <cfRule type="timePeriod" dxfId="1554" priority="2134" timePeriod="thisWeek">
      <formula>AND(TODAY()-ROUNDDOWN(AF259,0)&lt;=WEEKDAY(TODAY())-1,ROUNDDOWN(AF259,0)-TODAY()&lt;=7-WEEKDAY(TODAY()))</formula>
    </cfRule>
  </conditionalFormatting>
  <conditionalFormatting sqref="CD259">
    <cfRule type="timePeriod" dxfId="1553" priority="2129" timePeriod="nextMonth">
      <formula>AND(MONTH(CD259)=MONTH(EDATE(TODAY(),0+1)),YEAR(CD259)=YEAR(EDATE(TODAY(),0+1)))</formula>
    </cfRule>
    <cfRule type="timePeriod" dxfId="1552" priority="2130" timePeriod="nextWeek">
      <formula>AND(ROUNDDOWN(CD259,0)-TODAY()&gt;(7-WEEKDAY(TODAY())),ROUNDDOWN(CD259,0)-TODAY()&lt;(15-WEEKDAY(TODAY())))</formula>
    </cfRule>
    <cfRule type="timePeriod" dxfId="1551" priority="2131" timePeriod="thisWeek">
      <formula>AND(TODAY()-ROUNDDOWN(CD259,0)&lt;=WEEKDAY(TODAY())-1,ROUNDDOWN(CD259,0)-TODAY()&lt;=7-WEEKDAY(TODAY()))</formula>
    </cfRule>
  </conditionalFormatting>
  <conditionalFormatting sqref="C259">
    <cfRule type="containsText" dxfId="1550" priority="2121" operator="containsText" text="Closed">
      <formula>NOT(ISERROR(SEARCH("Closed",C259)))</formula>
    </cfRule>
    <cfRule type="containsText" dxfId="1549" priority="2127" stopIfTrue="1" operator="containsText" text="Near Due">
      <formula>NOT(ISERROR(SEARCH("Near Due",C259)))</formula>
    </cfRule>
    <cfRule type="containsText" dxfId="1548" priority="2128" stopIfTrue="1" operator="containsText" text="Closed">
      <formula>NOT(ISERROR(SEARCH("Closed",C259)))</formula>
    </cfRule>
  </conditionalFormatting>
  <conditionalFormatting sqref="C259">
    <cfRule type="containsText" dxfId="1547" priority="2124" stopIfTrue="1" operator="containsText" text="Too Over Due">
      <formula>NOT(ISERROR(SEARCH("Too Over Due",C259)))</formula>
    </cfRule>
    <cfRule type="containsText" dxfId="1546" priority="2125" stopIfTrue="1" operator="containsText" text="Over due">
      <formula>NOT(ISERROR(SEARCH("Over due",C259)))</formula>
    </cfRule>
    <cfRule type="containsText" dxfId="1545" priority="2126" stopIfTrue="1" operator="containsText" text="Today is due date">
      <formula>NOT(ISERROR(SEARCH("Today is due date",C259)))</formula>
    </cfRule>
  </conditionalFormatting>
  <conditionalFormatting sqref="D259">
    <cfRule type="containsText" dxfId="1544" priority="2122" operator="containsText" text="Done">
      <formula>NOT(ISERROR(SEARCH("Done",D259)))</formula>
    </cfRule>
    <cfRule type="containsText" dxfId="1543" priority="2123" operator="containsText" text="Under Test">
      <formula>NOT(ISERROR(SEARCH("Under Test",D259)))</formula>
    </cfRule>
  </conditionalFormatting>
  <conditionalFormatting sqref="D259">
    <cfRule type="containsText" dxfId="1542" priority="2120" operator="containsText" text="Cancel Test">
      <formula>NOT(ISERROR(SEARCH("Cancel Test",D259)))</formula>
    </cfRule>
  </conditionalFormatting>
  <conditionalFormatting sqref="E259">
    <cfRule type="containsText" dxfId="1541" priority="2118" stopIfTrue="1" operator="containsText" text="Near Due">
      <formula>NOT(ISERROR(SEARCH("Near Due",E259)))</formula>
    </cfRule>
    <cfRule type="containsText" dxfId="1540" priority="2119" stopIfTrue="1" operator="containsText" text="Closed">
      <formula>NOT(ISERROR(SEARCH("Closed",E259)))</formula>
    </cfRule>
  </conditionalFormatting>
  <conditionalFormatting sqref="E259">
    <cfRule type="containsText" dxfId="1539" priority="2115" stopIfTrue="1" operator="containsText" text="Too Over Due">
      <formula>NOT(ISERROR(SEARCH("Too Over Due",E259)))</formula>
    </cfRule>
    <cfRule type="containsText" dxfId="1538" priority="2116" stopIfTrue="1" operator="containsText" text="Over due">
      <formula>NOT(ISERROR(SEARCH("Over due",E259)))</formula>
    </cfRule>
    <cfRule type="containsText" dxfId="1537" priority="2117" stopIfTrue="1" operator="containsText" text="Today is due date">
      <formula>NOT(ISERROR(SEARCH("Today is due date",E259)))</formula>
    </cfRule>
  </conditionalFormatting>
  <conditionalFormatting sqref="CC259">
    <cfRule type="colorScale" priority="18759">
      <colorScale>
        <cfvo type="min"/>
        <cfvo type="percentile" val="50"/>
        <cfvo type="max"/>
        <color rgb="FF63BE7B"/>
        <color rgb="FFFCFCFF"/>
        <color rgb="FFF8696B"/>
      </colorScale>
    </cfRule>
  </conditionalFormatting>
  <conditionalFormatting sqref="E260">
    <cfRule type="containsText" dxfId="1536" priority="2107" stopIfTrue="1" operator="containsText" text="Near Due">
      <formula>NOT(ISERROR(SEARCH("Near Due",E260)))</formula>
    </cfRule>
    <cfRule type="containsText" dxfId="1535" priority="2108" stopIfTrue="1" operator="containsText" text="Closed">
      <formula>NOT(ISERROR(SEARCH("Closed",E260)))</formula>
    </cfRule>
  </conditionalFormatting>
  <conditionalFormatting sqref="E260">
    <cfRule type="containsText" dxfId="1534" priority="2104" stopIfTrue="1" operator="containsText" text="Too Over Due">
      <formula>NOT(ISERROR(SEARCH("Too Over Due",E260)))</formula>
    </cfRule>
    <cfRule type="containsText" dxfId="1533" priority="2105" stopIfTrue="1" operator="containsText" text="Over due">
      <formula>NOT(ISERROR(SEARCH("Over due",E260)))</formula>
    </cfRule>
    <cfRule type="containsText" dxfId="1532" priority="2106" stopIfTrue="1" operator="containsText" text="Today is due date">
      <formula>NOT(ISERROR(SEARCH("Today is due date",E260)))</formula>
    </cfRule>
  </conditionalFormatting>
  <conditionalFormatting sqref="D260">
    <cfRule type="containsText" dxfId="1531" priority="2102" stopIfTrue="1" operator="containsText" text="Near Due">
      <formula>NOT(ISERROR(SEARCH("Near Due",D260)))</formula>
    </cfRule>
    <cfRule type="containsText" dxfId="1530" priority="2103" stopIfTrue="1" operator="containsText" text="Closed">
      <formula>NOT(ISERROR(SEARCH("Closed",D260)))</formula>
    </cfRule>
  </conditionalFormatting>
  <conditionalFormatting sqref="D260">
    <cfRule type="containsText" dxfId="1529" priority="2099" stopIfTrue="1" operator="containsText" text="Too Over Due">
      <formula>NOT(ISERROR(SEARCH("Too Over Due",D260)))</formula>
    </cfRule>
    <cfRule type="containsText" dxfId="1528" priority="2100" stopIfTrue="1" operator="containsText" text="Over due">
      <formula>NOT(ISERROR(SEARCH("Over due",D260)))</formula>
    </cfRule>
    <cfRule type="containsText" dxfId="1527" priority="2101" stopIfTrue="1" operator="containsText" text="Today is due date">
      <formula>NOT(ISERROR(SEARCH("Today is due date",D260)))</formula>
    </cfRule>
  </conditionalFormatting>
  <conditionalFormatting sqref="X260:Y260">
    <cfRule type="containsText" dxfId="1526" priority="2096" operator="containsText" text="Non Operate">
      <formula>NOT(ISERROR(SEARCH("Non Operate",X260)))</formula>
    </cfRule>
    <cfRule type="containsText" dxfId="1525" priority="2097" operator="containsText" text="Operate">
      <formula>NOT(ISERROR(SEARCH("Operate",X260)))</formula>
    </cfRule>
  </conditionalFormatting>
  <conditionalFormatting sqref="O260">
    <cfRule type="containsText" dxfId="1524" priority="2094" operator="containsText" text="Regular Test">
      <formula>NOT(ISERROR(SEARCH("Regular Test",O260)))</formula>
    </cfRule>
    <cfRule type="containsText" dxfId="1523" priority="2095" operator="containsText" text="Special Request">
      <formula>NOT(ISERROR(SEARCH("Special Request",O260)))</formula>
    </cfRule>
  </conditionalFormatting>
  <conditionalFormatting sqref="CC260">
    <cfRule type="colorScale" priority="2109">
      <colorScale>
        <cfvo type="min"/>
        <cfvo type="percentile" val="50"/>
        <cfvo type="max"/>
        <color rgb="FF63BE7B"/>
        <color rgb="FFFCFCFF"/>
        <color rgb="FFF8696B"/>
      </colorScale>
    </cfRule>
  </conditionalFormatting>
  <conditionalFormatting sqref="AF260:BE260">
    <cfRule type="timePeriod" dxfId="1522" priority="2092" timePeriod="nextMonth">
      <formula>AND(MONTH(AF260)=MONTH(EDATE(TODAY(),0+1)),YEAR(AF260)=YEAR(EDATE(TODAY(),0+1)))</formula>
    </cfRule>
    <cfRule type="timePeriod" dxfId="1521" priority="2093" timePeriod="thisWeek">
      <formula>AND(TODAY()-ROUNDDOWN(AF260,0)&lt;=WEEKDAY(TODAY())-1,ROUNDDOWN(AF260,0)-TODAY()&lt;=7-WEEKDAY(TODAY()))</formula>
    </cfRule>
  </conditionalFormatting>
  <conditionalFormatting sqref="CD260">
    <cfRule type="timePeriod" dxfId="1520" priority="2089" timePeriod="nextMonth">
      <formula>AND(MONTH(CD260)=MONTH(EDATE(TODAY(),0+1)),YEAR(CD260)=YEAR(EDATE(TODAY(),0+1)))</formula>
    </cfRule>
    <cfRule type="timePeriod" dxfId="1519" priority="2090" timePeriod="nextWeek">
      <formula>AND(ROUNDDOWN(CD260,0)-TODAY()&gt;(7-WEEKDAY(TODAY())),ROUNDDOWN(CD260,0)-TODAY()&lt;(15-WEEKDAY(TODAY())))</formula>
    </cfRule>
    <cfRule type="timePeriod" dxfId="1518" priority="2091" timePeriod="thisWeek">
      <formula>AND(TODAY()-ROUNDDOWN(CD260,0)&lt;=WEEKDAY(TODAY())-1,ROUNDDOWN(CD260,0)-TODAY()&lt;=7-WEEKDAY(TODAY()))</formula>
    </cfRule>
  </conditionalFormatting>
  <conditionalFormatting sqref="C260">
    <cfRule type="containsText" dxfId="1517" priority="2081" operator="containsText" text="Closed">
      <formula>NOT(ISERROR(SEARCH("Closed",C260)))</formula>
    </cfRule>
    <cfRule type="containsText" dxfId="1516" priority="2087" stopIfTrue="1" operator="containsText" text="Near Due">
      <formula>NOT(ISERROR(SEARCH("Near Due",C260)))</formula>
    </cfRule>
    <cfRule type="containsText" dxfId="1515" priority="2088" stopIfTrue="1" operator="containsText" text="Closed">
      <formula>NOT(ISERROR(SEARCH("Closed",C260)))</formula>
    </cfRule>
  </conditionalFormatting>
  <conditionalFormatting sqref="C260">
    <cfRule type="containsText" dxfId="1514" priority="2084" stopIfTrue="1" operator="containsText" text="Too Over Due">
      <formula>NOT(ISERROR(SEARCH("Too Over Due",C260)))</formula>
    </cfRule>
    <cfRule type="containsText" dxfId="1513" priority="2085" stopIfTrue="1" operator="containsText" text="Over due">
      <formula>NOT(ISERROR(SEARCH("Over due",C260)))</formula>
    </cfRule>
    <cfRule type="containsText" dxfId="1512" priority="2086" stopIfTrue="1" operator="containsText" text="Today is due date">
      <formula>NOT(ISERROR(SEARCH("Today is due date",C260)))</formula>
    </cfRule>
  </conditionalFormatting>
  <conditionalFormatting sqref="D260">
    <cfRule type="containsText" dxfId="1511" priority="2082" operator="containsText" text="Done">
      <formula>NOT(ISERROR(SEARCH("Done",D260)))</formula>
    </cfRule>
    <cfRule type="containsText" dxfId="1510" priority="2083" operator="containsText" text="Under Test">
      <formula>NOT(ISERROR(SEARCH("Under Test",D260)))</formula>
    </cfRule>
  </conditionalFormatting>
  <conditionalFormatting sqref="D260">
    <cfRule type="containsText" dxfId="1509" priority="2080" operator="containsText" text="Cancel Test">
      <formula>NOT(ISERROR(SEARCH("Cancel Test",D260)))</formula>
    </cfRule>
  </conditionalFormatting>
  <conditionalFormatting sqref="C218:C223">
    <cfRule type="containsText" dxfId="1508" priority="2074" operator="containsText" text="Closed">
      <formula>NOT(ISERROR(SEARCH("Closed",C218)))</formula>
    </cfRule>
    <cfRule type="containsText" dxfId="1507" priority="2078" stopIfTrue="1" operator="containsText" text="Near Due">
      <formula>NOT(ISERROR(SEARCH("Near Due",C218)))</formula>
    </cfRule>
    <cfRule type="containsText" dxfId="1506" priority="2079" stopIfTrue="1" operator="containsText" text="Closed">
      <formula>NOT(ISERROR(SEARCH("Closed",C218)))</formula>
    </cfRule>
  </conditionalFormatting>
  <conditionalFormatting sqref="C218:C223">
    <cfRule type="containsText" dxfId="1505" priority="2075" stopIfTrue="1" operator="containsText" text="Too Over Due">
      <formula>NOT(ISERROR(SEARCH("Too Over Due",C218)))</formula>
    </cfRule>
    <cfRule type="containsText" dxfId="1504" priority="2076" stopIfTrue="1" operator="containsText" text="Over due">
      <formula>NOT(ISERROR(SEARCH("Over due",C218)))</formula>
    </cfRule>
    <cfRule type="containsText" dxfId="1503" priority="2077" stopIfTrue="1" operator="containsText" text="Today is due date">
      <formula>NOT(ISERROR(SEARCH("Today is due date",C218)))</formula>
    </cfRule>
  </conditionalFormatting>
  <conditionalFormatting sqref="E261:E262">
    <cfRule type="containsText" dxfId="1502" priority="2071" stopIfTrue="1" operator="containsText" text="Near Due">
      <formula>NOT(ISERROR(SEARCH("Near Due",E261)))</formula>
    </cfRule>
    <cfRule type="containsText" dxfId="1501" priority="2072" stopIfTrue="1" operator="containsText" text="Closed">
      <formula>NOT(ISERROR(SEARCH("Closed",E261)))</formula>
    </cfRule>
  </conditionalFormatting>
  <conditionalFormatting sqref="E261:E262">
    <cfRule type="containsText" dxfId="1500" priority="2068" stopIfTrue="1" operator="containsText" text="Too Over Due">
      <formula>NOT(ISERROR(SEARCH("Too Over Due",E261)))</formula>
    </cfRule>
    <cfRule type="containsText" dxfId="1499" priority="2069" stopIfTrue="1" operator="containsText" text="Over due">
      <formula>NOT(ISERROR(SEARCH("Over due",E261)))</formula>
    </cfRule>
    <cfRule type="containsText" dxfId="1498" priority="2070" stopIfTrue="1" operator="containsText" text="Today is due date">
      <formula>NOT(ISERROR(SEARCH("Today is due date",E261)))</formula>
    </cfRule>
  </conditionalFormatting>
  <conditionalFormatting sqref="D261:D262">
    <cfRule type="containsText" dxfId="1497" priority="2066" stopIfTrue="1" operator="containsText" text="Near Due">
      <formula>NOT(ISERROR(SEARCH("Near Due",D261)))</formula>
    </cfRule>
    <cfRule type="containsText" dxfId="1496" priority="2067" stopIfTrue="1" operator="containsText" text="Closed">
      <formula>NOT(ISERROR(SEARCH("Closed",D261)))</formula>
    </cfRule>
  </conditionalFormatting>
  <conditionalFormatting sqref="D261:D262">
    <cfRule type="containsText" dxfId="1495" priority="2063" stopIfTrue="1" operator="containsText" text="Too Over Due">
      <formula>NOT(ISERROR(SEARCH("Too Over Due",D261)))</formula>
    </cfRule>
    <cfRule type="containsText" dxfId="1494" priority="2064" stopIfTrue="1" operator="containsText" text="Over due">
      <formula>NOT(ISERROR(SEARCH("Over due",D261)))</formula>
    </cfRule>
    <cfRule type="containsText" dxfId="1493" priority="2065" stopIfTrue="1" operator="containsText" text="Today is due date">
      <formula>NOT(ISERROR(SEARCH("Today is due date",D261)))</formula>
    </cfRule>
  </conditionalFormatting>
  <conditionalFormatting sqref="X261:Y262">
    <cfRule type="containsText" dxfId="1492" priority="2060" operator="containsText" text="Non Operate">
      <formula>NOT(ISERROR(SEARCH("Non Operate",X261)))</formula>
    </cfRule>
    <cfRule type="containsText" dxfId="1491" priority="2061" operator="containsText" text="Operate">
      <formula>NOT(ISERROR(SEARCH("Operate",X261)))</formula>
    </cfRule>
  </conditionalFormatting>
  <conditionalFormatting sqref="O261:O262">
    <cfRule type="containsText" dxfId="1490" priority="2058" operator="containsText" text="Regular Test">
      <formula>NOT(ISERROR(SEARCH("Regular Test",O261)))</formula>
    </cfRule>
    <cfRule type="containsText" dxfId="1489" priority="2059" operator="containsText" text="Special Request">
      <formula>NOT(ISERROR(SEARCH("Special Request",O261)))</formula>
    </cfRule>
  </conditionalFormatting>
  <conditionalFormatting sqref="CC261:CC262">
    <cfRule type="colorScale" priority="2073">
      <colorScale>
        <cfvo type="min"/>
        <cfvo type="percentile" val="50"/>
        <cfvo type="max"/>
        <color rgb="FF63BE7B"/>
        <color rgb="FFFCFCFF"/>
        <color rgb="FFF8696B"/>
      </colorScale>
    </cfRule>
  </conditionalFormatting>
  <conditionalFormatting sqref="AF261:BE262">
    <cfRule type="timePeriod" dxfId="1488" priority="2056" timePeriod="nextMonth">
      <formula>AND(MONTH(AF261)=MONTH(EDATE(TODAY(),0+1)),YEAR(AF261)=YEAR(EDATE(TODAY(),0+1)))</formula>
    </cfRule>
    <cfRule type="timePeriod" dxfId="1487" priority="2057" timePeriod="thisWeek">
      <formula>AND(TODAY()-ROUNDDOWN(AF261,0)&lt;=WEEKDAY(TODAY())-1,ROUNDDOWN(AF261,0)-TODAY()&lt;=7-WEEKDAY(TODAY()))</formula>
    </cfRule>
  </conditionalFormatting>
  <conditionalFormatting sqref="CD261:CD262">
    <cfRule type="timePeriod" dxfId="1486" priority="2053" timePeriod="nextMonth">
      <formula>AND(MONTH(CD261)=MONTH(EDATE(TODAY(),0+1)),YEAR(CD261)=YEAR(EDATE(TODAY(),0+1)))</formula>
    </cfRule>
    <cfRule type="timePeriod" dxfId="1485" priority="2054" timePeriod="nextWeek">
      <formula>AND(ROUNDDOWN(CD261,0)-TODAY()&gt;(7-WEEKDAY(TODAY())),ROUNDDOWN(CD261,0)-TODAY()&lt;(15-WEEKDAY(TODAY())))</formula>
    </cfRule>
    <cfRule type="timePeriod" dxfId="1484" priority="2055" timePeriod="thisWeek">
      <formula>AND(TODAY()-ROUNDDOWN(CD261,0)&lt;=WEEKDAY(TODAY())-1,ROUNDDOWN(CD261,0)-TODAY()&lt;=7-WEEKDAY(TODAY()))</formula>
    </cfRule>
  </conditionalFormatting>
  <conditionalFormatting sqref="C261:C262">
    <cfRule type="containsText" dxfId="1483" priority="2045" operator="containsText" text="Closed">
      <formula>NOT(ISERROR(SEARCH("Closed",C261)))</formula>
    </cfRule>
    <cfRule type="containsText" dxfId="1482" priority="2051" stopIfTrue="1" operator="containsText" text="Near Due">
      <formula>NOT(ISERROR(SEARCH("Near Due",C261)))</formula>
    </cfRule>
    <cfRule type="containsText" dxfId="1481" priority="2052" stopIfTrue="1" operator="containsText" text="Closed">
      <formula>NOT(ISERROR(SEARCH("Closed",C261)))</formula>
    </cfRule>
  </conditionalFormatting>
  <conditionalFormatting sqref="C261:C262">
    <cfRule type="containsText" dxfId="1480" priority="2048" stopIfTrue="1" operator="containsText" text="Too Over Due">
      <formula>NOT(ISERROR(SEARCH("Too Over Due",C261)))</formula>
    </cfRule>
    <cfRule type="containsText" dxfId="1479" priority="2049" stopIfTrue="1" operator="containsText" text="Over due">
      <formula>NOT(ISERROR(SEARCH("Over due",C261)))</formula>
    </cfRule>
    <cfRule type="containsText" dxfId="1478" priority="2050" stopIfTrue="1" operator="containsText" text="Today is due date">
      <formula>NOT(ISERROR(SEARCH("Today is due date",C261)))</formula>
    </cfRule>
  </conditionalFormatting>
  <conditionalFormatting sqref="D261:D262">
    <cfRule type="containsText" dxfId="1477" priority="2046" operator="containsText" text="Done">
      <formula>NOT(ISERROR(SEARCH("Done",D261)))</formula>
    </cfRule>
    <cfRule type="containsText" dxfId="1476" priority="2047" operator="containsText" text="Under Test">
      <formula>NOT(ISERROR(SEARCH("Under Test",D261)))</formula>
    </cfRule>
  </conditionalFormatting>
  <conditionalFormatting sqref="D261:D262">
    <cfRule type="containsText" dxfId="1475" priority="2044" operator="containsText" text="Cancel Test">
      <formula>NOT(ISERROR(SEARCH("Cancel Test",D261)))</formula>
    </cfRule>
  </conditionalFormatting>
  <conditionalFormatting sqref="E263:E264">
    <cfRule type="containsText" dxfId="1474" priority="2041" stopIfTrue="1" operator="containsText" text="Near Due">
      <formula>NOT(ISERROR(SEARCH("Near Due",E263)))</formula>
    </cfRule>
    <cfRule type="containsText" dxfId="1473" priority="2042" stopIfTrue="1" operator="containsText" text="Closed">
      <formula>NOT(ISERROR(SEARCH("Closed",E263)))</formula>
    </cfRule>
  </conditionalFormatting>
  <conditionalFormatting sqref="E263:E264">
    <cfRule type="containsText" dxfId="1472" priority="2038" stopIfTrue="1" operator="containsText" text="Too Over Due">
      <formula>NOT(ISERROR(SEARCH("Too Over Due",E263)))</formula>
    </cfRule>
    <cfRule type="containsText" dxfId="1471" priority="2039" stopIfTrue="1" operator="containsText" text="Over due">
      <formula>NOT(ISERROR(SEARCH("Over due",E263)))</formula>
    </cfRule>
    <cfRule type="containsText" dxfId="1470" priority="2040" stopIfTrue="1" operator="containsText" text="Today is due date">
      <formula>NOT(ISERROR(SEARCH("Today is due date",E263)))</formula>
    </cfRule>
  </conditionalFormatting>
  <conditionalFormatting sqref="D263:D264">
    <cfRule type="containsText" dxfId="1469" priority="2036" stopIfTrue="1" operator="containsText" text="Near Due">
      <formula>NOT(ISERROR(SEARCH("Near Due",D263)))</formula>
    </cfRule>
    <cfRule type="containsText" dxfId="1468" priority="2037" stopIfTrue="1" operator="containsText" text="Closed">
      <formula>NOT(ISERROR(SEARCH("Closed",D263)))</formula>
    </cfRule>
  </conditionalFormatting>
  <conditionalFormatting sqref="D263:D264">
    <cfRule type="containsText" dxfId="1467" priority="2033" stopIfTrue="1" operator="containsText" text="Too Over Due">
      <formula>NOT(ISERROR(SEARCH("Too Over Due",D263)))</formula>
    </cfRule>
    <cfRule type="containsText" dxfId="1466" priority="2034" stopIfTrue="1" operator="containsText" text="Over due">
      <formula>NOT(ISERROR(SEARCH("Over due",D263)))</formula>
    </cfRule>
    <cfRule type="containsText" dxfId="1465" priority="2035" stopIfTrue="1" operator="containsText" text="Today is due date">
      <formula>NOT(ISERROR(SEARCH("Today is due date",D263)))</formula>
    </cfRule>
  </conditionalFormatting>
  <conditionalFormatting sqref="X263:Y264">
    <cfRule type="containsText" dxfId="1464" priority="2030" operator="containsText" text="Non Operate">
      <formula>NOT(ISERROR(SEARCH("Non Operate",X263)))</formula>
    </cfRule>
    <cfRule type="containsText" dxfId="1463" priority="2031" operator="containsText" text="Operate">
      <formula>NOT(ISERROR(SEARCH("Operate",X263)))</formula>
    </cfRule>
  </conditionalFormatting>
  <conditionalFormatting sqref="O263:O264">
    <cfRule type="containsText" dxfId="1462" priority="2028" operator="containsText" text="Regular Test">
      <formula>NOT(ISERROR(SEARCH("Regular Test",O263)))</formula>
    </cfRule>
    <cfRule type="containsText" dxfId="1461" priority="2029" operator="containsText" text="Special Request">
      <formula>NOT(ISERROR(SEARCH("Special Request",O263)))</formula>
    </cfRule>
  </conditionalFormatting>
  <conditionalFormatting sqref="CC263:CC264">
    <cfRule type="colorScale" priority="2043">
      <colorScale>
        <cfvo type="min"/>
        <cfvo type="percentile" val="50"/>
        <cfvo type="max"/>
        <color rgb="FF63BE7B"/>
        <color rgb="FFFCFCFF"/>
        <color rgb="FFF8696B"/>
      </colorScale>
    </cfRule>
  </conditionalFormatting>
  <conditionalFormatting sqref="AF263:BE264">
    <cfRule type="timePeriod" dxfId="1460" priority="2026" timePeriod="nextMonth">
      <formula>AND(MONTH(AF263)=MONTH(EDATE(TODAY(),0+1)),YEAR(AF263)=YEAR(EDATE(TODAY(),0+1)))</formula>
    </cfRule>
    <cfRule type="timePeriod" dxfId="1459" priority="2027" timePeriod="thisWeek">
      <formula>AND(TODAY()-ROUNDDOWN(AF263,0)&lt;=WEEKDAY(TODAY())-1,ROUNDDOWN(AF263,0)-TODAY()&lt;=7-WEEKDAY(TODAY()))</formula>
    </cfRule>
  </conditionalFormatting>
  <conditionalFormatting sqref="CD263:CD264">
    <cfRule type="timePeriod" dxfId="1458" priority="2023" timePeriod="nextMonth">
      <formula>AND(MONTH(CD263)=MONTH(EDATE(TODAY(),0+1)),YEAR(CD263)=YEAR(EDATE(TODAY(),0+1)))</formula>
    </cfRule>
    <cfRule type="timePeriod" dxfId="1457" priority="2024" timePeriod="nextWeek">
      <formula>AND(ROUNDDOWN(CD263,0)-TODAY()&gt;(7-WEEKDAY(TODAY())),ROUNDDOWN(CD263,0)-TODAY()&lt;(15-WEEKDAY(TODAY())))</formula>
    </cfRule>
    <cfRule type="timePeriod" dxfId="1456" priority="2025" timePeriod="thisWeek">
      <formula>AND(TODAY()-ROUNDDOWN(CD263,0)&lt;=WEEKDAY(TODAY())-1,ROUNDDOWN(CD263,0)-TODAY()&lt;=7-WEEKDAY(TODAY()))</formula>
    </cfRule>
  </conditionalFormatting>
  <conditionalFormatting sqref="C263:C264">
    <cfRule type="containsText" dxfId="1455" priority="2015" operator="containsText" text="Closed">
      <formula>NOT(ISERROR(SEARCH("Closed",C263)))</formula>
    </cfRule>
    <cfRule type="containsText" dxfId="1454" priority="2021" stopIfTrue="1" operator="containsText" text="Near Due">
      <formula>NOT(ISERROR(SEARCH("Near Due",C263)))</formula>
    </cfRule>
    <cfRule type="containsText" dxfId="1453" priority="2022" stopIfTrue="1" operator="containsText" text="Closed">
      <formula>NOT(ISERROR(SEARCH("Closed",C263)))</formula>
    </cfRule>
  </conditionalFormatting>
  <conditionalFormatting sqref="C263:C264">
    <cfRule type="containsText" dxfId="1452" priority="2018" stopIfTrue="1" operator="containsText" text="Too Over Due">
      <formula>NOT(ISERROR(SEARCH("Too Over Due",C263)))</formula>
    </cfRule>
    <cfRule type="containsText" dxfId="1451" priority="2019" stopIfTrue="1" operator="containsText" text="Over due">
      <formula>NOT(ISERROR(SEARCH("Over due",C263)))</formula>
    </cfRule>
    <cfRule type="containsText" dxfId="1450" priority="2020" stopIfTrue="1" operator="containsText" text="Today is due date">
      <formula>NOT(ISERROR(SEARCH("Today is due date",C263)))</formula>
    </cfRule>
  </conditionalFormatting>
  <conditionalFormatting sqref="D263:D264">
    <cfRule type="containsText" dxfId="1449" priority="2016" operator="containsText" text="Done">
      <formula>NOT(ISERROR(SEARCH("Done",D263)))</formula>
    </cfRule>
    <cfRule type="containsText" dxfId="1448" priority="2017" operator="containsText" text="Under Test">
      <formula>NOT(ISERROR(SEARCH("Under Test",D263)))</formula>
    </cfRule>
  </conditionalFormatting>
  <conditionalFormatting sqref="D263:D264">
    <cfRule type="containsText" dxfId="1447" priority="2014" operator="containsText" text="Cancel Test">
      <formula>NOT(ISERROR(SEARCH("Cancel Test",D263)))</formula>
    </cfRule>
  </conditionalFormatting>
  <conditionalFormatting sqref="E265">
    <cfRule type="containsText" dxfId="1446" priority="1981" stopIfTrue="1" operator="containsText" text="Near Due">
      <formula>NOT(ISERROR(SEARCH("Near Due",E265)))</formula>
    </cfRule>
    <cfRule type="containsText" dxfId="1445" priority="1982" stopIfTrue="1" operator="containsText" text="Closed">
      <formula>NOT(ISERROR(SEARCH("Closed",E265)))</formula>
    </cfRule>
  </conditionalFormatting>
  <conditionalFormatting sqref="E265">
    <cfRule type="containsText" dxfId="1444" priority="1978" stopIfTrue="1" operator="containsText" text="Too Over Due">
      <formula>NOT(ISERROR(SEARCH("Too Over Due",E265)))</formula>
    </cfRule>
    <cfRule type="containsText" dxfId="1443" priority="1979" stopIfTrue="1" operator="containsText" text="Over due">
      <formula>NOT(ISERROR(SEARCH("Over due",E265)))</formula>
    </cfRule>
    <cfRule type="containsText" dxfId="1442" priority="1980" stopIfTrue="1" operator="containsText" text="Today is due date">
      <formula>NOT(ISERROR(SEARCH("Today is due date",E265)))</formula>
    </cfRule>
  </conditionalFormatting>
  <conditionalFormatting sqref="D265">
    <cfRule type="containsText" dxfId="1441" priority="1976" stopIfTrue="1" operator="containsText" text="Near Due">
      <formula>NOT(ISERROR(SEARCH("Near Due",D265)))</formula>
    </cfRule>
    <cfRule type="containsText" dxfId="1440" priority="1977" stopIfTrue="1" operator="containsText" text="Closed">
      <formula>NOT(ISERROR(SEARCH("Closed",D265)))</formula>
    </cfRule>
  </conditionalFormatting>
  <conditionalFormatting sqref="D265">
    <cfRule type="containsText" dxfId="1439" priority="1973" stopIfTrue="1" operator="containsText" text="Too Over Due">
      <formula>NOT(ISERROR(SEARCH("Too Over Due",D265)))</formula>
    </cfRule>
    <cfRule type="containsText" dxfId="1438" priority="1974" stopIfTrue="1" operator="containsText" text="Over due">
      <formula>NOT(ISERROR(SEARCH("Over due",D265)))</formula>
    </cfRule>
    <cfRule type="containsText" dxfId="1437" priority="1975" stopIfTrue="1" operator="containsText" text="Today is due date">
      <formula>NOT(ISERROR(SEARCH("Today is due date",D265)))</formula>
    </cfRule>
  </conditionalFormatting>
  <conditionalFormatting sqref="X265:Y265">
    <cfRule type="containsText" dxfId="1436" priority="1970" operator="containsText" text="Non Operate">
      <formula>NOT(ISERROR(SEARCH("Non Operate",X265)))</formula>
    </cfRule>
    <cfRule type="containsText" dxfId="1435" priority="1971" operator="containsText" text="Operate">
      <formula>NOT(ISERROR(SEARCH("Operate",X265)))</formula>
    </cfRule>
  </conditionalFormatting>
  <conditionalFormatting sqref="O265">
    <cfRule type="containsText" dxfId="1434" priority="1968" operator="containsText" text="Regular Test">
      <formula>NOT(ISERROR(SEARCH("Regular Test",O265)))</formula>
    </cfRule>
    <cfRule type="containsText" dxfId="1433" priority="1969" operator="containsText" text="Special Request">
      <formula>NOT(ISERROR(SEARCH("Special Request",O265)))</formula>
    </cfRule>
  </conditionalFormatting>
  <conditionalFormatting sqref="CC265">
    <cfRule type="colorScale" priority="1983">
      <colorScale>
        <cfvo type="min"/>
        <cfvo type="percentile" val="50"/>
        <cfvo type="max"/>
        <color rgb="FF63BE7B"/>
        <color rgb="FFFCFCFF"/>
        <color rgb="FFF8696B"/>
      </colorScale>
    </cfRule>
  </conditionalFormatting>
  <conditionalFormatting sqref="AF265:BE265">
    <cfRule type="timePeriod" dxfId="1432" priority="1966" timePeriod="nextMonth">
      <formula>AND(MONTH(AF265)=MONTH(EDATE(TODAY(),0+1)),YEAR(AF265)=YEAR(EDATE(TODAY(),0+1)))</formula>
    </cfRule>
    <cfRule type="timePeriod" dxfId="1431" priority="1967" timePeriod="thisWeek">
      <formula>AND(TODAY()-ROUNDDOWN(AF265,0)&lt;=WEEKDAY(TODAY())-1,ROUNDDOWN(AF265,0)-TODAY()&lt;=7-WEEKDAY(TODAY()))</formula>
    </cfRule>
  </conditionalFormatting>
  <conditionalFormatting sqref="CD265">
    <cfRule type="timePeriod" dxfId="1430" priority="1963" timePeriod="nextMonth">
      <formula>AND(MONTH(CD265)=MONTH(EDATE(TODAY(),0+1)),YEAR(CD265)=YEAR(EDATE(TODAY(),0+1)))</formula>
    </cfRule>
    <cfRule type="timePeriod" dxfId="1429" priority="1964" timePeriod="nextWeek">
      <formula>AND(ROUNDDOWN(CD265,0)-TODAY()&gt;(7-WEEKDAY(TODAY())),ROUNDDOWN(CD265,0)-TODAY()&lt;(15-WEEKDAY(TODAY())))</formula>
    </cfRule>
    <cfRule type="timePeriod" dxfId="1428" priority="1965" timePeriod="thisWeek">
      <formula>AND(TODAY()-ROUNDDOWN(CD265,0)&lt;=WEEKDAY(TODAY())-1,ROUNDDOWN(CD265,0)-TODAY()&lt;=7-WEEKDAY(TODAY()))</formula>
    </cfRule>
  </conditionalFormatting>
  <conditionalFormatting sqref="C265">
    <cfRule type="containsText" dxfId="1427" priority="1955" operator="containsText" text="Closed">
      <formula>NOT(ISERROR(SEARCH("Closed",C265)))</formula>
    </cfRule>
    <cfRule type="containsText" dxfId="1426" priority="1961" stopIfTrue="1" operator="containsText" text="Near Due">
      <formula>NOT(ISERROR(SEARCH("Near Due",C265)))</formula>
    </cfRule>
    <cfRule type="containsText" dxfId="1425" priority="1962" stopIfTrue="1" operator="containsText" text="Closed">
      <formula>NOT(ISERROR(SEARCH("Closed",C265)))</formula>
    </cfRule>
  </conditionalFormatting>
  <conditionalFormatting sqref="C265">
    <cfRule type="containsText" dxfId="1424" priority="1958" stopIfTrue="1" operator="containsText" text="Too Over Due">
      <formula>NOT(ISERROR(SEARCH("Too Over Due",C265)))</formula>
    </cfRule>
    <cfRule type="containsText" dxfId="1423" priority="1959" stopIfTrue="1" operator="containsText" text="Over due">
      <formula>NOT(ISERROR(SEARCH("Over due",C265)))</formula>
    </cfRule>
    <cfRule type="containsText" dxfId="1422" priority="1960" stopIfTrue="1" operator="containsText" text="Today is due date">
      <formula>NOT(ISERROR(SEARCH("Today is due date",C265)))</formula>
    </cfRule>
  </conditionalFormatting>
  <conditionalFormatting sqref="D265">
    <cfRule type="containsText" dxfId="1421" priority="1956" operator="containsText" text="Done">
      <formula>NOT(ISERROR(SEARCH("Done",D265)))</formula>
    </cfRule>
    <cfRule type="containsText" dxfId="1420" priority="1957" operator="containsText" text="Under Test">
      <formula>NOT(ISERROR(SEARCH("Under Test",D265)))</formula>
    </cfRule>
  </conditionalFormatting>
  <conditionalFormatting sqref="D265">
    <cfRule type="containsText" dxfId="1419" priority="1954" operator="containsText" text="Cancel Test">
      <formula>NOT(ISERROR(SEARCH("Cancel Test",D265)))</formula>
    </cfRule>
  </conditionalFormatting>
  <conditionalFormatting sqref="D266">
    <cfRule type="containsText" dxfId="1418" priority="1817" stopIfTrue="1" operator="containsText" text="Near Due">
      <formula>NOT(ISERROR(SEARCH("Near Due",D266)))</formula>
    </cfRule>
    <cfRule type="containsText" dxfId="1417" priority="1818" stopIfTrue="1" operator="containsText" text="Closed">
      <formula>NOT(ISERROR(SEARCH("Closed",D266)))</formula>
    </cfRule>
  </conditionalFormatting>
  <conditionalFormatting sqref="D266">
    <cfRule type="containsText" dxfId="1416" priority="1814" stopIfTrue="1" operator="containsText" text="Too Over Due">
      <formula>NOT(ISERROR(SEARCH("Too Over Due",D266)))</formula>
    </cfRule>
    <cfRule type="containsText" dxfId="1415" priority="1815" stopIfTrue="1" operator="containsText" text="Over due">
      <formula>NOT(ISERROR(SEARCH("Over due",D266)))</formula>
    </cfRule>
    <cfRule type="containsText" dxfId="1414" priority="1816" stopIfTrue="1" operator="containsText" text="Today is due date">
      <formula>NOT(ISERROR(SEARCH("Today is due date",D266)))</formula>
    </cfRule>
  </conditionalFormatting>
  <conditionalFormatting sqref="E266">
    <cfRule type="containsText" dxfId="1413" priority="1812" stopIfTrue="1" operator="containsText" text="Near Due">
      <formula>NOT(ISERROR(SEARCH("Near Due",E266)))</formula>
    </cfRule>
    <cfRule type="containsText" dxfId="1412" priority="1813" stopIfTrue="1" operator="containsText" text="Closed">
      <formula>NOT(ISERROR(SEARCH("Closed",E266)))</formula>
    </cfRule>
  </conditionalFormatting>
  <conditionalFormatting sqref="E266">
    <cfRule type="containsText" dxfId="1411" priority="1809" stopIfTrue="1" operator="containsText" text="Too Over Due">
      <formula>NOT(ISERROR(SEARCH("Too Over Due",E266)))</formula>
    </cfRule>
    <cfRule type="containsText" dxfId="1410" priority="1810" stopIfTrue="1" operator="containsText" text="Over due">
      <formula>NOT(ISERROR(SEARCH("Over due",E266)))</formula>
    </cfRule>
    <cfRule type="containsText" dxfId="1409" priority="1811" stopIfTrue="1" operator="containsText" text="Today is due date">
      <formula>NOT(ISERROR(SEARCH("Today is due date",E266)))</formula>
    </cfRule>
  </conditionalFormatting>
  <conditionalFormatting sqref="X266:Y266">
    <cfRule type="containsText" dxfId="1408" priority="1806" operator="containsText" text="Non Operate">
      <formula>NOT(ISERROR(SEARCH("Non Operate",X266)))</formula>
    </cfRule>
    <cfRule type="containsText" dxfId="1407" priority="1807" operator="containsText" text="Operate">
      <formula>NOT(ISERROR(SEARCH("Operate",X266)))</formula>
    </cfRule>
  </conditionalFormatting>
  <conditionalFormatting sqref="CC266">
    <cfRule type="colorScale" priority="1819">
      <colorScale>
        <cfvo type="min"/>
        <cfvo type="percentile" val="50"/>
        <cfvo type="max"/>
        <color rgb="FF63BE7B"/>
        <color rgb="FFFCFCFF"/>
        <color rgb="FFF8696B"/>
      </colorScale>
    </cfRule>
  </conditionalFormatting>
  <conditionalFormatting sqref="AH266:AX266 AZ266:BA266 BC266 BE266">
    <cfRule type="timePeriod" dxfId="1406" priority="1803" timePeriod="nextMonth">
      <formula>AND(MONTH(AH266)=MONTH(EDATE(TODAY(),0+1)),YEAR(AH266)=YEAR(EDATE(TODAY(),0+1)))</formula>
    </cfRule>
    <cfRule type="timePeriod" dxfId="1405" priority="1804" timePeriod="nextWeek">
      <formula>AND(ROUNDDOWN(AH266,0)-TODAY()&gt;(7-WEEKDAY(TODAY())),ROUNDDOWN(AH266,0)-TODAY()&lt;(15-WEEKDAY(TODAY())))</formula>
    </cfRule>
    <cfRule type="timePeriod" dxfId="1404" priority="1805" timePeriod="thisWeek">
      <formula>AND(TODAY()-ROUNDDOWN(AH266,0)&lt;=WEEKDAY(TODAY())-1,ROUNDDOWN(AH266,0)-TODAY()&lt;=7-WEEKDAY(TODAY()))</formula>
    </cfRule>
  </conditionalFormatting>
  <conditionalFormatting sqref="CD266">
    <cfRule type="timePeriod" dxfId="1403" priority="1800" timePeriod="nextMonth">
      <formula>AND(MONTH(CD266)=MONTH(EDATE(TODAY(),0+1)),YEAR(CD266)=YEAR(EDATE(TODAY(),0+1)))</formula>
    </cfRule>
    <cfRule type="timePeriod" dxfId="1402" priority="1801" timePeriod="nextWeek">
      <formula>AND(ROUNDDOWN(CD266,0)-TODAY()&gt;(7-WEEKDAY(TODAY())),ROUNDDOWN(CD266,0)-TODAY()&lt;(15-WEEKDAY(TODAY())))</formula>
    </cfRule>
    <cfRule type="timePeriod" dxfId="1401" priority="1802" timePeriod="thisWeek">
      <formula>AND(TODAY()-ROUNDDOWN(CD266,0)&lt;=WEEKDAY(TODAY())-1,ROUNDDOWN(CD266,0)-TODAY()&lt;=7-WEEKDAY(TODAY()))</formula>
    </cfRule>
  </conditionalFormatting>
  <conditionalFormatting sqref="CD266">
    <cfRule type="timePeriod" dxfId="1400" priority="1797" timePeriod="nextMonth">
      <formula>AND(MONTH(CD266)=MONTH(EDATE(TODAY(),0+1)),YEAR(CD266)=YEAR(EDATE(TODAY(),0+1)))</formula>
    </cfRule>
    <cfRule type="timePeriod" dxfId="1399" priority="1798" timePeriod="nextWeek">
      <formula>AND(ROUNDDOWN(CD266,0)-TODAY()&gt;(7-WEEKDAY(TODAY())),ROUNDDOWN(CD266,0)-TODAY()&lt;(15-WEEKDAY(TODAY())))</formula>
    </cfRule>
    <cfRule type="timePeriod" dxfId="1398" priority="1799" timePeriod="thisWeek">
      <formula>AND(TODAY()-ROUNDDOWN(CD266,0)&lt;=WEEKDAY(TODAY())-1,ROUNDDOWN(CD266,0)-TODAY()&lt;=7-WEEKDAY(TODAY()))</formula>
    </cfRule>
  </conditionalFormatting>
  <conditionalFormatting sqref="C266">
    <cfRule type="containsText" dxfId="1397" priority="1783" operator="containsText" text="Closed">
      <formula>NOT(ISERROR(SEARCH("Closed",C266)))</formula>
    </cfRule>
    <cfRule type="containsText" dxfId="1396" priority="1795" stopIfTrue="1" operator="containsText" text="Near Due">
      <formula>NOT(ISERROR(SEARCH("Near Due",C266)))</formula>
    </cfRule>
    <cfRule type="containsText" dxfId="1395" priority="1796" stopIfTrue="1" operator="containsText" text="Closed">
      <formula>NOT(ISERROR(SEARCH("Closed",C266)))</formula>
    </cfRule>
  </conditionalFormatting>
  <conditionalFormatting sqref="C266">
    <cfRule type="containsText" dxfId="1394" priority="1792" stopIfTrue="1" operator="containsText" text="Too Over Due">
      <formula>NOT(ISERROR(SEARCH("Too Over Due",C266)))</formula>
    </cfRule>
    <cfRule type="containsText" dxfId="1393" priority="1793" stopIfTrue="1" operator="containsText" text="Over due">
      <formula>NOT(ISERROR(SEARCH("Over due",C266)))</formula>
    </cfRule>
    <cfRule type="containsText" dxfId="1392" priority="1794" stopIfTrue="1" operator="containsText" text="Today is due date">
      <formula>NOT(ISERROR(SEARCH("Today is due date",C266)))</formula>
    </cfRule>
  </conditionalFormatting>
  <conditionalFormatting sqref="CF266">
    <cfRule type="timePeriod" dxfId="1391" priority="1789" timePeriod="nextMonth">
      <formula>AND(MONTH(CF266)=MONTH(EDATE(TODAY(),0+1)),YEAR(CF266)=YEAR(EDATE(TODAY(),0+1)))</formula>
    </cfRule>
    <cfRule type="timePeriod" dxfId="1390" priority="1790" timePeriod="nextWeek">
      <formula>AND(ROUNDDOWN(CF266,0)-TODAY()&gt;(7-WEEKDAY(TODAY())),ROUNDDOWN(CF266,0)-TODAY()&lt;(15-WEEKDAY(TODAY())))</formula>
    </cfRule>
    <cfRule type="timePeriod" dxfId="1389" priority="1791" timePeriod="thisWeek">
      <formula>AND(TODAY()-ROUNDDOWN(CF266,0)&lt;=WEEKDAY(TODAY())-1,ROUNDDOWN(CF266,0)-TODAY()&lt;=7-WEEKDAY(TODAY()))</formula>
    </cfRule>
  </conditionalFormatting>
  <conditionalFormatting sqref="CF266">
    <cfRule type="timePeriod" dxfId="1388" priority="1786" timePeriod="nextMonth">
      <formula>AND(MONTH(CF266)=MONTH(EDATE(TODAY(),0+1)),YEAR(CF266)=YEAR(EDATE(TODAY(),0+1)))</formula>
    </cfRule>
    <cfRule type="timePeriod" dxfId="1387" priority="1787" timePeriod="nextWeek">
      <formula>AND(ROUNDDOWN(CF266,0)-TODAY()&gt;(7-WEEKDAY(TODAY())),ROUNDDOWN(CF266,0)-TODAY()&lt;(15-WEEKDAY(TODAY())))</formula>
    </cfRule>
    <cfRule type="timePeriod" dxfId="1386" priority="1788" timePeriod="thisWeek">
      <formula>AND(TODAY()-ROUNDDOWN(CF266,0)&lt;=WEEKDAY(TODAY())-1,ROUNDDOWN(CF266,0)-TODAY()&lt;=7-WEEKDAY(TODAY()))</formula>
    </cfRule>
  </conditionalFormatting>
  <conditionalFormatting sqref="D266">
    <cfRule type="containsText" dxfId="1385" priority="1784" operator="containsText" text="Done">
      <formula>NOT(ISERROR(SEARCH("Done",D266)))</formula>
    </cfRule>
    <cfRule type="containsText" dxfId="1384" priority="1785" operator="containsText" text="Under Test">
      <formula>NOT(ISERROR(SEARCH("Under Test",D266)))</formula>
    </cfRule>
  </conditionalFormatting>
  <conditionalFormatting sqref="D266">
    <cfRule type="containsText" dxfId="1383" priority="1782" operator="containsText" text="Cancel Test">
      <formula>NOT(ISERROR(SEARCH("Cancel Test",D266)))</formula>
    </cfRule>
  </conditionalFormatting>
  <conditionalFormatting sqref="X269:Y269">
    <cfRule type="containsText" dxfId="1382" priority="1768" operator="containsText" text="Non Operate">
      <formula>NOT(ISERROR(SEARCH("Non Operate",X269)))</formula>
    </cfRule>
    <cfRule type="containsText" dxfId="1381" priority="1769" operator="containsText" text="Operate">
      <formula>NOT(ISERROR(SEARCH("Operate",X269)))</formula>
    </cfRule>
  </conditionalFormatting>
  <conditionalFormatting sqref="O269">
    <cfRule type="containsText" dxfId="1380" priority="1766" operator="containsText" text="Regular Test">
      <formula>NOT(ISERROR(SEARCH("Regular Test",O269)))</formula>
    </cfRule>
    <cfRule type="containsText" dxfId="1379" priority="1767" operator="containsText" text="Special Request">
      <formula>NOT(ISERROR(SEARCH("Special Request",O269)))</formula>
    </cfRule>
  </conditionalFormatting>
  <conditionalFormatting sqref="CC269">
    <cfRule type="colorScale" priority="1781">
      <colorScale>
        <cfvo type="min"/>
        <cfvo type="percentile" val="50"/>
        <cfvo type="max"/>
        <color rgb="FF63BE7B"/>
        <color rgb="FFFCFCFF"/>
        <color rgb="FFF8696B"/>
      </colorScale>
    </cfRule>
  </conditionalFormatting>
  <conditionalFormatting sqref="AV269:AX269 AH269:AP269 AZ269:BA269 BC269 BE269">
    <cfRule type="timePeriod" dxfId="1378" priority="1763" timePeriod="nextMonth">
      <formula>AND(MONTH(AH269)=MONTH(EDATE(TODAY(),0+1)),YEAR(AH269)=YEAR(EDATE(TODAY(),0+1)))</formula>
    </cfRule>
    <cfRule type="timePeriod" dxfId="1377" priority="1764" timePeriod="nextWeek">
      <formula>AND(ROUNDDOWN(AH269,0)-TODAY()&gt;(7-WEEKDAY(TODAY())),ROUNDDOWN(AH269,0)-TODAY()&lt;(15-WEEKDAY(TODAY())))</formula>
    </cfRule>
    <cfRule type="timePeriod" dxfId="1376" priority="1765" timePeriod="thisWeek">
      <formula>AND(TODAY()-ROUNDDOWN(AH269,0)&lt;=WEEKDAY(TODAY())-1,ROUNDDOWN(AH269,0)-TODAY()&lt;=7-WEEKDAY(TODAY()))</formula>
    </cfRule>
  </conditionalFormatting>
  <conditionalFormatting sqref="C269">
    <cfRule type="containsText" dxfId="1375" priority="1752" operator="containsText" text="Closed">
      <formula>NOT(ISERROR(SEARCH("Closed",C269)))</formula>
    </cfRule>
    <cfRule type="containsText" dxfId="1374" priority="1758" stopIfTrue="1" operator="containsText" text="Near Due">
      <formula>NOT(ISERROR(SEARCH("Near Due",C269)))</formula>
    </cfRule>
    <cfRule type="containsText" dxfId="1373" priority="1759" stopIfTrue="1" operator="containsText" text="Closed">
      <formula>NOT(ISERROR(SEARCH("Closed",C269)))</formula>
    </cfRule>
  </conditionalFormatting>
  <conditionalFormatting sqref="C269">
    <cfRule type="containsText" dxfId="1372" priority="1755" stopIfTrue="1" operator="containsText" text="Too Over Due">
      <formula>NOT(ISERROR(SEARCH("Too Over Due",C269)))</formula>
    </cfRule>
    <cfRule type="containsText" dxfId="1371" priority="1756" stopIfTrue="1" operator="containsText" text="Over due">
      <formula>NOT(ISERROR(SEARCH("Over due",C269)))</formula>
    </cfRule>
    <cfRule type="containsText" dxfId="1370" priority="1757" stopIfTrue="1" operator="containsText" text="Today is due date">
      <formula>NOT(ISERROR(SEARCH("Today is due date",C269)))</formula>
    </cfRule>
  </conditionalFormatting>
  <conditionalFormatting sqref="AQ269:AU269">
    <cfRule type="timePeriod" dxfId="1369" priority="1744" timePeriod="nextMonth">
      <formula>AND(MONTH(AQ269)=MONTH(EDATE(TODAY(),0+1)),YEAR(AQ269)=YEAR(EDATE(TODAY(),0+1)))</formula>
    </cfRule>
    <cfRule type="timePeriod" dxfId="1368" priority="1745" timePeriod="nextWeek">
      <formula>AND(ROUNDDOWN(AQ269,0)-TODAY()&gt;(7-WEEKDAY(TODAY())),ROUNDDOWN(AQ269,0)-TODAY()&lt;(15-WEEKDAY(TODAY())))</formula>
    </cfRule>
    <cfRule type="timePeriod" dxfId="1367" priority="1746" timePeriod="thisWeek">
      <formula>AND(TODAY()-ROUNDDOWN(AQ269,0)&lt;=WEEKDAY(TODAY())-1,ROUNDDOWN(AQ269,0)-TODAY()&lt;=7-WEEKDAY(TODAY()))</formula>
    </cfRule>
  </conditionalFormatting>
  <conditionalFormatting sqref="D267:D269">
    <cfRule type="containsText" dxfId="1366" priority="1740" stopIfTrue="1" operator="containsText" text="Near Due">
      <formula>NOT(ISERROR(SEARCH("Near Due",D267)))</formula>
    </cfRule>
    <cfRule type="containsText" dxfId="1365" priority="1741" stopIfTrue="1" operator="containsText" text="Closed">
      <formula>NOT(ISERROR(SEARCH("Closed",D267)))</formula>
    </cfRule>
  </conditionalFormatting>
  <conditionalFormatting sqref="D267:D269">
    <cfRule type="containsText" dxfId="1364" priority="1737" stopIfTrue="1" operator="containsText" text="Too Over Due">
      <formula>NOT(ISERROR(SEARCH("Too Over Due",D267)))</formula>
    </cfRule>
    <cfRule type="containsText" dxfId="1363" priority="1738" stopIfTrue="1" operator="containsText" text="Over due">
      <formula>NOT(ISERROR(SEARCH("Over due",D267)))</formula>
    </cfRule>
    <cfRule type="containsText" dxfId="1362" priority="1739" stopIfTrue="1" operator="containsText" text="Today is due date">
      <formula>NOT(ISERROR(SEARCH("Today is due date",D267)))</formula>
    </cfRule>
  </conditionalFormatting>
  <conditionalFormatting sqref="X267:Y268">
    <cfRule type="containsText" dxfId="1361" priority="1734" operator="containsText" text="Non Operate">
      <formula>NOT(ISERROR(SEARCH("Non Operate",X267)))</formula>
    </cfRule>
    <cfRule type="containsText" dxfId="1360" priority="1735" operator="containsText" text="Operate">
      <formula>NOT(ISERROR(SEARCH("Operate",X267)))</formula>
    </cfRule>
  </conditionalFormatting>
  <conditionalFormatting sqref="O267:O268">
    <cfRule type="containsText" dxfId="1359" priority="1732" operator="containsText" text="Regular Test">
      <formula>NOT(ISERROR(SEARCH("Regular Test",O267)))</formula>
    </cfRule>
    <cfRule type="containsText" dxfId="1358" priority="1733" operator="containsText" text="Special Request">
      <formula>NOT(ISERROR(SEARCH("Special Request",O267)))</formula>
    </cfRule>
  </conditionalFormatting>
  <conditionalFormatting sqref="CC267:CC268">
    <cfRule type="colorScale" priority="1742">
      <colorScale>
        <cfvo type="min"/>
        <cfvo type="percentile" val="50"/>
        <cfvo type="max"/>
        <color rgb="FF63BE7B"/>
        <color rgb="FFFCFCFF"/>
        <color rgb="FFF8696B"/>
      </colorScale>
    </cfRule>
  </conditionalFormatting>
  <conditionalFormatting sqref="AV267:AX268 AH267:AP268 AZ267:BA268 BC267:BC268 BE267:BE268">
    <cfRule type="timePeriod" dxfId="1357" priority="1729" timePeriod="nextMonth">
      <formula>AND(MONTH(AH267)=MONTH(EDATE(TODAY(),0+1)),YEAR(AH267)=YEAR(EDATE(TODAY(),0+1)))</formula>
    </cfRule>
    <cfRule type="timePeriod" dxfId="1356" priority="1730" timePeriod="nextWeek">
      <formula>AND(ROUNDDOWN(AH267,0)-TODAY()&gt;(7-WEEKDAY(TODAY())),ROUNDDOWN(AH267,0)-TODAY()&lt;(15-WEEKDAY(TODAY())))</formula>
    </cfRule>
    <cfRule type="timePeriod" dxfId="1355" priority="1731" timePeriod="thisWeek">
      <formula>AND(TODAY()-ROUNDDOWN(AH267,0)&lt;=WEEKDAY(TODAY())-1,ROUNDDOWN(AH267,0)-TODAY()&lt;=7-WEEKDAY(TODAY()))</formula>
    </cfRule>
  </conditionalFormatting>
  <conditionalFormatting sqref="C267:C268">
    <cfRule type="containsText" dxfId="1354" priority="1718" operator="containsText" text="Closed">
      <formula>NOT(ISERROR(SEARCH("Closed",C267)))</formula>
    </cfRule>
    <cfRule type="containsText" dxfId="1353" priority="1724" stopIfTrue="1" operator="containsText" text="Near Due">
      <formula>NOT(ISERROR(SEARCH("Near Due",C267)))</formula>
    </cfRule>
    <cfRule type="containsText" dxfId="1352" priority="1725" stopIfTrue="1" operator="containsText" text="Closed">
      <formula>NOT(ISERROR(SEARCH("Closed",C267)))</formula>
    </cfRule>
  </conditionalFormatting>
  <conditionalFormatting sqref="C267:C268">
    <cfRule type="containsText" dxfId="1351" priority="1721" stopIfTrue="1" operator="containsText" text="Too Over Due">
      <formula>NOT(ISERROR(SEARCH("Too Over Due",C267)))</formula>
    </cfRule>
    <cfRule type="containsText" dxfId="1350" priority="1722" stopIfTrue="1" operator="containsText" text="Over due">
      <formula>NOT(ISERROR(SEARCH("Over due",C267)))</formula>
    </cfRule>
    <cfRule type="containsText" dxfId="1349" priority="1723" stopIfTrue="1" operator="containsText" text="Today is due date">
      <formula>NOT(ISERROR(SEARCH("Today is due date",C267)))</formula>
    </cfRule>
  </conditionalFormatting>
  <conditionalFormatting sqref="D267:D269">
    <cfRule type="containsText" dxfId="1348" priority="1719" operator="containsText" text="Done">
      <formula>NOT(ISERROR(SEARCH("Done",D267)))</formula>
    </cfRule>
    <cfRule type="containsText" dxfId="1347" priority="1720" operator="containsText" text="Under Test">
      <formula>NOT(ISERROR(SEARCH("Under Test",D267)))</formula>
    </cfRule>
  </conditionalFormatting>
  <conditionalFormatting sqref="AQ267:AU268">
    <cfRule type="timePeriod" dxfId="1346" priority="1710" timePeriod="nextMonth">
      <formula>AND(MONTH(AQ267)=MONTH(EDATE(TODAY(),0+1)),YEAR(AQ267)=YEAR(EDATE(TODAY(),0+1)))</formula>
    </cfRule>
    <cfRule type="timePeriod" dxfId="1345" priority="1711" timePeriod="nextWeek">
      <formula>AND(ROUNDDOWN(AQ267,0)-TODAY()&gt;(7-WEEKDAY(TODAY())),ROUNDDOWN(AQ267,0)-TODAY()&lt;(15-WEEKDAY(TODAY())))</formula>
    </cfRule>
    <cfRule type="timePeriod" dxfId="1344" priority="1712" timePeriod="thisWeek">
      <formula>AND(TODAY()-ROUNDDOWN(AQ267,0)&lt;=WEEKDAY(TODAY())-1,ROUNDDOWN(AQ267,0)-TODAY()&lt;=7-WEEKDAY(TODAY()))</formula>
    </cfRule>
  </conditionalFormatting>
  <conditionalFormatting sqref="D267:D269">
    <cfRule type="containsText" dxfId="1343" priority="1709" operator="containsText" text="Cancel Test">
      <formula>NOT(ISERROR(SEARCH("Cancel Test",D267)))</formula>
    </cfRule>
  </conditionalFormatting>
  <conditionalFormatting sqref="AY266">
    <cfRule type="timePeriod" dxfId="1342" priority="1701" timePeriod="nextMonth">
      <formula>AND(MONTH(AY266)=MONTH(EDATE(TODAY(),0+1)),YEAR(AY266)=YEAR(EDATE(TODAY(),0+1)))</formula>
    </cfRule>
    <cfRule type="timePeriod" dxfId="1341" priority="1702" timePeriod="nextWeek">
      <formula>AND(ROUNDDOWN(AY266,0)-TODAY()&gt;(7-WEEKDAY(TODAY())),ROUNDDOWN(AY266,0)-TODAY()&lt;(15-WEEKDAY(TODAY())))</formula>
    </cfRule>
    <cfRule type="timePeriod" dxfId="1340" priority="1703" timePeriod="thisWeek">
      <formula>AND(TODAY()-ROUNDDOWN(AY266,0)&lt;=WEEKDAY(TODAY())-1,ROUNDDOWN(AY266,0)-TODAY()&lt;=7-WEEKDAY(TODAY()))</formula>
    </cfRule>
  </conditionalFormatting>
  <conditionalFormatting sqref="AY267:AY269">
    <cfRule type="timePeriod" dxfId="1339" priority="1698" timePeriod="nextMonth">
      <formula>AND(MONTH(AY267)=MONTH(EDATE(TODAY(),0+1)),YEAR(AY267)=YEAR(EDATE(TODAY(),0+1)))</formula>
    </cfRule>
    <cfRule type="timePeriod" dxfId="1338" priority="1699" timePeriod="nextWeek">
      <formula>AND(ROUNDDOWN(AY267,0)-TODAY()&gt;(7-WEEKDAY(TODAY())),ROUNDDOWN(AY267,0)-TODAY()&lt;(15-WEEKDAY(TODAY())))</formula>
    </cfRule>
    <cfRule type="timePeriod" dxfId="1337" priority="1700" timePeriod="thisWeek">
      <formula>AND(TODAY()-ROUNDDOWN(AY267,0)&lt;=WEEKDAY(TODAY())-1,ROUNDDOWN(AY267,0)-TODAY()&lt;=7-WEEKDAY(TODAY()))</formula>
    </cfRule>
  </conditionalFormatting>
  <conditionalFormatting sqref="BB266">
    <cfRule type="timePeriod" dxfId="1336" priority="1695" timePeriod="nextMonth">
      <formula>AND(MONTH(BB266)=MONTH(EDATE(TODAY(),0+1)),YEAR(BB266)=YEAR(EDATE(TODAY(),0+1)))</formula>
    </cfRule>
    <cfRule type="timePeriod" dxfId="1335" priority="1696" timePeriod="nextWeek">
      <formula>AND(ROUNDDOWN(BB266,0)-TODAY()&gt;(7-WEEKDAY(TODAY())),ROUNDDOWN(BB266,0)-TODAY()&lt;(15-WEEKDAY(TODAY())))</formula>
    </cfRule>
    <cfRule type="timePeriod" dxfId="1334" priority="1697" timePeriod="thisWeek">
      <formula>AND(TODAY()-ROUNDDOWN(BB266,0)&lt;=WEEKDAY(TODAY())-1,ROUNDDOWN(BB266,0)-TODAY()&lt;=7-WEEKDAY(TODAY()))</formula>
    </cfRule>
  </conditionalFormatting>
  <conditionalFormatting sqref="BB267">
    <cfRule type="timePeriod" dxfId="1333" priority="1692" timePeriod="nextMonth">
      <formula>AND(MONTH(BB267)=MONTH(EDATE(TODAY(),0+1)),YEAR(BB267)=YEAR(EDATE(TODAY(),0+1)))</formula>
    </cfRule>
    <cfRule type="timePeriod" dxfId="1332" priority="1693" timePeriod="nextWeek">
      <formula>AND(ROUNDDOWN(BB267,0)-TODAY()&gt;(7-WEEKDAY(TODAY())),ROUNDDOWN(BB267,0)-TODAY()&lt;(15-WEEKDAY(TODAY())))</formula>
    </cfRule>
    <cfRule type="timePeriod" dxfId="1331" priority="1694" timePeriod="thisWeek">
      <formula>AND(TODAY()-ROUNDDOWN(BB267,0)&lt;=WEEKDAY(TODAY())-1,ROUNDDOWN(BB267,0)-TODAY()&lt;=7-WEEKDAY(TODAY()))</formula>
    </cfRule>
  </conditionalFormatting>
  <conditionalFormatting sqref="BB268">
    <cfRule type="timePeriod" dxfId="1330" priority="1689" timePeriod="nextMonth">
      <formula>AND(MONTH(BB268)=MONTH(EDATE(TODAY(),0+1)),YEAR(BB268)=YEAR(EDATE(TODAY(),0+1)))</formula>
    </cfRule>
    <cfRule type="timePeriod" dxfId="1329" priority="1690" timePeriod="nextWeek">
      <formula>AND(ROUNDDOWN(BB268,0)-TODAY()&gt;(7-WEEKDAY(TODAY())),ROUNDDOWN(BB268,0)-TODAY()&lt;(15-WEEKDAY(TODAY())))</formula>
    </cfRule>
    <cfRule type="timePeriod" dxfId="1328" priority="1691" timePeriod="thisWeek">
      <formula>AND(TODAY()-ROUNDDOWN(BB268,0)&lt;=WEEKDAY(TODAY())-1,ROUNDDOWN(BB268,0)-TODAY()&lt;=7-WEEKDAY(TODAY()))</formula>
    </cfRule>
  </conditionalFormatting>
  <conditionalFormatting sqref="BB269">
    <cfRule type="timePeriod" dxfId="1327" priority="1686" timePeriod="nextMonth">
      <formula>AND(MONTH(BB269)=MONTH(EDATE(TODAY(),0+1)),YEAR(BB269)=YEAR(EDATE(TODAY(),0+1)))</formula>
    </cfRule>
    <cfRule type="timePeriod" dxfId="1326" priority="1687" timePeriod="nextWeek">
      <formula>AND(ROUNDDOWN(BB269,0)-TODAY()&gt;(7-WEEKDAY(TODAY())),ROUNDDOWN(BB269,0)-TODAY()&lt;(15-WEEKDAY(TODAY())))</formula>
    </cfRule>
    <cfRule type="timePeriod" dxfId="1325" priority="1688" timePeriod="thisWeek">
      <formula>AND(TODAY()-ROUNDDOWN(BB269,0)&lt;=WEEKDAY(TODAY())-1,ROUNDDOWN(BB269,0)-TODAY()&lt;=7-WEEKDAY(TODAY()))</formula>
    </cfRule>
  </conditionalFormatting>
  <conditionalFormatting sqref="BD266">
    <cfRule type="timePeriod" dxfId="1324" priority="1683" timePeriod="nextMonth">
      <formula>AND(MONTH(BD266)=MONTH(EDATE(TODAY(),0+1)),YEAR(BD266)=YEAR(EDATE(TODAY(),0+1)))</formula>
    </cfRule>
    <cfRule type="timePeriod" dxfId="1323" priority="1684" timePeriod="nextWeek">
      <formula>AND(ROUNDDOWN(BD266,0)-TODAY()&gt;(7-WEEKDAY(TODAY())),ROUNDDOWN(BD266,0)-TODAY()&lt;(15-WEEKDAY(TODAY())))</formula>
    </cfRule>
    <cfRule type="timePeriod" dxfId="1322" priority="1685" timePeriod="thisWeek">
      <formula>AND(TODAY()-ROUNDDOWN(BD266,0)&lt;=WEEKDAY(TODAY())-1,ROUNDDOWN(BD266,0)-TODAY()&lt;=7-WEEKDAY(TODAY()))</formula>
    </cfRule>
  </conditionalFormatting>
  <conditionalFormatting sqref="BD267">
    <cfRule type="timePeriod" dxfId="1321" priority="1680" timePeriod="nextMonth">
      <formula>AND(MONTH(BD267)=MONTH(EDATE(TODAY(),0+1)),YEAR(BD267)=YEAR(EDATE(TODAY(),0+1)))</formula>
    </cfRule>
    <cfRule type="timePeriod" dxfId="1320" priority="1681" timePeriod="nextWeek">
      <formula>AND(ROUNDDOWN(BD267,0)-TODAY()&gt;(7-WEEKDAY(TODAY())),ROUNDDOWN(BD267,0)-TODAY()&lt;(15-WEEKDAY(TODAY())))</formula>
    </cfRule>
    <cfRule type="timePeriod" dxfId="1319" priority="1682" timePeriod="thisWeek">
      <formula>AND(TODAY()-ROUNDDOWN(BD267,0)&lt;=WEEKDAY(TODAY())-1,ROUNDDOWN(BD267,0)-TODAY()&lt;=7-WEEKDAY(TODAY()))</formula>
    </cfRule>
  </conditionalFormatting>
  <conditionalFormatting sqref="BD268">
    <cfRule type="timePeriod" dxfId="1318" priority="1677" timePeriod="nextMonth">
      <formula>AND(MONTH(BD268)=MONTH(EDATE(TODAY(),0+1)),YEAR(BD268)=YEAR(EDATE(TODAY(),0+1)))</formula>
    </cfRule>
    <cfRule type="timePeriod" dxfId="1317" priority="1678" timePeriod="nextWeek">
      <formula>AND(ROUNDDOWN(BD268,0)-TODAY()&gt;(7-WEEKDAY(TODAY())),ROUNDDOWN(BD268,0)-TODAY()&lt;(15-WEEKDAY(TODAY())))</formula>
    </cfRule>
    <cfRule type="timePeriod" dxfId="1316" priority="1679" timePeriod="thisWeek">
      <formula>AND(TODAY()-ROUNDDOWN(BD268,0)&lt;=WEEKDAY(TODAY())-1,ROUNDDOWN(BD268,0)-TODAY()&lt;=7-WEEKDAY(TODAY()))</formula>
    </cfRule>
  </conditionalFormatting>
  <conditionalFormatting sqref="BD269">
    <cfRule type="timePeriod" dxfId="1315" priority="1674" timePeriod="nextMonth">
      <formula>AND(MONTH(BD269)=MONTH(EDATE(TODAY(),0+1)),YEAR(BD269)=YEAR(EDATE(TODAY(),0+1)))</formula>
    </cfRule>
    <cfRule type="timePeriod" dxfId="1314" priority="1675" timePeriod="nextWeek">
      <formula>AND(ROUNDDOWN(BD269,0)-TODAY()&gt;(7-WEEKDAY(TODAY())),ROUNDDOWN(BD269,0)-TODAY()&lt;(15-WEEKDAY(TODAY())))</formula>
    </cfRule>
    <cfRule type="timePeriod" dxfId="1313" priority="1676" timePeriod="thisWeek">
      <formula>AND(TODAY()-ROUNDDOWN(BD269,0)&lt;=WEEKDAY(TODAY())-1,ROUNDDOWN(BD269,0)-TODAY()&lt;=7-WEEKDAY(TODAY()))</formula>
    </cfRule>
  </conditionalFormatting>
  <conditionalFormatting sqref="E267:E269">
    <cfRule type="containsText" dxfId="1312" priority="1672" stopIfTrue="1" operator="containsText" text="Near Due">
      <formula>NOT(ISERROR(SEARCH("Near Due",E267)))</formula>
    </cfRule>
    <cfRule type="containsText" dxfId="1311" priority="1673" stopIfTrue="1" operator="containsText" text="Closed">
      <formula>NOT(ISERROR(SEARCH("Closed",E267)))</formula>
    </cfRule>
  </conditionalFormatting>
  <conditionalFormatting sqref="E267:E269">
    <cfRule type="containsText" dxfId="1310" priority="1669" stopIfTrue="1" operator="containsText" text="Too Over Due">
      <formula>NOT(ISERROR(SEARCH("Too Over Due",E267)))</formula>
    </cfRule>
    <cfRule type="containsText" dxfId="1309" priority="1670" stopIfTrue="1" operator="containsText" text="Over due">
      <formula>NOT(ISERROR(SEARCH("Over due",E267)))</formula>
    </cfRule>
    <cfRule type="containsText" dxfId="1308" priority="1671" stopIfTrue="1" operator="containsText" text="Today is due date">
      <formula>NOT(ISERROR(SEARCH("Today is due date",E267)))</formula>
    </cfRule>
  </conditionalFormatting>
  <conditionalFormatting sqref="CF211:CF217">
    <cfRule type="timePeriod" dxfId="1307" priority="1663" timePeriod="nextMonth">
      <formula>AND(MONTH(CF211)=MONTH(EDATE(TODAY(),0+1)),YEAR(CF211)=YEAR(EDATE(TODAY(),0+1)))</formula>
    </cfRule>
    <cfRule type="timePeriod" dxfId="1306" priority="1664" timePeriod="nextWeek">
      <formula>AND(ROUNDDOWN(CF211,0)-TODAY()&gt;(7-WEEKDAY(TODAY())),ROUNDDOWN(CF211,0)-TODAY()&lt;(15-WEEKDAY(TODAY())))</formula>
    </cfRule>
    <cfRule type="timePeriod" dxfId="1305" priority="1665" timePeriod="thisWeek">
      <formula>AND(TODAY()-ROUNDDOWN(CF211,0)&lt;=WEEKDAY(TODAY())-1,ROUNDDOWN(CF211,0)-TODAY()&lt;=7-WEEKDAY(TODAY()))</formula>
    </cfRule>
  </conditionalFormatting>
  <conditionalFormatting sqref="CD267:CD269">
    <cfRule type="timePeriod" dxfId="1304" priority="1660" timePeriod="nextMonth">
      <formula>AND(MONTH(CD267)=MONTH(EDATE(TODAY(),0+1)),YEAR(CD267)=YEAR(EDATE(TODAY(),0+1)))</formula>
    </cfRule>
    <cfRule type="timePeriod" dxfId="1303" priority="1661" timePeriod="nextWeek">
      <formula>AND(ROUNDDOWN(CD267,0)-TODAY()&gt;(7-WEEKDAY(TODAY())),ROUNDDOWN(CD267,0)-TODAY()&lt;(15-WEEKDAY(TODAY())))</formula>
    </cfRule>
    <cfRule type="timePeriod" dxfId="1302" priority="1662" timePeriod="thisWeek">
      <formula>AND(TODAY()-ROUNDDOWN(CD267,0)&lt;=WEEKDAY(TODAY())-1,ROUNDDOWN(CD267,0)-TODAY()&lt;=7-WEEKDAY(TODAY()))</formula>
    </cfRule>
  </conditionalFormatting>
  <conditionalFormatting sqref="CD267:CD269">
    <cfRule type="timePeriod" dxfId="1301" priority="1657" timePeriod="nextMonth">
      <formula>AND(MONTH(CD267)=MONTH(EDATE(TODAY(),0+1)),YEAR(CD267)=YEAR(EDATE(TODAY(),0+1)))</formula>
    </cfRule>
    <cfRule type="timePeriod" dxfId="1300" priority="1658" timePeriod="nextWeek">
      <formula>AND(ROUNDDOWN(CD267,0)-TODAY()&gt;(7-WEEKDAY(TODAY())),ROUNDDOWN(CD267,0)-TODAY()&lt;(15-WEEKDAY(TODAY())))</formula>
    </cfRule>
    <cfRule type="timePeriod" dxfId="1299" priority="1659" timePeriod="thisWeek">
      <formula>AND(TODAY()-ROUNDDOWN(CD267,0)&lt;=WEEKDAY(TODAY())-1,ROUNDDOWN(CD267,0)-TODAY()&lt;=7-WEEKDAY(TODAY()))</formula>
    </cfRule>
  </conditionalFormatting>
  <conditionalFormatting sqref="D270:D271">
    <cfRule type="containsText" dxfId="1298" priority="1655" stopIfTrue="1" operator="containsText" text="Near Due">
      <formula>NOT(ISERROR(SEARCH("Near Due",D270)))</formula>
    </cfRule>
    <cfRule type="containsText" dxfId="1297" priority="1656" stopIfTrue="1" operator="containsText" text="Closed">
      <formula>NOT(ISERROR(SEARCH("Closed",D270)))</formula>
    </cfRule>
  </conditionalFormatting>
  <conditionalFormatting sqref="D270:D271">
    <cfRule type="containsText" dxfId="1296" priority="1652" stopIfTrue="1" operator="containsText" text="Too Over Due">
      <formula>NOT(ISERROR(SEARCH("Too Over Due",D270)))</formula>
    </cfRule>
    <cfRule type="containsText" dxfId="1295" priority="1653" stopIfTrue="1" operator="containsText" text="Over due">
      <formula>NOT(ISERROR(SEARCH("Over due",D270)))</formula>
    </cfRule>
    <cfRule type="containsText" dxfId="1294" priority="1654" stopIfTrue="1" operator="containsText" text="Today is due date">
      <formula>NOT(ISERROR(SEARCH("Today is due date",D270)))</formula>
    </cfRule>
  </conditionalFormatting>
  <conditionalFormatting sqref="D270:D271">
    <cfRule type="containsText" dxfId="1293" priority="1650" operator="containsText" text="Done">
      <formula>NOT(ISERROR(SEARCH("Done",D270)))</formula>
    </cfRule>
    <cfRule type="containsText" dxfId="1292" priority="1651" operator="containsText" text="Under Test">
      <formula>NOT(ISERROR(SEARCH("Under Test",D270)))</formula>
    </cfRule>
  </conditionalFormatting>
  <conditionalFormatting sqref="X270:Y271">
    <cfRule type="containsText" dxfId="1291" priority="1646" operator="containsText" text="Non Operate">
      <formula>NOT(ISERROR(SEARCH("Non Operate",X270)))</formula>
    </cfRule>
    <cfRule type="containsText" dxfId="1290" priority="1647" operator="containsText" text="Operate">
      <formula>NOT(ISERROR(SEARCH("Operate",X270)))</formula>
    </cfRule>
  </conditionalFormatting>
  <conditionalFormatting sqref="O270:O271">
    <cfRule type="containsText" dxfId="1289" priority="1644" operator="containsText" text="Regular Test">
      <formula>NOT(ISERROR(SEARCH("Regular Test",O270)))</formula>
    </cfRule>
    <cfRule type="containsText" dxfId="1288" priority="1645" operator="containsText" text="Special Request">
      <formula>NOT(ISERROR(SEARCH("Special Request",O270)))</formula>
    </cfRule>
  </conditionalFormatting>
  <conditionalFormatting sqref="CC270:CC271">
    <cfRule type="colorScale" priority="1649">
      <colorScale>
        <cfvo type="min"/>
        <cfvo type="percentile" val="50"/>
        <cfvo type="max"/>
        <color rgb="FF63BE7B"/>
        <color rgb="FFFCFCFF"/>
        <color rgb="FFF8696B"/>
      </colorScale>
    </cfRule>
  </conditionalFormatting>
  <conditionalFormatting sqref="AF270:BE271">
    <cfRule type="timePeriod" dxfId="1287" priority="1641" timePeriod="nextMonth">
      <formula>AND(MONTH(AF270)=MONTH(EDATE(TODAY(),0+1)),YEAR(AF270)=YEAR(EDATE(TODAY(),0+1)))</formula>
    </cfRule>
    <cfRule type="timePeriod" dxfId="1286" priority="1642" timePeriod="nextWeek">
      <formula>AND(ROUNDDOWN(AF270,0)-TODAY()&gt;(7-WEEKDAY(TODAY())),ROUNDDOWN(AF270,0)-TODAY()&lt;(15-WEEKDAY(TODAY())))</formula>
    </cfRule>
    <cfRule type="timePeriod" dxfId="1285" priority="1643" timePeriod="thisWeek">
      <formula>AND(TODAY()-ROUNDDOWN(AF270,0)&lt;=WEEKDAY(TODAY())-1,ROUNDDOWN(AF270,0)-TODAY()&lt;=7-WEEKDAY(TODAY()))</formula>
    </cfRule>
  </conditionalFormatting>
  <conditionalFormatting sqref="CD270:CD271">
    <cfRule type="timePeriod" dxfId="1284" priority="1638" timePeriod="nextMonth">
      <formula>AND(MONTH(CD270)=MONTH(EDATE(TODAY(),0+1)),YEAR(CD270)=YEAR(EDATE(TODAY(),0+1)))</formula>
    </cfRule>
    <cfRule type="timePeriod" dxfId="1283" priority="1639" timePeriod="nextWeek">
      <formula>AND(ROUNDDOWN(CD270,0)-TODAY()&gt;(7-WEEKDAY(TODAY())),ROUNDDOWN(CD270,0)-TODAY()&lt;(15-WEEKDAY(TODAY())))</formula>
    </cfRule>
    <cfRule type="timePeriod" dxfId="1282" priority="1640" timePeriod="thisWeek">
      <formula>AND(TODAY()-ROUNDDOWN(CD270,0)&lt;=WEEKDAY(TODAY())-1,ROUNDDOWN(CD270,0)-TODAY()&lt;=7-WEEKDAY(TODAY()))</formula>
    </cfRule>
  </conditionalFormatting>
  <conditionalFormatting sqref="CG270:CG271">
    <cfRule type="timePeriod" dxfId="1281" priority="1635" timePeriod="nextMonth">
      <formula>AND(MONTH(CG270)=MONTH(EDATE(TODAY(),0+1)),YEAR(CG270)=YEAR(EDATE(TODAY(),0+1)))</formula>
    </cfRule>
    <cfRule type="timePeriod" dxfId="1280" priority="1636" timePeriod="nextWeek">
      <formula>AND(ROUNDDOWN(CG270,0)-TODAY()&gt;(7-WEEKDAY(TODAY())),ROUNDDOWN(CG270,0)-TODAY()&lt;(15-WEEKDAY(TODAY())))</formula>
    </cfRule>
    <cfRule type="timePeriod" dxfId="1279" priority="1637" timePeriod="thisWeek">
      <formula>AND(TODAY()-ROUNDDOWN(CG270,0)&lt;=WEEKDAY(TODAY())-1,ROUNDDOWN(CG270,0)-TODAY()&lt;=7-WEEKDAY(TODAY()))</formula>
    </cfRule>
  </conditionalFormatting>
  <conditionalFormatting sqref="CD270:CD271">
    <cfRule type="timePeriod" dxfId="1278" priority="1632" timePeriod="nextMonth">
      <formula>AND(MONTH(CD270)=MONTH(EDATE(TODAY(),0+1)),YEAR(CD270)=YEAR(EDATE(TODAY(),0+1)))</formula>
    </cfRule>
    <cfRule type="timePeriod" dxfId="1277" priority="1633" timePeriod="nextWeek">
      <formula>AND(ROUNDDOWN(CD270,0)-TODAY()&gt;(7-WEEKDAY(TODAY())),ROUNDDOWN(CD270,0)-TODAY()&lt;(15-WEEKDAY(TODAY())))</formula>
    </cfRule>
    <cfRule type="timePeriod" dxfId="1276" priority="1634" timePeriod="thisWeek">
      <formula>AND(TODAY()-ROUNDDOWN(CD270,0)&lt;=WEEKDAY(TODAY())-1,ROUNDDOWN(CD270,0)-TODAY()&lt;=7-WEEKDAY(TODAY()))</formula>
    </cfRule>
  </conditionalFormatting>
  <conditionalFormatting sqref="C270:C271">
    <cfRule type="containsText" dxfId="1275" priority="1626" operator="containsText" text="Closed">
      <formula>NOT(ISERROR(SEARCH("Closed",C270)))</formula>
    </cfRule>
    <cfRule type="containsText" dxfId="1274" priority="1630" stopIfTrue="1" operator="containsText" text="Near Due">
      <formula>NOT(ISERROR(SEARCH("Near Due",C270)))</formula>
    </cfRule>
    <cfRule type="containsText" dxfId="1273" priority="1631" stopIfTrue="1" operator="containsText" text="Closed">
      <formula>NOT(ISERROR(SEARCH("Closed",C270)))</formula>
    </cfRule>
  </conditionalFormatting>
  <conditionalFormatting sqref="C270:C271">
    <cfRule type="containsText" dxfId="1272" priority="1627" stopIfTrue="1" operator="containsText" text="Too Over Due">
      <formula>NOT(ISERROR(SEARCH("Too Over Due",C270)))</formula>
    </cfRule>
    <cfRule type="containsText" dxfId="1271" priority="1628" stopIfTrue="1" operator="containsText" text="Over due">
      <formula>NOT(ISERROR(SEARCH("Over due",C270)))</formula>
    </cfRule>
    <cfRule type="containsText" dxfId="1270" priority="1629" stopIfTrue="1" operator="containsText" text="Today is due date">
      <formula>NOT(ISERROR(SEARCH("Today is due date",C270)))</formula>
    </cfRule>
  </conditionalFormatting>
  <conditionalFormatting sqref="D270:D271">
    <cfRule type="containsText" dxfId="1269" priority="1619" operator="containsText" text="Cancel Test">
      <formula>NOT(ISERROR(SEARCH("Cancel Test",D270)))</formula>
    </cfRule>
  </conditionalFormatting>
  <conditionalFormatting sqref="E270">
    <cfRule type="containsText" dxfId="1268" priority="1617" stopIfTrue="1" operator="containsText" text="Near Due">
      <formula>NOT(ISERROR(SEARCH("Near Due",E270)))</formula>
    </cfRule>
    <cfRule type="containsText" dxfId="1267" priority="1618" stopIfTrue="1" operator="containsText" text="Closed">
      <formula>NOT(ISERROR(SEARCH("Closed",E270)))</formula>
    </cfRule>
  </conditionalFormatting>
  <conditionalFormatting sqref="E270">
    <cfRule type="containsText" dxfId="1266" priority="1614" stopIfTrue="1" operator="containsText" text="Too Over Due">
      <formula>NOT(ISERROR(SEARCH("Too Over Due",E270)))</formula>
    </cfRule>
    <cfRule type="containsText" dxfId="1265" priority="1615" stopIfTrue="1" operator="containsText" text="Over due">
      <formula>NOT(ISERROR(SEARCH("Over due",E270)))</formula>
    </cfRule>
    <cfRule type="containsText" dxfId="1264" priority="1616" stopIfTrue="1" operator="containsText" text="Today is due date">
      <formula>NOT(ISERROR(SEARCH("Today is due date",E270)))</formula>
    </cfRule>
  </conditionalFormatting>
  <conditionalFormatting sqref="E271">
    <cfRule type="containsText" dxfId="1263" priority="1612" stopIfTrue="1" operator="containsText" text="Near Due">
      <formula>NOT(ISERROR(SEARCH("Near Due",E271)))</formula>
    </cfRule>
    <cfRule type="containsText" dxfId="1262" priority="1613" stopIfTrue="1" operator="containsText" text="Closed">
      <formula>NOT(ISERROR(SEARCH("Closed",E271)))</formula>
    </cfRule>
  </conditionalFormatting>
  <conditionalFormatting sqref="E271">
    <cfRule type="containsText" dxfId="1261" priority="1609" stopIfTrue="1" operator="containsText" text="Too Over Due">
      <formula>NOT(ISERROR(SEARCH("Too Over Due",E271)))</formula>
    </cfRule>
    <cfRule type="containsText" dxfId="1260" priority="1610" stopIfTrue="1" operator="containsText" text="Over due">
      <formula>NOT(ISERROR(SEARCH("Over due",E271)))</formula>
    </cfRule>
    <cfRule type="containsText" dxfId="1259" priority="1611" stopIfTrue="1" operator="containsText" text="Today is due date">
      <formula>NOT(ISERROR(SEARCH("Today is due date",E271)))</formula>
    </cfRule>
  </conditionalFormatting>
  <conditionalFormatting sqref="CF270:CF271">
    <cfRule type="timePeriod" dxfId="1258" priority="1606" timePeriod="nextMonth">
      <formula>AND(MONTH(CF270)=MONTH(EDATE(TODAY(),0+1)),YEAR(CF270)=YEAR(EDATE(TODAY(),0+1)))</formula>
    </cfRule>
    <cfRule type="timePeriod" dxfId="1257" priority="1607" timePeriod="nextWeek">
      <formula>AND(ROUNDDOWN(CF270,0)-TODAY()&gt;(7-WEEKDAY(TODAY())),ROUNDDOWN(CF270,0)-TODAY()&lt;(15-WEEKDAY(TODAY())))</formula>
    </cfRule>
    <cfRule type="timePeriod" dxfId="1256" priority="1608" timePeriod="thisWeek">
      <formula>AND(TODAY()-ROUNDDOWN(CF270,0)&lt;=WEEKDAY(TODAY())-1,ROUNDDOWN(CF270,0)-TODAY()&lt;=7-WEEKDAY(TODAY()))</formula>
    </cfRule>
  </conditionalFormatting>
  <conditionalFormatting sqref="CF270:CF271">
    <cfRule type="timePeriod" dxfId="1255" priority="1603" timePeriod="nextMonth">
      <formula>AND(MONTH(CF270)=MONTH(EDATE(TODAY(),0+1)),YEAR(CF270)=YEAR(EDATE(TODAY(),0+1)))</formula>
    </cfRule>
    <cfRule type="timePeriod" dxfId="1254" priority="1604" timePeriod="nextWeek">
      <formula>AND(ROUNDDOWN(CF270,0)-TODAY()&gt;(7-WEEKDAY(TODAY())),ROUNDDOWN(CF270,0)-TODAY()&lt;(15-WEEKDAY(TODAY())))</formula>
    </cfRule>
    <cfRule type="timePeriod" dxfId="1253" priority="1605" timePeriod="thisWeek">
      <formula>AND(TODAY()-ROUNDDOWN(CF270,0)&lt;=WEEKDAY(TODAY())-1,ROUNDDOWN(CF270,0)-TODAY()&lt;=7-WEEKDAY(TODAY()))</formula>
    </cfRule>
  </conditionalFormatting>
  <conditionalFormatting sqref="E272">
    <cfRule type="containsText" dxfId="1252" priority="1600" stopIfTrue="1" operator="containsText" text="Near Due">
      <formula>NOT(ISERROR(SEARCH("Near Due",E272)))</formula>
    </cfRule>
    <cfRule type="containsText" dxfId="1251" priority="1601" stopIfTrue="1" operator="containsText" text="Closed">
      <formula>NOT(ISERROR(SEARCH("Closed",E272)))</formula>
    </cfRule>
  </conditionalFormatting>
  <conditionalFormatting sqref="E272">
    <cfRule type="containsText" dxfId="1250" priority="1597" stopIfTrue="1" operator="containsText" text="Too Over Due">
      <formula>NOT(ISERROR(SEARCH("Too Over Due",E272)))</formula>
    </cfRule>
    <cfRule type="containsText" dxfId="1249" priority="1598" stopIfTrue="1" operator="containsText" text="Over due">
      <formula>NOT(ISERROR(SEARCH("Over due",E272)))</formula>
    </cfRule>
    <cfRule type="containsText" dxfId="1248" priority="1599" stopIfTrue="1" operator="containsText" text="Today is due date">
      <formula>NOT(ISERROR(SEARCH("Today is due date",E272)))</formula>
    </cfRule>
  </conditionalFormatting>
  <conditionalFormatting sqref="D272">
    <cfRule type="containsText" dxfId="1247" priority="1595" stopIfTrue="1" operator="containsText" text="Near Due">
      <formula>NOT(ISERROR(SEARCH("Near Due",D272)))</formula>
    </cfRule>
    <cfRule type="containsText" dxfId="1246" priority="1596" stopIfTrue="1" operator="containsText" text="Closed">
      <formula>NOT(ISERROR(SEARCH("Closed",D272)))</formula>
    </cfRule>
  </conditionalFormatting>
  <conditionalFormatting sqref="D272">
    <cfRule type="containsText" dxfId="1245" priority="1592" stopIfTrue="1" operator="containsText" text="Too Over Due">
      <formula>NOT(ISERROR(SEARCH("Too Over Due",D272)))</formula>
    </cfRule>
    <cfRule type="containsText" dxfId="1244" priority="1593" stopIfTrue="1" operator="containsText" text="Over due">
      <formula>NOT(ISERROR(SEARCH("Over due",D272)))</formula>
    </cfRule>
    <cfRule type="containsText" dxfId="1243" priority="1594" stopIfTrue="1" operator="containsText" text="Today is due date">
      <formula>NOT(ISERROR(SEARCH("Today is due date",D272)))</formula>
    </cfRule>
  </conditionalFormatting>
  <conditionalFormatting sqref="X272:Y272">
    <cfRule type="containsText" dxfId="1242" priority="1589" operator="containsText" text="Non Operate">
      <formula>NOT(ISERROR(SEARCH("Non Operate",X272)))</formula>
    </cfRule>
    <cfRule type="containsText" dxfId="1241" priority="1590" operator="containsText" text="Operate">
      <formula>NOT(ISERROR(SEARCH("Operate",X272)))</formula>
    </cfRule>
  </conditionalFormatting>
  <conditionalFormatting sqref="O272">
    <cfRule type="containsText" dxfId="1240" priority="1587" operator="containsText" text="Regular Test">
      <formula>NOT(ISERROR(SEARCH("Regular Test",O272)))</formula>
    </cfRule>
    <cfRule type="containsText" dxfId="1239" priority="1588" operator="containsText" text="Special Request">
      <formula>NOT(ISERROR(SEARCH("Special Request",O272)))</formula>
    </cfRule>
  </conditionalFormatting>
  <conditionalFormatting sqref="CC272">
    <cfRule type="colorScale" priority="1602">
      <colorScale>
        <cfvo type="min"/>
        <cfvo type="percentile" val="50"/>
        <cfvo type="max"/>
        <color rgb="FF63BE7B"/>
        <color rgb="FFFCFCFF"/>
        <color rgb="FFF8696B"/>
      </colorScale>
    </cfRule>
  </conditionalFormatting>
  <conditionalFormatting sqref="AF272:BE272">
    <cfRule type="timePeriod" dxfId="1238" priority="1584" timePeriod="nextMonth">
      <formula>AND(MONTH(AF272)=MONTH(EDATE(TODAY(),0+1)),YEAR(AF272)=YEAR(EDATE(TODAY(),0+1)))</formula>
    </cfRule>
    <cfRule type="timePeriod" dxfId="1237" priority="1585" timePeriod="nextWeek">
      <formula>AND(ROUNDDOWN(AF272,0)-TODAY()&gt;(7-WEEKDAY(TODAY())),ROUNDDOWN(AF272,0)-TODAY()&lt;(15-WEEKDAY(TODAY())))</formula>
    </cfRule>
    <cfRule type="timePeriod" dxfId="1236" priority="1586" timePeriod="thisWeek">
      <formula>AND(TODAY()-ROUNDDOWN(AF272,0)&lt;=WEEKDAY(TODAY())-1,ROUNDDOWN(AF272,0)-TODAY()&lt;=7-WEEKDAY(TODAY()))</formula>
    </cfRule>
  </conditionalFormatting>
  <conditionalFormatting sqref="CD272">
    <cfRule type="timePeriod" dxfId="1235" priority="1581" timePeriod="nextMonth">
      <formula>AND(MONTH(CD272)=MONTH(EDATE(TODAY(),0+1)),YEAR(CD272)=YEAR(EDATE(TODAY(),0+1)))</formula>
    </cfRule>
    <cfRule type="timePeriod" dxfId="1234" priority="1582" timePeriod="nextWeek">
      <formula>AND(ROUNDDOWN(CD272,0)-TODAY()&gt;(7-WEEKDAY(TODAY())),ROUNDDOWN(CD272,0)-TODAY()&lt;(15-WEEKDAY(TODAY())))</formula>
    </cfRule>
    <cfRule type="timePeriod" dxfId="1233" priority="1583" timePeriod="thisWeek">
      <formula>AND(TODAY()-ROUNDDOWN(CD272,0)&lt;=WEEKDAY(TODAY())-1,ROUNDDOWN(CD272,0)-TODAY()&lt;=7-WEEKDAY(TODAY()))</formula>
    </cfRule>
  </conditionalFormatting>
  <conditionalFormatting sqref="C272">
    <cfRule type="containsText" dxfId="1232" priority="1573" operator="containsText" text="Closed">
      <formula>NOT(ISERROR(SEARCH("Closed",C272)))</formula>
    </cfRule>
    <cfRule type="containsText" dxfId="1231" priority="1579" stopIfTrue="1" operator="containsText" text="Near Due">
      <formula>NOT(ISERROR(SEARCH("Near Due",C272)))</formula>
    </cfRule>
    <cfRule type="containsText" dxfId="1230" priority="1580" stopIfTrue="1" operator="containsText" text="Closed">
      <formula>NOT(ISERROR(SEARCH("Closed",C272)))</formula>
    </cfRule>
  </conditionalFormatting>
  <conditionalFormatting sqref="C272">
    <cfRule type="containsText" dxfId="1229" priority="1576" stopIfTrue="1" operator="containsText" text="Too Over Due">
      <formula>NOT(ISERROR(SEARCH("Too Over Due",C272)))</formula>
    </cfRule>
    <cfRule type="containsText" dxfId="1228" priority="1577" stopIfTrue="1" operator="containsText" text="Over due">
      <formula>NOT(ISERROR(SEARCH("Over due",C272)))</formula>
    </cfRule>
    <cfRule type="containsText" dxfId="1227" priority="1578" stopIfTrue="1" operator="containsText" text="Today is due date">
      <formula>NOT(ISERROR(SEARCH("Today is due date",C272)))</formula>
    </cfRule>
  </conditionalFormatting>
  <conditionalFormatting sqref="D272">
    <cfRule type="containsText" dxfId="1226" priority="1574" operator="containsText" text="Done">
      <formula>NOT(ISERROR(SEARCH("Done",D272)))</formula>
    </cfRule>
    <cfRule type="containsText" dxfId="1225" priority="1575" operator="containsText" text="Under Test">
      <formula>NOT(ISERROR(SEARCH("Under Test",D272)))</formula>
    </cfRule>
  </conditionalFormatting>
  <conditionalFormatting sqref="CF272">
    <cfRule type="timePeriod" dxfId="1224" priority="1570" timePeriod="nextMonth">
      <formula>AND(MONTH(CF272)=MONTH(EDATE(TODAY(),0+1)),YEAR(CF272)=YEAR(EDATE(TODAY(),0+1)))</formula>
    </cfRule>
    <cfRule type="timePeriod" dxfId="1223" priority="1571" timePeriod="nextWeek">
      <formula>AND(ROUNDDOWN(CF272,0)-TODAY()&gt;(7-WEEKDAY(TODAY())),ROUNDDOWN(CF272,0)-TODAY()&lt;(15-WEEKDAY(TODAY())))</formula>
    </cfRule>
    <cfRule type="timePeriod" dxfId="1222" priority="1572" timePeriod="thisWeek">
      <formula>AND(TODAY()-ROUNDDOWN(CF272,0)&lt;=WEEKDAY(TODAY())-1,ROUNDDOWN(CF272,0)-TODAY()&lt;=7-WEEKDAY(TODAY()))</formula>
    </cfRule>
  </conditionalFormatting>
  <conditionalFormatting sqref="D272">
    <cfRule type="containsText" dxfId="1221" priority="1569" operator="containsText" text="Cancel Test">
      <formula>NOT(ISERROR(SEARCH("Cancel Test",D272)))</formula>
    </cfRule>
  </conditionalFormatting>
  <conditionalFormatting sqref="BL272:BN272">
    <cfRule type="timePeriod" dxfId="1220" priority="1566" timePeriod="nextMonth">
      <formula>AND(MONTH(BL272)=MONTH(EDATE(TODAY(),0+1)),YEAR(BL272)=YEAR(EDATE(TODAY(),0+1)))</formula>
    </cfRule>
    <cfRule type="timePeriod" dxfId="1219" priority="1567" timePeriod="nextWeek">
      <formula>AND(ROUNDDOWN(BL272,0)-TODAY()&gt;(7-WEEKDAY(TODAY())),ROUNDDOWN(BL272,0)-TODAY()&lt;(15-WEEKDAY(TODAY())))</formula>
    </cfRule>
    <cfRule type="timePeriod" dxfId="1218" priority="1568" timePeriod="thisWeek">
      <formula>AND(TODAY()-ROUNDDOWN(BL272,0)&lt;=WEEKDAY(TODAY())-1,ROUNDDOWN(BL272,0)-TODAY()&lt;=7-WEEKDAY(TODAY()))</formula>
    </cfRule>
  </conditionalFormatting>
  <conditionalFormatting sqref="X273:Y277">
    <cfRule type="containsText" dxfId="1217" priority="1562" operator="containsText" text="Non Operate">
      <formula>NOT(ISERROR(SEARCH("Non Operate",X273)))</formula>
    </cfRule>
    <cfRule type="containsText" dxfId="1216" priority="1563" operator="containsText" text="Operate">
      <formula>NOT(ISERROR(SEARCH("Operate",X273)))</formula>
    </cfRule>
  </conditionalFormatting>
  <conditionalFormatting sqref="O273:O277">
    <cfRule type="containsText" dxfId="1215" priority="1560" operator="containsText" text="Regular Test">
      <formula>NOT(ISERROR(SEARCH("Regular Test",O273)))</formula>
    </cfRule>
    <cfRule type="containsText" dxfId="1214" priority="1561" operator="containsText" text="Special Request">
      <formula>NOT(ISERROR(SEARCH("Special Request",O273)))</formula>
    </cfRule>
  </conditionalFormatting>
  <conditionalFormatting sqref="CC273:CC277">
    <cfRule type="colorScale" priority="1565">
      <colorScale>
        <cfvo type="min"/>
        <cfvo type="percentile" val="50"/>
        <cfvo type="max"/>
        <color rgb="FF63BE7B"/>
        <color rgb="FFFCFCFF"/>
        <color rgb="FFF8696B"/>
      </colorScale>
    </cfRule>
  </conditionalFormatting>
  <conditionalFormatting sqref="AF273:BE277">
    <cfRule type="timePeriod" dxfId="1213" priority="1557" timePeriod="nextMonth">
      <formula>AND(MONTH(AF273)=MONTH(EDATE(TODAY(),0+1)),YEAR(AF273)=YEAR(EDATE(TODAY(),0+1)))</formula>
    </cfRule>
    <cfRule type="timePeriod" dxfId="1212" priority="1558" timePeriod="nextWeek">
      <formula>AND(ROUNDDOWN(AF273,0)-TODAY()&gt;(7-WEEKDAY(TODAY())),ROUNDDOWN(AF273,0)-TODAY()&lt;(15-WEEKDAY(TODAY())))</formula>
    </cfRule>
    <cfRule type="timePeriod" dxfId="1211" priority="1559" timePeriod="thisWeek">
      <formula>AND(TODAY()-ROUNDDOWN(AF273,0)&lt;=WEEKDAY(TODAY())-1,ROUNDDOWN(AF273,0)-TODAY()&lt;=7-WEEKDAY(TODAY()))</formula>
    </cfRule>
  </conditionalFormatting>
  <conditionalFormatting sqref="CD273:CD277">
    <cfRule type="timePeriod" dxfId="1210" priority="1554" timePeriod="nextMonth">
      <formula>AND(MONTH(CD273)=MONTH(EDATE(TODAY(),0+1)),YEAR(CD273)=YEAR(EDATE(TODAY(),0+1)))</formula>
    </cfRule>
    <cfRule type="timePeriod" dxfId="1209" priority="1555" timePeriod="nextWeek">
      <formula>AND(ROUNDDOWN(CD273,0)-TODAY()&gt;(7-WEEKDAY(TODAY())),ROUNDDOWN(CD273,0)-TODAY()&lt;(15-WEEKDAY(TODAY())))</formula>
    </cfRule>
    <cfRule type="timePeriod" dxfId="1208" priority="1556" timePeriod="thisWeek">
      <formula>AND(TODAY()-ROUNDDOWN(CD273,0)&lt;=WEEKDAY(TODAY())-1,ROUNDDOWN(CD273,0)-TODAY()&lt;=7-WEEKDAY(TODAY()))</formula>
    </cfRule>
  </conditionalFormatting>
  <conditionalFormatting sqref="C273:C277">
    <cfRule type="containsText" dxfId="1207" priority="1548" operator="containsText" text="Closed">
      <formula>NOT(ISERROR(SEARCH("Closed",C273)))</formula>
    </cfRule>
    <cfRule type="containsText" dxfId="1206" priority="1552" stopIfTrue="1" operator="containsText" text="Near Due">
      <formula>NOT(ISERROR(SEARCH("Near Due",C273)))</formula>
    </cfRule>
    <cfRule type="containsText" dxfId="1205" priority="1553" stopIfTrue="1" operator="containsText" text="Closed">
      <formula>NOT(ISERROR(SEARCH("Closed",C273)))</formula>
    </cfRule>
  </conditionalFormatting>
  <conditionalFormatting sqref="C273:C277">
    <cfRule type="containsText" dxfId="1204" priority="1549" stopIfTrue="1" operator="containsText" text="Too Over Due">
      <formula>NOT(ISERROR(SEARCH("Too Over Due",C273)))</formula>
    </cfRule>
    <cfRule type="containsText" dxfId="1203" priority="1550" stopIfTrue="1" operator="containsText" text="Over due">
      <formula>NOT(ISERROR(SEARCH("Over due",C273)))</formula>
    </cfRule>
    <cfRule type="containsText" dxfId="1202" priority="1551" stopIfTrue="1" operator="containsText" text="Today is due date">
      <formula>NOT(ISERROR(SEARCH("Today is due date",C273)))</formula>
    </cfRule>
  </conditionalFormatting>
  <conditionalFormatting sqref="D273:D277">
    <cfRule type="containsText" dxfId="1201" priority="1541" stopIfTrue="1" operator="containsText" text="Near Due">
      <formula>NOT(ISERROR(SEARCH("Near Due",D273)))</formula>
    </cfRule>
    <cfRule type="containsText" dxfId="1200" priority="1542" stopIfTrue="1" operator="containsText" text="Closed">
      <formula>NOT(ISERROR(SEARCH("Closed",D273)))</formula>
    </cfRule>
  </conditionalFormatting>
  <conditionalFormatting sqref="D273:D277">
    <cfRule type="containsText" dxfId="1199" priority="1538" stopIfTrue="1" operator="containsText" text="Too Over Due">
      <formula>NOT(ISERROR(SEARCH("Too Over Due",D273)))</formula>
    </cfRule>
    <cfRule type="containsText" dxfId="1198" priority="1539" stopIfTrue="1" operator="containsText" text="Over due">
      <formula>NOT(ISERROR(SEARCH("Over due",D273)))</formula>
    </cfRule>
    <cfRule type="containsText" dxfId="1197" priority="1540" stopIfTrue="1" operator="containsText" text="Today is due date">
      <formula>NOT(ISERROR(SEARCH("Today is due date",D273)))</formula>
    </cfRule>
  </conditionalFormatting>
  <conditionalFormatting sqref="D273:D277">
    <cfRule type="containsText" dxfId="1196" priority="1536" operator="containsText" text="Done">
      <formula>NOT(ISERROR(SEARCH("Done",D273)))</formula>
    </cfRule>
    <cfRule type="containsText" dxfId="1195" priority="1537" operator="containsText" text="Under Test">
      <formula>NOT(ISERROR(SEARCH("Under Test",D273)))</formula>
    </cfRule>
  </conditionalFormatting>
  <conditionalFormatting sqref="D273:D277">
    <cfRule type="containsText" dxfId="1194" priority="1535" operator="containsText" text="Cancel Test">
      <formula>NOT(ISERROR(SEARCH("Cancel Test",D273)))</formula>
    </cfRule>
  </conditionalFormatting>
  <conditionalFormatting sqref="E273:E277">
    <cfRule type="containsText" dxfId="1193" priority="1533" stopIfTrue="1" operator="containsText" text="Near Due">
      <formula>NOT(ISERROR(SEARCH("Near Due",E273)))</formula>
    </cfRule>
    <cfRule type="containsText" dxfId="1192" priority="1534" stopIfTrue="1" operator="containsText" text="Closed">
      <formula>NOT(ISERROR(SEARCH("Closed",E273)))</formula>
    </cfRule>
  </conditionalFormatting>
  <conditionalFormatting sqref="E273:E277">
    <cfRule type="containsText" dxfId="1191" priority="1530" stopIfTrue="1" operator="containsText" text="Too Over Due">
      <formula>NOT(ISERROR(SEARCH("Too Over Due",E273)))</formula>
    </cfRule>
    <cfRule type="containsText" dxfId="1190" priority="1531" stopIfTrue="1" operator="containsText" text="Over due">
      <formula>NOT(ISERROR(SEARCH("Over due",E273)))</formula>
    </cfRule>
    <cfRule type="containsText" dxfId="1189" priority="1532" stopIfTrue="1" operator="containsText" text="Today is due date">
      <formula>NOT(ISERROR(SEARCH("Today is due date",E273)))</formula>
    </cfRule>
  </conditionalFormatting>
  <conditionalFormatting sqref="O278">
    <cfRule type="containsText" dxfId="1188" priority="1528" operator="containsText" text="Regular Test">
      <formula>NOT(ISERROR(SEARCH("Regular Test",O278)))</formula>
    </cfRule>
    <cfRule type="containsText" dxfId="1187" priority="1529" operator="containsText" text="Special Request">
      <formula>NOT(ISERROR(SEARCH("Special Request",O278)))</formula>
    </cfRule>
  </conditionalFormatting>
  <conditionalFormatting sqref="E278">
    <cfRule type="containsText" dxfId="1186" priority="1525" stopIfTrue="1" operator="containsText" text="Near Due">
      <formula>NOT(ISERROR(SEARCH("Near Due",E278)))</formula>
    </cfRule>
    <cfRule type="containsText" dxfId="1185" priority="1526" stopIfTrue="1" operator="containsText" text="Closed">
      <formula>NOT(ISERROR(SEARCH("Closed",E278)))</formula>
    </cfRule>
  </conditionalFormatting>
  <conditionalFormatting sqref="E278">
    <cfRule type="containsText" dxfId="1184" priority="1522" stopIfTrue="1" operator="containsText" text="Too Over Due">
      <formula>NOT(ISERROR(SEARCH("Too Over Due",E278)))</formula>
    </cfRule>
    <cfRule type="containsText" dxfId="1183" priority="1523" stopIfTrue="1" operator="containsText" text="Over due">
      <formula>NOT(ISERROR(SEARCH("Over due",E278)))</formula>
    </cfRule>
    <cfRule type="containsText" dxfId="1182" priority="1524" stopIfTrue="1" operator="containsText" text="Today is due date">
      <formula>NOT(ISERROR(SEARCH("Today is due date",E278)))</formula>
    </cfRule>
  </conditionalFormatting>
  <conditionalFormatting sqref="D278">
    <cfRule type="containsText" dxfId="1181" priority="1520" stopIfTrue="1" operator="containsText" text="Near Due">
      <formula>NOT(ISERROR(SEARCH("Near Due",D278)))</formula>
    </cfRule>
    <cfRule type="containsText" dxfId="1180" priority="1521" stopIfTrue="1" operator="containsText" text="Closed">
      <formula>NOT(ISERROR(SEARCH("Closed",D278)))</formula>
    </cfRule>
  </conditionalFormatting>
  <conditionalFormatting sqref="D278">
    <cfRule type="containsText" dxfId="1179" priority="1517" stopIfTrue="1" operator="containsText" text="Too Over Due">
      <formula>NOT(ISERROR(SEARCH("Too Over Due",D278)))</formula>
    </cfRule>
    <cfRule type="containsText" dxfId="1178" priority="1518" stopIfTrue="1" operator="containsText" text="Over due">
      <formula>NOT(ISERROR(SEARCH("Over due",D278)))</formula>
    </cfRule>
    <cfRule type="containsText" dxfId="1177" priority="1519" stopIfTrue="1" operator="containsText" text="Today is due date">
      <formula>NOT(ISERROR(SEARCH("Today is due date",D278)))</formula>
    </cfRule>
  </conditionalFormatting>
  <conditionalFormatting sqref="X278:Y278">
    <cfRule type="containsText" dxfId="1176" priority="1514" operator="containsText" text="Non Operate">
      <formula>NOT(ISERROR(SEARCH("Non Operate",X278)))</formula>
    </cfRule>
    <cfRule type="containsText" dxfId="1175" priority="1515" operator="containsText" text="Operate">
      <formula>NOT(ISERROR(SEARCH("Operate",X278)))</formula>
    </cfRule>
  </conditionalFormatting>
  <conditionalFormatting sqref="CC278">
    <cfRule type="colorScale" priority="1527">
      <colorScale>
        <cfvo type="min"/>
        <cfvo type="percentile" val="50"/>
        <cfvo type="max"/>
        <color rgb="FF63BE7B"/>
        <color rgb="FFFCFCFF"/>
        <color rgb="FFF8696B"/>
      </colorScale>
    </cfRule>
  </conditionalFormatting>
  <conditionalFormatting sqref="AF278:BE278">
    <cfRule type="timePeriod" dxfId="1174" priority="1511" timePeriod="nextMonth">
      <formula>AND(MONTH(AF278)=MONTH(EDATE(TODAY(),0+1)),YEAR(AF278)=YEAR(EDATE(TODAY(),0+1)))</formula>
    </cfRule>
    <cfRule type="timePeriod" dxfId="1173" priority="1512" timePeriod="nextWeek">
      <formula>AND(ROUNDDOWN(AF278,0)-TODAY()&gt;(7-WEEKDAY(TODAY())),ROUNDDOWN(AF278,0)-TODAY()&lt;(15-WEEKDAY(TODAY())))</formula>
    </cfRule>
    <cfRule type="timePeriod" dxfId="1172" priority="1513" timePeriod="thisWeek">
      <formula>AND(TODAY()-ROUNDDOWN(AF278,0)&lt;=WEEKDAY(TODAY())-1,ROUNDDOWN(AF278,0)-TODAY()&lt;=7-WEEKDAY(TODAY()))</formula>
    </cfRule>
  </conditionalFormatting>
  <conditionalFormatting sqref="CD278">
    <cfRule type="timePeriod" dxfId="1171" priority="1508" timePeriod="nextMonth">
      <formula>AND(MONTH(CD278)=MONTH(EDATE(TODAY(),0+1)),YEAR(CD278)=YEAR(EDATE(TODAY(),0+1)))</formula>
    </cfRule>
    <cfRule type="timePeriod" dxfId="1170" priority="1509" timePeriod="nextWeek">
      <formula>AND(ROUNDDOWN(CD278,0)-TODAY()&gt;(7-WEEKDAY(TODAY())),ROUNDDOWN(CD278,0)-TODAY()&lt;(15-WEEKDAY(TODAY())))</formula>
    </cfRule>
    <cfRule type="timePeriod" dxfId="1169" priority="1510" timePeriod="thisWeek">
      <formula>AND(TODAY()-ROUNDDOWN(CD278,0)&lt;=WEEKDAY(TODAY())-1,ROUNDDOWN(CD278,0)-TODAY()&lt;=7-WEEKDAY(TODAY()))</formula>
    </cfRule>
  </conditionalFormatting>
  <conditionalFormatting sqref="C278">
    <cfRule type="containsText" dxfId="1168" priority="1500" operator="containsText" text="Closed">
      <formula>NOT(ISERROR(SEARCH("Closed",C278)))</formula>
    </cfRule>
    <cfRule type="containsText" dxfId="1167" priority="1506" stopIfTrue="1" operator="containsText" text="Near Due">
      <formula>NOT(ISERROR(SEARCH("Near Due",C278)))</formula>
    </cfRule>
    <cfRule type="containsText" dxfId="1166" priority="1507" stopIfTrue="1" operator="containsText" text="Closed">
      <formula>NOT(ISERROR(SEARCH("Closed",C278)))</formula>
    </cfRule>
  </conditionalFormatting>
  <conditionalFormatting sqref="C278">
    <cfRule type="containsText" dxfId="1165" priority="1503" stopIfTrue="1" operator="containsText" text="Too Over Due">
      <formula>NOT(ISERROR(SEARCH("Too Over Due",C278)))</formula>
    </cfRule>
    <cfRule type="containsText" dxfId="1164" priority="1504" stopIfTrue="1" operator="containsText" text="Over due">
      <formula>NOT(ISERROR(SEARCH("Over due",C278)))</formula>
    </cfRule>
    <cfRule type="containsText" dxfId="1163" priority="1505" stopIfTrue="1" operator="containsText" text="Today is due date">
      <formula>NOT(ISERROR(SEARCH("Today is due date",C278)))</formula>
    </cfRule>
  </conditionalFormatting>
  <conditionalFormatting sqref="D278">
    <cfRule type="containsText" dxfId="1162" priority="1501" operator="containsText" text="Done">
      <formula>NOT(ISERROR(SEARCH("Done",D278)))</formula>
    </cfRule>
    <cfRule type="containsText" dxfId="1161" priority="1502" operator="containsText" text="Under Test">
      <formula>NOT(ISERROR(SEARCH("Under Test",D278)))</formula>
    </cfRule>
  </conditionalFormatting>
  <conditionalFormatting sqref="D278">
    <cfRule type="containsText" dxfId="1160" priority="1499" operator="containsText" text="Cancel Test">
      <formula>NOT(ISERROR(SEARCH("Cancel Test",D278)))</formula>
    </cfRule>
  </conditionalFormatting>
  <conditionalFormatting sqref="O279">
    <cfRule type="containsText" dxfId="1159" priority="1497" operator="containsText" text="Regular Test">
      <formula>NOT(ISERROR(SEARCH("Regular Test",O279)))</formula>
    </cfRule>
    <cfRule type="containsText" dxfId="1158" priority="1498" operator="containsText" text="Special Request">
      <formula>NOT(ISERROR(SEARCH("Special Request",O279)))</formula>
    </cfRule>
  </conditionalFormatting>
  <conditionalFormatting sqref="E279">
    <cfRule type="containsText" dxfId="1157" priority="1494" stopIfTrue="1" operator="containsText" text="Near Due">
      <formula>NOT(ISERROR(SEARCH("Near Due",E279)))</formula>
    </cfRule>
    <cfRule type="containsText" dxfId="1156" priority="1495" stopIfTrue="1" operator="containsText" text="Closed">
      <formula>NOT(ISERROR(SEARCH("Closed",E279)))</formula>
    </cfRule>
  </conditionalFormatting>
  <conditionalFormatting sqref="E279">
    <cfRule type="containsText" dxfId="1155" priority="1491" stopIfTrue="1" operator="containsText" text="Too Over Due">
      <formula>NOT(ISERROR(SEARCH("Too Over Due",E279)))</formula>
    </cfRule>
    <cfRule type="containsText" dxfId="1154" priority="1492" stopIfTrue="1" operator="containsText" text="Over due">
      <formula>NOT(ISERROR(SEARCH("Over due",E279)))</formula>
    </cfRule>
    <cfRule type="containsText" dxfId="1153" priority="1493" stopIfTrue="1" operator="containsText" text="Today is due date">
      <formula>NOT(ISERROR(SEARCH("Today is due date",E279)))</formula>
    </cfRule>
  </conditionalFormatting>
  <conditionalFormatting sqref="D279">
    <cfRule type="containsText" dxfId="1152" priority="1489" stopIfTrue="1" operator="containsText" text="Near Due">
      <formula>NOT(ISERROR(SEARCH("Near Due",D279)))</formula>
    </cfRule>
    <cfRule type="containsText" dxfId="1151" priority="1490" stopIfTrue="1" operator="containsText" text="Closed">
      <formula>NOT(ISERROR(SEARCH("Closed",D279)))</formula>
    </cfRule>
  </conditionalFormatting>
  <conditionalFormatting sqref="D279">
    <cfRule type="containsText" dxfId="1150" priority="1486" stopIfTrue="1" operator="containsText" text="Too Over Due">
      <formula>NOT(ISERROR(SEARCH("Too Over Due",D279)))</formula>
    </cfRule>
    <cfRule type="containsText" dxfId="1149" priority="1487" stopIfTrue="1" operator="containsText" text="Over due">
      <formula>NOT(ISERROR(SEARCH("Over due",D279)))</formula>
    </cfRule>
    <cfRule type="containsText" dxfId="1148" priority="1488" stopIfTrue="1" operator="containsText" text="Today is due date">
      <formula>NOT(ISERROR(SEARCH("Today is due date",D279)))</formula>
    </cfRule>
  </conditionalFormatting>
  <conditionalFormatting sqref="X279:Y279">
    <cfRule type="containsText" dxfId="1147" priority="1483" operator="containsText" text="Non Operate">
      <formula>NOT(ISERROR(SEARCH("Non Operate",X279)))</formula>
    </cfRule>
    <cfRule type="containsText" dxfId="1146" priority="1484" operator="containsText" text="Operate">
      <formula>NOT(ISERROR(SEARCH("Operate",X279)))</formula>
    </cfRule>
  </conditionalFormatting>
  <conditionalFormatting sqref="CC279">
    <cfRule type="colorScale" priority="1496">
      <colorScale>
        <cfvo type="min"/>
        <cfvo type="percentile" val="50"/>
        <cfvo type="max"/>
        <color rgb="FF63BE7B"/>
        <color rgb="FFFCFCFF"/>
        <color rgb="FFF8696B"/>
      </colorScale>
    </cfRule>
  </conditionalFormatting>
  <conditionalFormatting sqref="AF279:BE279">
    <cfRule type="timePeriod" dxfId="1145" priority="1480" timePeriod="nextMonth">
      <formula>AND(MONTH(AF279)=MONTH(EDATE(TODAY(),0+1)),YEAR(AF279)=YEAR(EDATE(TODAY(),0+1)))</formula>
    </cfRule>
    <cfRule type="timePeriod" dxfId="1144" priority="1481" timePeriod="nextWeek">
      <formula>AND(ROUNDDOWN(AF279,0)-TODAY()&gt;(7-WEEKDAY(TODAY())),ROUNDDOWN(AF279,0)-TODAY()&lt;(15-WEEKDAY(TODAY())))</formula>
    </cfRule>
    <cfRule type="timePeriod" dxfId="1143" priority="1482" timePeriod="thisWeek">
      <formula>AND(TODAY()-ROUNDDOWN(AF279,0)&lt;=WEEKDAY(TODAY())-1,ROUNDDOWN(AF279,0)-TODAY()&lt;=7-WEEKDAY(TODAY()))</formula>
    </cfRule>
  </conditionalFormatting>
  <conditionalFormatting sqref="CD279">
    <cfRule type="timePeriod" dxfId="1142" priority="1477" timePeriod="nextMonth">
      <formula>AND(MONTH(CD279)=MONTH(EDATE(TODAY(),0+1)),YEAR(CD279)=YEAR(EDATE(TODAY(),0+1)))</formula>
    </cfRule>
    <cfRule type="timePeriod" dxfId="1141" priority="1478" timePeriod="nextWeek">
      <formula>AND(ROUNDDOWN(CD279,0)-TODAY()&gt;(7-WEEKDAY(TODAY())),ROUNDDOWN(CD279,0)-TODAY()&lt;(15-WEEKDAY(TODAY())))</formula>
    </cfRule>
    <cfRule type="timePeriod" dxfId="1140" priority="1479" timePeriod="thisWeek">
      <formula>AND(TODAY()-ROUNDDOWN(CD279,0)&lt;=WEEKDAY(TODAY())-1,ROUNDDOWN(CD279,0)-TODAY()&lt;=7-WEEKDAY(TODAY()))</formula>
    </cfRule>
  </conditionalFormatting>
  <conditionalFormatting sqref="C279">
    <cfRule type="containsText" dxfId="1139" priority="1469" operator="containsText" text="Closed">
      <formula>NOT(ISERROR(SEARCH("Closed",C279)))</formula>
    </cfRule>
    <cfRule type="containsText" dxfId="1138" priority="1475" stopIfTrue="1" operator="containsText" text="Near Due">
      <formula>NOT(ISERROR(SEARCH("Near Due",C279)))</formula>
    </cfRule>
    <cfRule type="containsText" dxfId="1137" priority="1476" stopIfTrue="1" operator="containsText" text="Closed">
      <formula>NOT(ISERROR(SEARCH("Closed",C279)))</formula>
    </cfRule>
  </conditionalFormatting>
  <conditionalFormatting sqref="C279">
    <cfRule type="containsText" dxfId="1136" priority="1472" stopIfTrue="1" operator="containsText" text="Too Over Due">
      <formula>NOT(ISERROR(SEARCH("Too Over Due",C279)))</formula>
    </cfRule>
    <cfRule type="containsText" dxfId="1135" priority="1473" stopIfTrue="1" operator="containsText" text="Over due">
      <formula>NOT(ISERROR(SEARCH("Over due",C279)))</formula>
    </cfRule>
    <cfRule type="containsText" dxfId="1134" priority="1474" stopIfTrue="1" operator="containsText" text="Today is due date">
      <formula>NOT(ISERROR(SEARCH("Today is due date",C279)))</formula>
    </cfRule>
  </conditionalFormatting>
  <conditionalFormatting sqref="D279">
    <cfRule type="containsText" dxfId="1133" priority="1470" operator="containsText" text="Done">
      <formula>NOT(ISERROR(SEARCH("Done",D279)))</formula>
    </cfRule>
    <cfRule type="containsText" dxfId="1132" priority="1471" operator="containsText" text="Under Test">
      <formula>NOT(ISERROR(SEARCH("Under Test",D279)))</formula>
    </cfRule>
  </conditionalFormatting>
  <conditionalFormatting sqref="D279">
    <cfRule type="containsText" dxfId="1131" priority="1468" operator="containsText" text="Cancel Test">
      <formula>NOT(ISERROR(SEARCH("Cancel Test",D279)))</formula>
    </cfRule>
  </conditionalFormatting>
  <conditionalFormatting sqref="O280">
    <cfRule type="containsText" dxfId="1130" priority="1466" operator="containsText" text="Regular Test">
      <formula>NOT(ISERROR(SEARCH("Regular Test",O280)))</formula>
    </cfRule>
    <cfRule type="containsText" dxfId="1129" priority="1467" operator="containsText" text="Special Request">
      <formula>NOT(ISERROR(SEARCH("Special Request",O280)))</formula>
    </cfRule>
  </conditionalFormatting>
  <conditionalFormatting sqref="E280">
    <cfRule type="containsText" dxfId="1128" priority="1463" stopIfTrue="1" operator="containsText" text="Near Due">
      <formula>NOT(ISERROR(SEARCH("Near Due",E280)))</formula>
    </cfRule>
    <cfRule type="containsText" dxfId="1127" priority="1464" stopIfTrue="1" operator="containsText" text="Closed">
      <formula>NOT(ISERROR(SEARCH("Closed",E280)))</formula>
    </cfRule>
  </conditionalFormatting>
  <conditionalFormatting sqref="E280">
    <cfRule type="containsText" dxfId="1126" priority="1460" stopIfTrue="1" operator="containsText" text="Too Over Due">
      <formula>NOT(ISERROR(SEARCH("Too Over Due",E280)))</formula>
    </cfRule>
    <cfRule type="containsText" dxfId="1125" priority="1461" stopIfTrue="1" operator="containsText" text="Over due">
      <formula>NOT(ISERROR(SEARCH("Over due",E280)))</formula>
    </cfRule>
    <cfRule type="containsText" dxfId="1124" priority="1462" stopIfTrue="1" operator="containsText" text="Today is due date">
      <formula>NOT(ISERROR(SEARCH("Today is due date",E280)))</formula>
    </cfRule>
  </conditionalFormatting>
  <conditionalFormatting sqref="D280">
    <cfRule type="containsText" dxfId="1123" priority="1458" stopIfTrue="1" operator="containsText" text="Near Due">
      <formula>NOT(ISERROR(SEARCH("Near Due",D280)))</formula>
    </cfRule>
    <cfRule type="containsText" dxfId="1122" priority="1459" stopIfTrue="1" operator="containsText" text="Closed">
      <formula>NOT(ISERROR(SEARCH("Closed",D280)))</formula>
    </cfRule>
  </conditionalFormatting>
  <conditionalFormatting sqref="D280">
    <cfRule type="containsText" dxfId="1121" priority="1455" stopIfTrue="1" operator="containsText" text="Too Over Due">
      <formula>NOT(ISERROR(SEARCH("Too Over Due",D280)))</formula>
    </cfRule>
    <cfRule type="containsText" dxfId="1120" priority="1456" stopIfTrue="1" operator="containsText" text="Over due">
      <formula>NOT(ISERROR(SEARCH("Over due",D280)))</formula>
    </cfRule>
    <cfRule type="containsText" dxfId="1119" priority="1457" stopIfTrue="1" operator="containsText" text="Today is due date">
      <formula>NOT(ISERROR(SEARCH("Today is due date",D280)))</formula>
    </cfRule>
  </conditionalFormatting>
  <conditionalFormatting sqref="X280:Y280">
    <cfRule type="containsText" dxfId="1118" priority="1452" operator="containsText" text="Non Operate">
      <formula>NOT(ISERROR(SEARCH("Non Operate",X280)))</formula>
    </cfRule>
    <cfRule type="containsText" dxfId="1117" priority="1453" operator="containsText" text="Operate">
      <formula>NOT(ISERROR(SEARCH("Operate",X280)))</formula>
    </cfRule>
  </conditionalFormatting>
  <conditionalFormatting sqref="CC280">
    <cfRule type="colorScale" priority="1465">
      <colorScale>
        <cfvo type="min"/>
        <cfvo type="percentile" val="50"/>
        <cfvo type="max"/>
        <color rgb="FF63BE7B"/>
        <color rgb="FFFCFCFF"/>
        <color rgb="FFF8696B"/>
      </colorScale>
    </cfRule>
  </conditionalFormatting>
  <conditionalFormatting sqref="AF280:BE280">
    <cfRule type="timePeriod" dxfId="1116" priority="1449" timePeriod="nextMonth">
      <formula>AND(MONTH(AF280)=MONTH(EDATE(TODAY(),0+1)),YEAR(AF280)=YEAR(EDATE(TODAY(),0+1)))</formula>
    </cfRule>
    <cfRule type="timePeriod" dxfId="1115" priority="1450" timePeriod="nextWeek">
      <formula>AND(ROUNDDOWN(AF280,0)-TODAY()&gt;(7-WEEKDAY(TODAY())),ROUNDDOWN(AF280,0)-TODAY()&lt;(15-WEEKDAY(TODAY())))</formula>
    </cfRule>
    <cfRule type="timePeriod" dxfId="1114" priority="1451" timePeriod="thisWeek">
      <formula>AND(TODAY()-ROUNDDOWN(AF280,0)&lt;=WEEKDAY(TODAY())-1,ROUNDDOWN(AF280,0)-TODAY()&lt;=7-WEEKDAY(TODAY()))</formula>
    </cfRule>
  </conditionalFormatting>
  <conditionalFormatting sqref="CD280">
    <cfRule type="timePeriod" dxfId="1113" priority="1446" timePeriod="nextMonth">
      <formula>AND(MONTH(CD280)=MONTH(EDATE(TODAY(),0+1)),YEAR(CD280)=YEAR(EDATE(TODAY(),0+1)))</formula>
    </cfRule>
    <cfRule type="timePeriod" dxfId="1112" priority="1447" timePeriod="nextWeek">
      <formula>AND(ROUNDDOWN(CD280,0)-TODAY()&gt;(7-WEEKDAY(TODAY())),ROUNDDOWN(CD280,0)-TODAY()&lt;(15-WEEKDAY(TODAY())))</formula>
    </cfRule>
    <cfRule type="timePeriod" dxfId="1111" priority="1448" timePeriod="thisWeek">
      <formula>AND(TODAY()-ROUNDDOWN(CD280,0)&lt;=WEEKDAY(TODAY())-1,ROUNDDOWN(CD280,0)-TODAY()&lt;=7-WEEKDAY(TODAY()))</formula>
    </cfRule>
  </conditionalFormatting>
  <conditionalFormatting sqref="C280">
    <cfRule type="containsText" dxfId="1110" priority="1438" operator="containsText" text="Closed">
      <formula>NOT(ISERROR(SEARCH("Closed",C280)))</formula>
    </cfRule>
    <cfRule type="containsText" dxfId="1109" priority="1444" stopIfTrue="1" operator="containsText" text="Near Due">
      <formula>NOT(ISERROR(SEARCH("Near Due",C280)))</formula>
    </cfRule>
    <cfRule type="containsText" dxfId="1108" priority="1445" stopIfTrue="1" operator="containsText" text="Closed">
      <formula>NOT(ISERROR(SEARCH("Closed",C280)))</formula>
    </cfRule>
  </conditionalFormatting>
  <conditionalFormatting sqref="C280">
    <cfRule type="containsText" dxfId="1107" priority="1441" stopIfTrue="1" operator="containsText" text="Too Over Due">
      <formula>NOT(ISERROR(SEARCH("Too Over Due",C280)))</formula>
    </cfRule>
    <cfRule type="containsText" dxfId="1106" priority="1442" stopIfTrue="1" operator="containsText" text="Over due">
      <formula>NOT(ISERROR(SEARCH("Over due",C280)))</formula>
    </cfRule>
    <cfRule type="containsText" dxfId="1105" priority="1443" stopIfTrue="1" operator="containsText" text="Today is due date">
      <formula>NOT(ISERROR(SEARCH("Today is due date",C280)))</formula>
    </cfRule>
  </conditionalFormatting>
  <conditionalFormatting sqref="D280">
    <cfRule type="containsText" dxfId="1104" priority="1439" operator="containsText" text="Done">
      <formula>NOT(ISERROR(SEARCH("Done",D280)))</formula>
    </cfRule>
    <cfRule type="containsText" dxfId="1103" priority="1440" operator="containsText" text="Under Test">
      <formula>NOT(ISERROR(SEARCH("Under Test",D280)))</formula>
    </cfRule>
  </conditionalFormatting>
  <conditionalFormatting sqref="D280">
    <cfRule type="containsText" dxfId="1102" priority="1437" operator="containsText" text="Cancel Test">
      <formula>NOT(ISERROR(SEARCH("Cancel Test",D280)))</formula>
    </cfRule>
  </conditionalFormatting>
  <conditionalFormatting sqref="AF157:BB157">
    <cfRule type="timePeriod" dxfId="1101" priority="1434" timePeriod="nextMonth">
      <formula>AND(MONTH(AF157)=MONTH(EDATE(TODAY(),0+1)),YEAR(AF157)=YEAR(EDATE(TODAY(),0+1)))</formula>
    </cfRule>
    <cfRule type="timePeriod" dxfId="1100" priority="1435" timePeriod="nextWeek">
      <formula>AND(ROUNDDOWN(AF157,0)-TODAY()&gt;(7-WEEKDAY(TODAY())),ROUNDDOWN(AF157,0)-TODAY()&lt;(15-WEEKDAY(TODAY())))</formula>
    </cfRule>
    <cfRule type="timePeriod" dxfId="1099" priority="1436" timePeriod="thisWeek">
      <formula>AND(TODAY()-ROUNDDOWN(AF157,0)&lt;=WEEKDAY(TODAY())-1,ROUNDDOWN(AF157,0)-TODAY()&lt;=7-WEEKDAY(TODAY()))</formula>
    </cfRule>
  </conditionalFormatting>
  <conditionalFormatting sqref="O281">
    <cfRule type="containsText" dxfId="1098" priority="1432" operator="containsText" text="Regular Test">
      <formula>NOT(ISERROR(SEARCH("Regular Test",O281)))</formula>
    </cfRule>
    <cfRule type="containsText" dxfId="1097" priority="1433" operator="containsText" text="Special Request">
      <formula>NOT(ISERROR(SEARCH("Special Request",O281)))</formula>
    </cfRule>
  </conditionalFormatting>
  <conditionalFormatting sqref="E281">
    <cfRule type="containsText" dxfId="1096" priority="1429" stopIfTrue="1" operator="containsText" text="Near Due">
      <formula>NOT(ISERROR(SEARCH("Near Due",E281)))</formula>
    </cfRule>
    <cfRule type="containsText" dxfId="1095" priority="1430" stopIfTrue="1" operator="containsText" text="Closed">
      <formula>NOT(ISERROR(SEARCH("Closed",E281)))</formula>
    </cfRule>
  </conditionalFormatting>
  <conditionalFormatting sqref="E281">
    <cfRule type="containsText" dxfId="1094" priority="1426" stopIfTrue="1" operator="containsText" text="Too Over Due">
      <formula>NOT(ISERROR(SEARCH("Too Over Due",E281)))</formula>
    </cfRule>
    <cfRule type="containsText" dxfId="1093" priority="1427" stopIfTrue="1" operator="containsText" text="Over due">
      <formula>NOT(ISERROR(SEARCH("Over due",E281)))</formula>
    </cfRule>
    <cfRule type="containsText" dxfId="1092" priority="1428" stopIfTrue="1" operator="containsText" text="Today is due date">
      <formula>NOT(ISERROR(SEARCH("Today is due date",E281)))</formula>
    </cfRule>
  </conditionalFormatting>
  <conditionalFormatting sqref="D281">
    <cfRule type="containsText" dxfId="1091" priority="1424" stopIfTrue="1" operator="containsText" text="Near Due">
      <formula>NOT(ISERROR(SEARCH("Near Due",D281)))</formula>
    </cfRule>
    <cfRule type="containsText" dxfId="1090" priority="1425" stopIfTrue="1" operator="containsText" text="Closed">
      <formula>NOT(ISERROR(SEARCH("Closed",D281)))</formula>
    </cfRule>
  </conditionalFormatting>
  <conditionalFormatting sqref="D281">
    <cfRule type="containsText" dxfId="1089" priority="1421" stopIfTrue="1" operator="containsText" text="Too Over Due">
      <formula>NOT(ISERROR(SEARCH("Too Over Due",D281)))</formula>
    </cfRule>
    <cfRule type="containsText" dxfId="1088" priority="1422" stopIfTrue="1" operator="containsText" text="Over due">
      <formula>NOT(ISERROR(SEARCH("Over due",D281)))</formula>
    </cfRule>
    <cfRule type="containsText" dxfId="1087" priority="1423" stopIfTrue="1" operator="containsText" text="Today is due date">
      <formula>NOT(ISERROR(SEARCH("Today is due date",D281)))</formula>
    </cfRule>
  </conditionalFormatting>
  <conditionalFormatting sqref="X281:Y281">
    <cfRule type="containsText" dxfId="1086" priority="1418" operator="containsText" text="Non Operate">
      <formula>NOT(ISERROR(SEARCH("Non Operate",X281)))</formula>
    </cfRule>
    <cfRule type="containsText" dxfId="1085" priority="1419" operator="containsText" text="Operate">
      <formula>NOT(ISERROR(SEARCH("Operate",X281)))</formula>
    </cfRule>
  </conditionalFormatting>
  <conditionalFormatting sqref="CC281">
    <cfRule type="colorScale" priority="1431">
      <colorScale>
        <cfvo type="min"/>
        <cfvo type="percentile" val="50"/>
        <cfvo type="max"/>
        <color rgb="FF63BE7B"/>
        <color rgb="FFFCFCFF"/>
        <color rgb="FFF8696B"/>
      </colorScale>
    </cfRule>
  </conditionalFormatting>
  <conditionalFormatting sqref="AF281:BE281">
    <cfRule type="timePeriod" dxfId="1084" priority="1415" timePeriod="nextMonth">
      <formula>AND(MONTH(AF281)=MONTH(EDATE(TODAY(),0+1)),YEAR(AF281)=YEAR(EDATE(TODAY(),0+1)))</formula>
    </cfRule>
    <cfRule type="timePeriod" dxfId="1083" priority="1416" timePeriod="nextWeek">
      <formula>AND(ROUNDDOWN(AF281,0)-TODAY()&gt;(7-WEEKDAY(TODAY())),ROUNDDOWN(AF281,0)-TODAY()&lt;(15-WEEKDAY(TODAY())))</formula>
    </cfRule>
    <cfRule type="timePeriod" dxfId="1082" priority="1417" timePeriod="thisWeek">
      <formula>AND(TODAY()-ROUNDDOWN(AF281,0)&lt;=WEEKDAY(TODAY())-1,ROUNDDOWN(AF281,0)-TODAY()&lt;=7-WEEKDAY(TODAY()))</formula>
    </cfRule>
  </conditionalFormatting>
  <conditionalFormatting sqref="CD281">
    <cfRule type="timePeriod" dxfId="1081" priority="1412" timePeriod="nextMonth">
      <formula>AND(MONTH(CD281)=MONTH(EDATE(TODAY(),0+1)),YEAR(CD281)=YEAR(EDATE(TODAY(),0+1)))</formula>
    </cfRule>
    <cfRule type="timePeriod" dxfId="1080" priority="1413" timePeriod="nextWeek">
      <formula>AND(ROUNDDOWN(CD281,0)-TODAY()&gt;(7-WEEKDAY(TODAY())),ROUNDDOWN(CD281,0)-TODAY()&lt;(15-WEEKDAY(TODAY())))</formula>
    </cfRule>
    <cfRule type="timePeriod" dxfId="1079" priority="1414" timePeriod="thisWeek">
      <formula>AND(TODAY()-ROUNDDOWN(CD281,0)&lt;=WEEKDAY(TODAY())-1,ROUNDDOWN(CD281,0)-TODAY()&lt;=7-WEEKDAY(TODAY()))</formula>
    </cfRule>
  </conditionalFormatting>
  <conditionalFormatting sqref="C281">
    <cfRule type="containsText" dxfId="1078" priority="1404" operator="containsText" text="Closed">
      <formula>NOT(ISERROR(SEARCH("Closed",C281)))</formula>
    </cfRule>
    <cfRule type="containsText" dxfId="1077" priority="1410" stopIfTrue="1" operator="containsText" text="Near Due">
      <formula>NOT(ISERROR(SEARCH("Near Due",C281)))</formula>
    </cfRule>
    <cfRule type="containsText" dxfId="1076" priority="1411" stopIfTrue="1" operator="containsText" text="Closed">
      <formula>NOT(ISERROR(SEARCH("Closed",C281)))</formula>
    </cfRule>
  </conditionalFormatting>
  <conditionalFormatting sqref="C281">
    <cfRule type="containsText" dxfId="1075" priority="1407" stopIfTrue="1" operator="containsText" text="Too Over Due">
      <formula>NOT(ISERROR(SEARCH("Too Over Due",C281)))</formula>
    </cfRule>
    <cfRule type="containsText" dxfId="1074" priority="1408" stopIfTrue="1" operator="containsText" text="Over due">
      <formula>NOT(ISERROR(SEARCH("Over due",C281)))</formula>
    </cfRule>
    <cfRule type="containsText" dxfId="1073" priority="1409" stopIfTrue="1" operator="containsText" text="Today is due date">
      <formula>NOT(ISERROR(SEARCH("Today is due date",C281)))</formula>
    </cfRule>
  </conditionalFormatting>
  <conditionalFormatting sqref="D281">
    <cfRule type="containsText" dxfId="1072" priority="1405" operator="containsText" text="Done">
      <formula>NOT(ISERROR(SEARCH("Done",D281)))</formula>
    </cfRule>
    <cfRule type="containsText" dxfId="1071" priority="1406" operator="containsText" text="Under Test">
      <formula>NOT(ISERROR(SEARCH("Under Test",D281)))</formula>
    </cfRule>
  </conditionalFormatting>
  <conditionalFormatting sqref="D281">
    <cfRule type="containsText" dxfId="1070" priority="1403" operator="containsText" text="Cancel Test">
      <formula>NOT(ISERROR(SEARCH("Cancel Test",D281)))</formula>
    </cfRule>
  </conditionalFormatting>
  <conditionalFormatting sqref="Y96:Y99">
    <cfRule type="containsText" dxfId="1069" priority="1376" operator="containsText" text="Non Operate">
      <formula>NOT(ISERROR(SEARCH("Non Operate",Y96)))</formula>
    </cfRule>
    <cfRule type="containsText" dxfId="1068" priority="1377" operator="containsText" text="Operate">
      <formula>NOT(ISERROR(SEARCH("Operate",Y96)))</formula>
    </cfRule>
  </conditionalFormatting>
  <conditionalFormatting sqref="D282:D283">
    <cfRule type="containsText" dxfId="1067" priority="1374" stopIfTrue="1" operator="containsText" text="Near Due">
      <formula>NOT(ISERROR(SEARCH("Near Due",D282)))</formula>
    </cfRule>
    <cfRule type="containsText" dxfId="1066" priority="1375" stopIfTrue="1" operator="containsText" text="Closed">
      <formula>NOT(ISERROR(SEARCH("Closed",D282)))</formula>
    </cfRule>
  </conditionalFormatting>
  <conditionalFormatting sqref="D282:D283">
    <cfRule type="containsText" dxfId="1065" priority="1371" stopIfTrue="1" operator="containsText" text="Too Over Due">
      <formula>NOT(ISERROR(SEARCH("Too Over Due",D282)))</formula>
    </cfRule>
    <cfRule type="containsText" dxfId="1064" priority="1372" stopIfTrue="1" operator="containsText" text="Over due">
      <formula>NOT(ISERROR(SEARCH("Over due",D282)))</formula>
    </cfRule>
    <cfRule type="containsText" dxfId="1063" priority="1373" stopIfTrue="1" operator="containsText" text="Today is due date">
      <formula>NOT(ISERROR(SEARCH("Today is due date",D282)))</formula>
    </cfRule>
  </conditionalFormatting>
  <conditionalFormatting sqref="D282:D283">
    <cfRule type="containsText" dxfId="1062" priority="1369" operator="containsText" text="Done">
      <formula>NOT(ISERROR(SEARCH("Done",D282)))</formula>
    </cfRule>
    <cfRule type="containsText" dxfId="1061" priority="1370" operator="containsText" text="Under Test">
      <formula>NOT(ISERROR(SEARCH("Under Test",D282)))</formula>
    </cfRule>
  </conditionalFormatting>
  <conditionalFormatting sqref="X282:Y283">
    <cfRule type="containsText" dxfId="1060" priority="1365" operator="containsText" text="Non Operate">
      <formula>NOT(ISERROR(SEARCH("Non Operate",X282)))</formula>
    </cfRule>
    <cfRule type="containsText" dxfId="1059" priority="1366" operator="containsText" text="Operate">
      <formula>NOT(ISERROR(SEARCH("Operate",X282)))</formula>
    </cfRule>
  </conditionalFormatting>
  <conditionalFormatting sqref="O282:O283">
    <cfRule type="containsText" dxfId="1058" priority="1363" operator="containsText" text="Regular Test">
      <formula>NOT(ISERROR(SEARCH("Regular Test",O282)))</formula>
    </cfRule>
    <cfRule type="containsText" dxfId="1057" priority="1364" operator="containsText" text="Special Request">
      <formula>NOT(ISERROR(SEARCH("Special Request",O282)))</formula>
    </cfRule>
  </conditionalFormatting>
  <conditionalFormatting sqref="CC282:CC283">
    <cfRule type="colorScale" priority="1368">
      <colorScale>
        <cfvo type="min"/>
        <cfvo type="percentile" val="50"/>
        <cfvo type="max"/>
        <color rgb="FF63BE7B"/>
        <color rgb="FFFCFCFF"/>
        <color rgb="FFF8696B"/>
      </colorScale>
    </cfRule>
  </conditionalFormatting>
  <conditionalFormatting sqref="AF282:BE283">
    <cfRule type="timePeriod" dxfId="1056" priority="1360" timePeriod="nextMonth">
      <formula>AND(MONTH(AF282)=MONTH(EDATE(TODAY(),0+1)),YEAR(AF282)=YEAR(EDATE(TODAY(),0+1)))</formula>
    </cfRule>
    <cfRule type="timePeriod" dxfId="1055" priority="1361" timePeriod="nextWeek">
      <formula>AND(ROUNDDOWN(AF282,0)-TODAY()&gt;(7-WEEKDAY(TODAY())),ROUNDDOWN(AF282,0)-TODAY()&lt;(15-WEEKDAY(TODAY())))</formula>
    </cfRule>
    <cfRule type="timePeriod" dxfId="1054" priority="1362" timePeriod="thisWeek">
      <formula>AND(TODAY()-ROUNDDOWN(AF282,0)&lt;=WEEKDAY(TODAY())-1,ROUNDDOWN(AF282,0)-TODAY()&lt;=7-WEEKDAY(TODAY()))</formula>
    </cfRule>
  </conditionalFormatting>
  <conditionalFormatting sqref="CD282:CD283">
    <cfRule type="timePeriod" dxfId="1053" priority="1357" timePeriod="nextMonth">
      <formula>AND(MONTH(CD282)=MONTH(EDATE(TODAY(),0+1)),YEAR(CD282)=YEAR(EDATE(TODAY(),0+1)))</formula>
    </cfRule>
    <cfRule type="timePeriod" dxfId="1052" priority="1358" timePeriod="nextWeek">
      <formula>AND(ROUNDDOWN(CD282,0)-TODAY()&gt;(7-WEEKDAY(TODAY())),ROUNDDOWN(CD282,0)-TODAY()&lt;(15-WEEKDAY(TODAY())))</formula>
    </cfRule>
    <cfRule type="timePeriod" dxfId="1051" priority="1359" timePeriod="thisWeek">
      <formula>AND(TODAY()-ROUNDDOWN(CD282,0)&lt;=WEEKDAY(TODAY())-1,ROUNDDOWN(CD282,0)-TODAY()&lt;=7-WEEKDAY(TODAY()))</formula>
    </cfRule>
  </conditionalFormatting>
  <conditionalFormatting sqref="CG282:CG283">
    <cfRule type="timePeriod" dxfId="1050" priority="1354" timePeriod="nextMonth">
      <formula>AND(MONTH(CG282)=MONTH(EDATE(TODAY(),0+1)),YEAR(CG282)=YEAR(EDATE(TODAY(),0+1)))</formula>
    </cfRule>
    <cfRule type="timePeriod" dxfId="1049" priority="1355" timePeriod="nextWeek">
      <formula>AND(ROUNDDOWN(CG282,0)-TODAY()&gt;(7-WEEKDAY(TODAY())),ROUNDDOWN(CG282,0)-TODAY()&lt;(15-WEEKDAY(TODAY())))</formula>
    </cfRule>
    <cfRule type="timePeriod" dxfId="1048" priority="1356" timePeriod="thisWeek">
      <formula>AND(TODAY()-ROUNDDOWN(CG282,0)&lt;=WEEKDAY(TODAY())-1,ROUNDDOWN(CG282,0)-TODAY()&lt;=7-WEEKDAY(TODAY()))</formula>
    </cfRule>
  </conditionalFormatting>
  <conditionalFormatting sqref="CD282:CD283">
    <cfRule type="timePeriod" dxfId="1047" priority="1351" timePeriod="nextMonth">
      <formula>AND(MONTH(CD282)=MONTH(EDATE(TODAY(),0+1)),YEAR(CD282)=YEAR(EDATE(TODAY(),0+1)))</formula>
    </cfRule>
    <cfRule type="timePeriod" dxfId="1046" priority="1352" timePeriod="nextWeek">
      <formula>AND(ROUNDDOWN(CD282,0)-TODAY()&gt;(7-WEEKDAY(TODAY())),ROUNDDOWN(CD282,0)-TODAY()&lt;(15-WEEKDAY(TODAY())))</formula>
    </cfRule>
    <cfRule type="timePeriod" dxfId="1045" priority="1353" timePeriod="thisWeek">
      <formula>AND(TODAY()-ROUNDDOWN(CD282,0)&lt;=WEEKDAY(TODAY())-1,ROUNDDOWN(CD282,0)-TODAY()&lt;=7-WEEKDAY(TODAY()))</formula>
    </cfRule>
  </conditionalFormatting>
  <conditionalFormatting sqref="C282:C283">
    <cfRule type="containsText" dxfId="1044" priority="1345" operator="containsText" text="Closed">
      <formula>NOT(ISERROR(SEARCH("Closed",C282)))</formula>
    </cfRule>
    <cfRule type="containsText" dxfId="1043" priority="1349" stopIfTrue="1" operator="containsText" text="Near Due">
      <formula>NOT(ISERROR(SEARCH("Near Due",C282)))</formula>
    </cfRule>
    <cfRule type="containsText" dxfId="1042" priority="1350" stopIfTrue="1" operator="containsText" text="Closed">
      <formula>NOT(ISERROR(SEARCH("Closed",C282)))</formula>
    </cfRule>
  </conditionalFormatting>
  <conditionalFormatting sqref="C282:C283">
    <cfRule type="containsText" dxfId="1041" priority="1346" stopIfTrue="1" operator="containsText" text="Too Over Due">
      <formula>NOT(ISERROR(SEARCH("Too Over Due",C282)))</formula>
    </cfRule>
    <cfRule type="containsText" dxfId="1040" priority="1347" stopIfTrue="1" operator="containsText" text="Over due">
      <formula>NOT(ISERROR(SEARCH("Over due",C282)))</formula>
    </cfRule>
    <cfRule type="containsText" dxfId="1039" priority="1348" stopIfTrue="1" operator="containsText" text="Today is due date">
      <formula>NOT(ISERROR(SEARCH("Today is due date",C282)))</formula>
    </cfRule>
  </conditionalFormatting>
  <conditionalFormatting sqref="D282:D283">
    <cfRule type="containsText" dxfId="1038" priority="1344" operator="containsText" text="Cancel Test">
      <formula>NOT(ISERROR(SEARCH("Cancel Test",D282)))</formula>
    </cfRule>
  </conditionalFormatting>
  <conditionalFormatting sqref="E282">
    <cfRule type="containsText" dxfId="1037" priority="1342" stopIfTrue="1" operator="containsText" text="Near Due">
      <formula>NOT(ISERROR(SEARCH("Near Due",E282)))</formula>
    </cfRule>
    <cfRule type="containsText" dxfId="1036" priority="1343" stopIfTrue="1" operator="containsText" text="Closed">
      <formula>NOT(ISERROR(SEARCH("Closed",E282)))</formula>
    </cfRule>
  </conditionalFormatting>
  <conditionalFormatting sqref="E282">
    <cfRule type="containsText" dxfId="1035" priority="1339" stopIfTrue="1" operator="containsText" text="Too Over Due">
      <formula>NOT(ISERROR(SEARCH("Too Over Due",E282)))</formula>
    </cfRule>
    <cfRule type="containsText" dxfId="1034" priority="1340" stopIfTrue="1" operator="containsText" text="Over due">
      <formula>NOT(ISERROR(SEARCH("Over due",E282)))</formula>
    </cfRule>
    <cfRule type="containsText" dxfId="1033" priority="1341" stopIfTrue="1" operator="containsText" text="Today is due date">
      <formula>NOT(ISERROR(SEARCH("Today is due date",E282)))</formula>
    </cfRule>
  </conditionalFormatting>
  <conditionalFormatting sqref="E283">
    <cfRule type="containsText" dxfId="1032" priority="1337" stopIfTrue="1" operator="containsText" text="Near Due">
      <formula>NOT(ISERROR(SEARCH("Near Due",E283)))</formula>
    </cfRule>
    <cfRule type="containsText" dxfId="1031" priority="1338" stopIfTrue="1" operator="containsText" text="Closed">
      <formula>NOT(ISERROR(SEARCH("Closed",E283)))</formula>
    </cfRule>
  </conditionalFormatting>
  <conditionalFormatting sqref="E283">
    <cfRule type="containsText" dxfId="1030" priority="1334" stopIfTrue="1" operator="containsText" text="Too Over Due">
      <formula>NOT(ISERROR(SEARCH("Too Over Due",E283)))</formula>
    </cfRule>
    <cfRule type="containsText" dxfId="1029" priority="1335" stopIfTrue="1" operator="containsText" text="Over due">
      <formula>NOT(ISERROR(SEARCH("Over due",E283)))</formula>
    </cfRule>
    <cfRule type="containsText" dxfId="1028" priority="1336" stopIfTrue="1" operator="containsText" text="Today is due date">
      <formula>NOT(ISERROR(SEARCH("Today is due date",E283)))</formula>
    </cfRule>
  </conditionalFormatting>
  <conditionalFormatting sqref="CF282:CF283">
    <cfRule type="timePeriod" dxfId="1027" priority="1331" timePeriod="nextMonth">
      <formula>AND(MONTH(CF282)=MONTH(EDATE(TODAY(),0+1)),YEAR(CF282)=YEAR(EDATE(TODAY(),0+1)))</formula>
    </cfRule>
    <cfRule type="timePeriod" dxfId="1026" priority="1332" timePeriod="nextWeek">
      <formula>AND(ROUNDDOWN(CF282,0)-TODAY()&gt;(7-WEEKDAY(TODAY())),ROUNDDOWN(CF282,0)-TODAY()&lt;(15-WEEKDAY(TODAY())))</formula>
    </cfRule>
    <cfRule type="timePeriod" dxfId="1025" priority="1333" timePeriod="thisWeek">
      <formula>AND(TODAY()-ROUNDDOWN(CF282,0)&lt;=WEEKDAY(TODAY())-1,ROUNDDOWN(CF282,0)-TODAY()&lt;=7-WEEKDAY(TODAY()))</formula>
    </cfRule>
  </conditionalFormatting>
  <conditionalFormatting sqref="CF282:CF283">
    <cfRule type="timePeriod" dxfId="1024" priority="1328" timePeriod="nextMonth">
      <formula>AND(MONTH(CF282)=MONTH(EDATE(TODAY(),0+1)),YEAR(CF282)=YEAR(EDATE(TODAY(),0+1)))</formula>
    </cfRule>
    <cfRule type="timePeriod" dxfId="1023" priority="1329" timePeriod="nextWeek">
      <formula>AND(ROUNDDOWN(CF282,0)-TODAY()&gt;(7-WEEKDAY(TODAY())),ROUNDDOWN(CF282,0)-TODAY()&lt;(15-WEEKDAY(TODAY())))</formula>
    </cfRule>
    <cfRule type="timePeriod" dxfId="1022" priority="1330" timePeriod="thisWeek">
      <formula>AND(TODAY()-ROUNDDOWN(CF282,0)&lt;=WEEKDAY(TODAY())-1,ROUNDDOWN(CF282,0)-TODAY()&lt;=7-WEEKDAY(TODAY()))</formula>
    </cfRule>
  </conditionalFormatting>
  <conditionalFormatting sqref="X284:Y287">
    <cfRule type="containsText" dxfId="1021" priority="1324" operator="containsText" text="Non Operate">
      <formula>NOT(ISERROR(SEARCH("Non Operate",X284)))</formula>
    </cfRule>
    <cfRule type="containsText" dxfId="1020" priority="1325" operator="containsText" text="Operate">
      <formula>NOT(ISERROR(SEARCH("Operate",X284)))</formula>
    </cfRule>
  </conditionalFormatting>
  <conditionalFormatting sqref="O284:O287">
    <cfRule type="containsText" dxfId="1019" priority="1322" operator="containsText" text="Regular Test">
      <formula>NOT(ISERROR(SEARCH("Regular Test",O284)))</formula>
    </cfRule>
    <cfRule type="containsText" dxfId="1018" priority="1323" operator="containsText" text="Special Request">
      <formula>NOT(ISERROR(SEARCH("Special Request",O284)))</formula>
    </cfRule>
  </conditionalFormatting>
  <conditionalFormatting sqref="CC284:CC287">
    <cfRule type="colorScale" priority="1327">
      <colorScale>
        <cfvo type="min"/>
        <cfvo type="percentile" val="50"/>
        <cfvo type="max"/>
        <color rgb="FF63BE7B"/>
        <color rgb="FFFCFCFF"/>
        <color rgb="FFF8696B"/>
      </colorScale>
    </cfRule>
  </conditionalFormatting>
  <conditionalFormatting sqref="AF284:BE287">
    <cfRule type="timePeriod" dxfId="1017" priority="1319" timePeriod="nextMonth">
      <formula>AND(MONTH(AF284)=MONTH(EDATE(TODAY(),0+1)),YEAR(AF284)=YEAR(EDATE(TODAY(),0+1)))</formula>
    </cfRule>
    <cfRule type="timePeriod" dxfId="1016" priority="1320" timePeriod="nextWeek">
      <formula>AND(ROUNDDOWN(AF284,0)-TODAY()&gt;(7-WEEKDAY(TODAY())),ROUNDDOWN(AF284,0)-TODAY()&lt;(15-WEEKDAY(TODAY())))</formula>
    </cfRule>
    <cfRule type="timePeriod" dxfId="1015" priority="1321" timePeriod="thisWeek">
      <formula>AND(TODAY()-ROUNDDOWN(AF284,0)&lt;=WEEKDAY(TODAY())-1,ROUNDDOWN(AF284,0)-TODAY()&lt;=7-WEEKDAY(TODAY()))</formula>
    </cfRule>
  </conditionalFormatting>
  <conditionalFormatting sqref="CD284:CD287">
    <cfRule type="timePeriod" dxfId="1014" priority="1316" timePeriod="nextMonth">
      <formula>AND(MONTH(CD284)=MONTH(EDATE(TODAY(),0+1)),YEAR(CD284)=YEAR(EDATE(TODAY(),0+1)))</formula>
    </cfRule>
    <cfRule type="timePeriod" dxfId="1013" priority="1317" timePeriod="nextWeek">
      <formula>AND(ROUNDDOWN(CD284,0)-TODAY()&gt;(7-WEEKDAY(TODAY())),ROUNDDOWN(CD284,0)-TODAY()&lt;(15-WEEKDAY(TODAY())))</formula>
    </cfRule>
    <cfRule type="timePeriod" dxfId="1012" priority="1318" timePeriod="thisWeek">
      <formula>AND(TODAY()-ROUNDDOWN(CD284,0)&lt;=WEEKDAY(TODAY())-1,ROUNDDOWN(CD284,0)-TODAY()&lt;=7-WEEKDAY(TODAY()))</formula>
    </cfRule>
  </conditionalFormatting>
  <conditionalFormatting sqref="C284:C287">
    <cfRule type="containsText" dxfId="1011" priority="1310" operator="containsText" text="Closed">
      <formula>NOT(ISERROR(SEARCH("Closed",C284)))</formula>
    </cfRule>
    <cfRule type="containsText" dxfId="1010" priority="1314" stopIfTrue="1" operator="containsText" text="Near Due">
      <formula>NOT(ISERROR(SEARCH("Near Due",C284)))</formula>
    </cfRule>
    <cfRule type="containsText" dxfId="1009" priority="1315" stopIfTrue="1" operator="containsText" text="Closed">
      <formula>NOT(ISERROR(SEARCH("Closed",C284)))</formula>
    </cfRule>
  </conditionalFormatting>
  <conditionalFormatting sqref="C284:C287">
    <cfRule type="containsText" dxfId="1008" priority="1311" stopIfTrue="1" operator="containsText" text="Too Over Due">
      <formula>NOT(ISERROR(SEARCH("Too Over Due",C284)))</formula>
    </cfRule>
    <cfRule type="containsText" dxfId="1007" priority="1312" stopIfTrue="1" operator="containsText" text="Over due">
      <formula>NOT(ISERROR(SEARCH("Over due",C284)))</formula>
    </cfRule>
    <cfRule type="containsText" dxfId="1006" priority="1313" stopIfTrue="1" operator="containsText" text="Today is due date">
      <formula>NOT(ISERROR(SEARCH("Today is due date",C284)))</formula>
    </cfRule>
  </conditionalFormatting>
  <conditionalFormatting sqref="D284:D287">
    <cfRule type="containsText" dxfId="1005" priority="1308" stopIfTrue="1" operator="containsText" text="Near Due">
      <formula>NOT(ISERROR(SEARCH("Near Due",D284)))</formula>
    </cfRule>
    <cfRule type="containsText" dxfId="1004" priority="1309" stopIfTrue="1" operator="containsText" text="Closed">
      <formula>NOT(ISERROR(SEARCH("Closed",D284)))</formula>
    </cfRule>
  </conditionalFormatting>
  <conditionalFormatting sqref="D284:D287">
    <cfRule type="containsText" dxfId="1003" priority="1305" stopIfTrue="1" operator="containsText" text="Too Over Due">
      <formula>NOT(ISERROR(SEARCH("Too Over Due",D284)))</formula>
    </cfRule>
    <cfRule type="containsText" dxfId="1002" priority="1306" stopIfTrue="1" operator="containsText" text="Over due">
      <formula>NOT(ISERROR(SEARCH("Over due",D284)))</formula>
    </cfRule>
    <cfRule type="containsText" dxfId="1001" priority="1307" stopIfTrue="1" operator="containsText" text="Today is due date">
      <formula>NOT(ISERROR(SEARCH("Today is due date",D284)))</formula>
    </cfRule>
  </conditionalFormatting>
  <conditionalFormatting sqref="D284:D287">
    <cfRule type="containsText" dxfId="1000" priority="1303" operator="containsText" text="Done">
      <formula>NOT(ISERROR(SEARCH("Done",D284)))</formula>
    </cfRule>
    <cfRule type="containsText" dxfId="999" priority="1304" operator="containsText" text="Under Test">
      <formula>NOT(ISERROR(SEARCH("Under Test",D284)))</formula>
    </cfRule>
  </conditionalFormatting>
  <conditionalFormatting sqref="D284:D287">
    <cfRule type="containsText" dxfId="998" priority="1302" operator="containsText" text="Cancel Test">
      <formula>NOT(ISERROR(SEARCH("Cancel Test",D284)))</formula>
    </cfRule>
  </conditionalFormatting>
  <conditionalFormatting sqref="E284:E287">
    <cfRule type="containsText" dxfId="997" priority="1300" stopIfTrue="1" operator="containsText" text="Near Due">
      <formula>NOT(ISERROR(SEARCH("Near Due",E284)))</formula>
    </cfRule>
    <cfRule type="containsText" dxfId="996" priority="1301" stopIfTrue="1" operator="containsText" text="Closed">
      <formula>NOT(ISERROR(SEARCH("Closed",E284)))</formula>
    </cfRule>
  </conditionalFormatting>
  <conditionalFormatting sqref="E284:E287">
    <cfRule type="containsText" dxfId="995" priority="1297" stopIfTrue="1" operator="containsText" text="Too Over Due">
      <formula>NOT(ISERROR(SEARCH("Too Over Due",E284)))</formula>
    </cfRule>
    <cfRule type="containsText" dxfId="994" priority="1298" stopIfTrue="1" operator="containsText" text="Over due">
      <formula>NOT(ISERROR(SEARCH("Over due",E284)))</formula>
    </cfRule>
    <cfRule type="containsText" dxfId="993" priority="1299" stopIfTrue="1" operator="containsText" text="Today is due date">
      <formula>NOT(ISERROR(SEARCH("Today is due date",E284)))</formula>
    </cfRule>
  </conditionalFormatting>
  <conditionalFormatting sqref="AV93:AV96">
    <cfRule type="timePeriod" dxfId="992" priority="1294" timePeriod="nextMonth">
      <formula>AND(MONTH(AV93)=MONTH(EDATE(TODAY(),0+1)),YEAR(AV93)=YEAR(EDATE(TODAY(),0+1)))</formula>
    </cfRule>
    <cfRule type="timePeriod" dxfId="991" priority="1295" timePeriod="nextWeek">
      <formula>AND(ROUNDDOWN(AV93,0)-TODAY()&gt;(7-WEEKDAY(TODAY())),ROUNDDOWN(AV93,0)-TODAY()&lt;(15-WEEKDAY(TODAY())))</formula>
    </cfRule>
    <cfRule type="timePeriod" dxfId="990" priority="1296" timePeriod="thisWeek">
      <formula>AND(TODAY()-ROUNDDOWN(AV93,0)&lt;=WEEKDAY(TODAY())-1,ROUNDDOWN(AV93,0)-TODAY()&lt;=7-WEEKDAY(TODAY()))</formula>
    </cfRule>
  </conditionalFormatting>
  <conditionalFormatting sqref="AV97:AV99">
    <cfRule type="timePeriod" dxfId="989" priority="1291" timePeriod="nextMonth">
      <formula>AND(MONTH(AV97)=MONTH(EDATE(TODAY(),0+1)),YEAR(AV97)=YEAR(EDATE(TODAY(),0+1)))</formula>
    </cfRule>
    <cfRule type="timePeriod" dxfId="988" priority="1292" timePeriod="nextWeek">
      <formula>AND(ROUNDDOWN(AV97,0)-TODAY()&gt;(7-WEEKDAY(TODAY())),ROUNDDOWN(AV97,0)-TODAY()&lt;(15-WEEKDAY(TODAY())))</formula>
    </cfRule>
    <cfRule type="timePeriod" dxfId="987" priority="1293" timePeriod="thisWeek">
      <formula>AND(TODAY()-ROUNDDOWN(AV97,0)&lt;=WEEKDAY(TODAY())-1,ROUNDDOWN(AV97,0)-TODAY()&lt;=7-WEEKDAY(TODAY()))</formula>
    </cfRule>
  </conditionalFormatting>
  <conditionalFormatting sqref="X288:Y288">
    <cfRule type="containsText" dxfId="986" priority="1287" operator="containsText" text="Non Operate">
      <formula>NOT(ISERROR(SEARCH("Non Operate",X288)))</formula>
    </cfRule>
    <cfRule type="containsText" dxfId="985" priority="1288" operator="containsText" text="Operate">
      <formula>NOT(ISERROR(SEARCH("Operate",X288)))</formula>
    </cfRule>
  </conditionalFormatting>
  <conditionalFormatting sqref="O288">
    <cfRule type="containsText" dxfId="984" priority="1285" operator="containsText" text="Regular Test">
      <formula>NOT(ISERROR(SEARCH("Regular Test",O288)))</formula>
    </cfRule>
    <cfRule type="containsText" dxfId="983" priority="1286" operator="containsText" text="Special Request">
      <formula>NOT(ISERROR(SEARCH("Special Request",O288)))</formula>
    </cfRule>
  </conditionalFormatting>
  <conditionalFormatting sqref="CC288">
    <cfRule type="colorScale" priority="1290">
      <colorScale>
        <cfvo type="min"/>
        <cfvo type="percentile" val="50"/>
        <cfvo type="max"/>
        <color rgb="FF63BE7B"/>
        <color rgb="FFFCFCFF"/>
        <color rgb="FFF8696B"/>
      </colorScale>
    </cfRule>
  </conditionalFormatting>
  <conditionalFormatting sqref="AF288:BE288">
    <cfRule type="timePeriod" dxfId="982" priority="1282" timePeriod="nextMonth">
      <formula>AND(MONTH(AF288)=MONTH(EDATE(TODAY(),0+1)),YEAR(AF288)=YEAR(EDATE(TODAY(),0+1)))</formula>
    </cfRule>
    <cfRule type="timePeriod" dxfId="981" priority="1283" timePeriod="nextWeek">
      <formula>AND(ROUNDDOWN(AF288,0)-TODAY()&gt;(7-WEEKDAY(TODAY())),ROUNDDOWN(AF288,0)-TODAY()&lt;(15-WEEKDAY(TODAY())))</formula>
    </cfRule>
    <cfRule type="timePeriod" dxfId="980" priority="1284" timePeriod="thisWeek">
      <formula>AND(TODAY()-ROUNDDOWN(AF288,0)&lt;=WEEKDAY(TODAY())-1,ROUNDDOWN(AF288,0)-TODAY()&lt;=7-WEEKDAY(TODAY()))</formula>
    </cfRule>
  </conditionalFormatting>
  <conditionalFormatting sqref="CD288">
    <cfRule type="timePeriod" dxfId="979" priority="1279" timePeriod="nextMonth">
      <formula>AND(MONTH(CD288)=MONTH(EDATE(TODAY(),0+1)),YEAR(CD288)=YEAR(EDATE(TODAY(),0+1)))</formula>
    </cfRule>
    <cfRule type="timePeriod" dxfId="978" priority="1280" timePeriod="nextWeek">
      <formula>AND(ROUNDDOWN(CD288,0)-TODAY()&gt;(7-WEEKDAY(TODAY())),ROUNDDOWN(CD288,0)-TODAY()&lt;(15-WEEKDAY(TODAY())))</formula>
    </cfRule>
    <cfRule type="timePeriod" dxfId="977" priority="1281" timePeriod="thisWeek">
      <formula>AND(TODAY()-ROUNDDOWN(CD288,0)&lt;=WEEKDAY(TODAY())-1,ROUNDDOWN(CD288,0)-TODAY()&lt;=7-WEEKDAY(TODAY()))</formula>
    </cfRule>
  </conditionalFormatting>
  <conditionalFormatting sqref="C288">
    <cfRule type="containsText" dxfId="976" priority="1273" operator="containsText" text="Closed">
      <formula>NOT(ISERROR(SEARCH("Closed",C288)))</formula>
    </cfRule>
    <cfRule type="containsText" dxfId="975" priority="1277" stopIfTrue="1" operator="containsText" text="Near Due">
      <formula>NOT(ISERROR(SEARCH("Near Due",C288)))</formula>
    </cfRule>
    <cfRule type="containsText" dxfId="974" priority="1278" stopIfTrue="1" operator="containsText" text="Closed">
      <formula>NOT(ISERROR(SEARCH("Closed",C288)))</formula>
    </cfRule>
  </conditionalFormatting>
  <conditionalFormatting sqref="C288">
    <cfRule type="containsText" dxfId="973" priority="1274" stopIfTrue="1" operator="containsText" text="Too Over Due">
      <formula>NOT(ISERROR(SEARCH("Too Over Due",C288)))</formula>
    </cfRule>
    <cfRule type="containsText" dxfId="972" priority="1275" stopIfTrue="1" operator="containsText" text="Over due">
      <formula>NOT(ISERROR(SEARCH("Over due",C288)))</formula>
    </cfRule>
    <cfRule type="containsText" dxfId="971" priority="1276" stopIfTrue="1" operator="containsText" text="Today is due date">
      <formula>NOT(ISERROR(SEARCH("Today is due date",C288)))</formula>
    </cfRule>
  </conditionalFormatting>
  <conditionalFormatting sqref="D288">
    <cfRule type="containsText" dxfId="970" priority="1271" stopIfTrue="1" operator="containsText" text="Near Due">
      <formula>NOT(ISERROR(SEARCH("Near Due",D288)))</formula>
    </cfRule>
    <cfRule type="containsText" dxfId="969" priority="1272" stopIfTrue="1" operator="containsText" text="Closed">
      <formula>NOT(ISERROR(SEARCH("Closed",D288)))</formula>
    </cfRule>
  </conditionalFormatting>
  <conditionalFormatting sqref="D288">
    <cfRule type="containsText" dxfId="968" priority="1268" stopIfTrue="1" operator="containsText" text="Too Over Due">
      <formula>NOT(ISERROR(SEARCH("Too Over Due",D288)))</formula>
    </cfRule>
    <cfRule type="containsText" dxfId="967" priority="1269" stopIfTrue="1" operator="containsText" text="Over due">
      <formula>NOT(ISERROR(SEARCH("Over due",D288)))</formula>
    </cfRule>
    <cfRule type="containsText" dxfId="966" priority="1270" stopIfTrue="1" operator="containsText" text="Today is due date">
      <formula>NOT(ISERROR(SEARCH("Today is due date",D288)))</formula>
    </cfRule>
  </conditionalFormatting>
  <conditionalFormatting sqref="D288">
    <cfRule type="containsText" dxfId="965" priority="1266" operator="containsText" text="Done">
      <formula>NOT(ISERROR(SEARCH("Done",D288)))</formula>
    </cfRule>
    <cfRule type="containsText" dxfId="964" priority="1267" operator="containsText" text="Under Test">
      <formula>NOT(ISERROR(SEARCH("Under Test",D288)))</formula>
    </cfRule>
  </conditionalFormatting>
  <conditionalFormatting sqref="D288">
    <cfRule type="containsText" dxfId="963" priority="1265" operator="containsText" text="Cancel Test">
      <formula>NOT(ISERROR(SEARCH("Cancel Test",D288)))</formula>
    </cfRule>
  </conditionalFormatting>
  <conditionalFormatting sqref="E288">
    <cfRule type="containsText" dxfId="962" priority="1263" stopIfTrue="1" operator="containsText" text="Near Due">
      <formula>NOT(ISERROR(SEARCH("Near Due",E288)))</formula>
    </cfRule>
    <cfRule type="containsText" dxfId="961" priority="1264" stopIfTrue="1" operator="containsText" text="Closed">
      <formula>NOT(ISERROR(SEARCH("Closed",E288)))</formula>
    </cfRule>
  </conditionalFormatting>
  <conditionalFormatting sqref="E288">
    <cfRule type="containsText" dxfId="960" priority="1260" stopIfTrue="1" operator="containsText" text="Too Over Due">
      <formula>NOT(ISERROR(SEARCH("Too Over Due",E288)))</formula>
    </cfRule>
    <cfRule type="containsText" dxfId="959" priority="1261" stopIfTrue="1" operator="containsText" text="Over due">
      <formula>NOT(ISERROR(SEARCH("Over due",E288)))</formula>
    </cfRule>
    <cfRule type="containsText" dxfId="958" priority="1262" stopIfTrue="1" operator="containsText" text="Today is due date">
      <formula>NOT(ISERROR(SEARCH("Today is due date",E288)))</formula>
    </cfRule>
  </conditionalFormatting>
  <conditionalFormatting sqref="E289:E291">
    <cfRule type="containsText" dxfId="957" priority="1257" stopIfTrue="1" operator="containsText" text="Near Due">
      <formula>NOT(ISERROR(SEARCH("Near Due",E289)))</formula>
    </cfRule>
    <cfRule type="containsText" dxfId="956" priority="1258" stopIfTrue="1" operator="containsText" text="Closed">
      <formula>NOT(ISERROR(SEARCH("Closed",E289)))</formula>
    </cfRule>
  </conditionalFormatting>
  <conditionalFormatting sqref="E289:E291">
    <cfRule type="containsText" dxfId="955" priority="1254" stopIfTrue="1" operator="containsText" text="Too Over Due">
      <formula>NOT(ISERROR(SEARCH("Too Over Due",E289)))</formula>
    </cfRule>
    <cfRule type="containsText" dxfId="954" priority="1255" stopIfTrue="1" operator="containsText" text="Over due">
      <formula>NOT(ISERROR(SEARCH("Over due",E289)))</formula>
    </cfRule>
    <cfRule type="containsText" dxfId="953" priority="1256" stopIfTrue="1" operator="containsText" text="Today is due date">
      <formula>NOT(ISERROR(SEARCH("Today is due date",E289)))</formula>
    </cfRule>
  </conditionalFormatting>
  <conditionalFormatting sqref="D289:D291">
    <cfRule type="containsText" dxfId="952" priority="1252" stopIfTrue="1" operator="containsText" text="Near Due">
      <formula>NOT(ISERROR(SEARCH("Near Due",D289)))</formula>
    </cfRule>
    <cfRule type="containsText" dxfId="951" priority="1253" stopIfTrue="1" operator="containsText" text="Closed">
      <formula>NOT(ISERROR(SEARCH("Closed",D289)))</formula>
    </cfRule>
  </conditionalFormatting>
  <conditionalFormatting sqref="D289:D291">
    <cfRule type="containsText" dxfId="950" priority="1249" stopIfTrue="1" operator="containsText" text="Too Over Due">
      <formula>NOT(ISERROR(SEARCH("Too Over Due",D289)))</formula>
    </cfRule>
    <cfRule type="containsText" dxfId="949" priority="1250" stopIfTrue="1" operator="containsText" text="Over due">
      <formula>NOT(ISERROR(SEARCH("Over due",D289)))</formula>
    </cfRule>
    <cfRule type="containsText" dxfId="948" priority="1251" stopIfTrue="1" operator="containsText" text="Today is due date">
      <formula>NOT(ISERROR(SEARCH("Today is due date",D289)))</formula>
    </cfRule>
  </conditionalFormatting>
  <conditionalFormatting sqref="X289:Y291">
    <cfRule type="containsText" dxfId="947" priority="1246" operator="containsText" text="Non Operate">
      <formula>NOT(ISERROR(SEARCH("Non Operate",X289)))</formula>
    </cfRule>
    <cfRule type="containsText" dxfId="946" priority="1247" operator="containsText" text="Operate">
      <formula>NOT(ISERROR(SEARCH("Operate",X289)))</formula>
    </cfRule>
  </conditionalFormatting>
  <conditionalFormatting sqref="O289:O291">
    <cfRule type="containsText" dxfId="945" priority="1244" operator="containsText" text="Regular Test">
      <formula>NOT(ISERROR(SEARCH("Regular Test",O289)))</formula>
    </cfRule>
    <cfRule type="containsText" dxfId="944" priority="1245" operator="containsText" text="Special Request">
      <formula>NOT(ISERROR(SEARCH("Special Request",O289)))</formula>
    </cfRule>
  </conditionalFormatting>
  <conditionalFormatting sqref="CC289:CC291">
    <cfRule type="colorScale" priority="1259">
      <colorScale>
        <cfvo type="min"/>
        <cfvo type="percentile" val="50"/>
        <cfvo type="max"/>
        <color rgb="FF63BE7B"/>
        <color rgb="FFFCFCFF"/>
        <color rgb="FFF8696B"/>
      </colorScale>
    </cfRule>
  </conditionalFormatting>
  <conditionalFormatting sqref="AF289:BE291">
    <cfRule type="timePeriod" dxfId="943" priority="1241" timePeriod="nextMonth">
      <formula>AND(MONTH(AF289)=MONTH(EDATE(TODAY(),0+1)),YEAR(AF289)=YEAR(EDATE(TODAY(),0+1)))</formula>
    </cfRule>
    <cfRule type="timePeriod" dxfId="942" priority="1242" timePeriod="nextWeek">
      <formula>AND(ROUNDDOWN(AF289,0)-TODAY()&gt;(7-WEEKDAY(TODAY())),ROUNDDOWN(AF289,0)-TODAY()&lt;(15-WEEKDAY(TODAY())))</formula>
    </cfRule>
    <cfRule type="timePeriod" dxfId="941" priority="1243" timePeriod="thisWeek">
      <formula>AND(TODAY()-ROUNDDOWN(AF289,0)&lt;=WEEKDAY(TODAY())-1,ROUNDDOWN(AF289,0)-TODAY()&lt;=7-WEEKDAY(TODAY()))</formula>
    </cfRule>
  </conditionalFormatting>
  <conditionalFormatting sqref="CD289:CD291">
    <cfRule type="timePeriod" dxfId="940" priority="1238" timePeriod="nextMonth">
      <formula>AND(MONTH(CD289)=MONTH(EDATE(TODAY(),0+1)),YEAR(CD289)=YEAR(EDATE(TODAY(),0+1)))</formula>
    </cfRule>
    <cfRule type="timePeriod" dxfId="939" priority="1239" timePeriod="nextWeek">
      <formula>AND(ROUNDDOWN(CD289,0)-TODAY()&gt;(7-WEEKDAY(TODAY())),ROUNDDOWN(CD289,0)-TODAY()&lt;(15-WEEKDAY(TODAY())))</formula>
    </cfRule>
    <cfRule type="timePeriod" dxfId="938" priority="1240" timePeriod="thisWeek">
      <formula>AND(TODAY()-ROUNDDOWN(CD289,0)&lt;=WEEKDAY(TODAY())-1,ROUNDDOWN(CD289,0)-TODAY()&lt;=7-WEEKDAY(TODAY()))</formula>
    </cfRule>
  </conditionalFormatting>
  <conditionalFormatting sqref="C289:C291">
    <cfRule type="containsText" dxfId="937" priority="1230" operator="containsText" text="Closed">
      <formula>NOT(ISERROR(SEARCH("Closed",C289)))</formula>
    </cfRule>
    <cfRule type="containsText" dxfId="936" priority="1236" stopIfTrue="1" operator="containsText" text="Near Due">
      <formula>NOT(ISERROR(SEARCH("Near Due",C289)))</formula>
    </cfRule>
    <cfRule type="containsText" dxfId="935" priority="1237" stopIfTrue="1" operator="containsText" text="Closed">
      <formula>NOT(ISERROR(SEARCH("Closed",C289)))</formula>
    </cfRule>
  </conditionalFormatting>
  <conditionalFormatting sqref="C289:C291">
    <cfRule type="containsText" dxfId="934" priority="1233" stopIfTrue="1" operator="containsText" text="Too Over Due">
      <formula>NOT(ISERROR(SEARCH("Too Over Due",C289)))</formula>
    </cfRule>
    <cfRule type="containsText" dxfId="933" priority="1234" stopIfTrue="1" operator="containsText" text="Over due">
      <formula>NOT(ISERROR(SEARCH("Over due",C289)))</formula>
    </cfRule>
    <cfRule type="containsText" dxfId="932" priority="1235" stopIfTrue="1" operator="containsText" text="Today is due date">
      <formula>NOT(ISERROR(SEARCH("Today is due date",C289)))</formula>
    </cfRule>
  </conditionalFormatting>
  <conditionalFormatting sqref="D289:D291">
    <cfRule type="containsText" dxfId="931" priority="1231" operator="containsText" text="Done">
      <formula>NOT(ISERROR(SEARCH("Done",D289)))</formula>
    </cfRule>
    <cfRule type="containsText" dxfId="930" priority="1232" operator="containsText" text="Under Test">
      <formula>NOT(ISERROR(SEARCH("Under Test",D289)))</formula>
    </cfRule>
  </conditionalFormatting>
  <conditionalFormatting sqref="D289:D291">
    <cfRule type="containsText" dxfId="929" priority="1229" operator="containsText" text="Cancel Test">
      <formula>NOT(ISERROR(SEARCH("Cancel Test",D289)))</formula>
    </cfRule>
  </conditionalFormatting>
  <conditionalFormatting sqref="AG292:AU292">
    <cfRule type="timePeriod" dxfId="928" priority="1191" timePeriod="nextMonth">
      <formula>AND(MONTH(AG292)=MONTH(EDATE(TODAY(),0+1)),YEAR(AG292)=YEAR(EDATE(TODAY(),0+1)))</formula>
    </cfRule>
    <cfRule type="timePeriod" dxfId="927" priority="1192" timePeriod="nextWeek">
      <formula>AND(ROUNDDOWN(AG292,0)-TODAY()&gt;(7-WEEKDAY(TODAY())),ROUNDDOWN(AG292,0)-TODAY()&lt;(15-WEEKDAY(TODAY())))</formula>
    </cfRule>
    <cfRule type="timePeriod" dxfId="926" priority="1193" timePeriod="thisWeek">
      <formula>AND(TODAY()-ROUNDDOWN(AG292,0)&lt;=WEEKDAY(TODAY())-1,ROUNDDOWN(AG292,0)-TODAY()&lt;=7-WEEKDAY(TODAY()))</formula>
    </cfRule>
  </conditionalFormatting>
  <conditionalFormatting sqref="AF292">
    <cfRule type="timePeriod" dxfId="925" priority="1158" timePeriod="nextMonth">
      <formula>AND(MONTH(AF292)=MONTH(EDATE(TODAY(),0+1)),YEAR(AF292)=YEAR(EDATE(TODAY(),0+1)))</formula>
    </cfRule>
    <cfRule type="timePeriod" dxfId="924" priority="1159" timePeriod="nextWeek">
      <formula>AND(ROUNDDOWN(AF292,0)-TODAY()&gt;(7-WEEKDAY(TODAY())),ROUNDDOWN(AF292,0)-TODAY()&lt;(15-WEEKDAY(TODAY())))</formula>
    </cfRule>
    <cfRule type="timePeriod" dxfId="923" priority="1160" timePeriod="thisWeek">
      <formula>AND(TODAY()-ROUNDDOWN(AF292,0)&lt;=WEEKDAY(TODAY())-1,ROUNDDOWN(AF292,0)-TODAY()&lt;=7-WEEKDAY(TODAY()))</formula>
    </cfRule>
  </conditionalFormatting>
  <conditionalFormatting sqref="AG229:AG231">
    <cfRule type="timePeriod" dxfId="922" priority="1147" timePeriod="nextMonth">
      <formula>AND(MONTH(AG229)=MONTH(EDATE(TODAY(),0+1)),YEAR(AG229)=YEAR(EDATE(TODAY(),0+1)))</formula>
    </cfRule>
    <cfRule type="timePeriod" dxfId="921" priority="1148" timePeriod="nextWeek">
      <formula>AND(ROUNDDOWN(AG229,0)-TODAY()&gt;(7-WEEKDAY(TODAY())),ROUNDDOWN(AG229,0)-TODAY()&lt;(15-WEEKDAY(TODAY())))</formula>
    </cfRule>
    <cfRule type="timePeriod" dxfId="920" priority="1149" timePeriod="thisWeek">
      <formula>AND(TODAY()-ROUNDDOWN(AG229,0)&lt;=WEEKDAY(TODAY())-1,ROUNDDOWN(AG229,0)-TODAY()&lt;=7-WEEKDAY(TODAY()))</formula>
    </cfRule>
  </conditionalFormatting>
  <conditionalFormatting sqref="AW229:AW232">
    <cfRule type="timePeriod" dxfId="919" priority="1144" timePeriod="nextMonth">
      <formula>AND(MONTH(AW229)=MONTH(EDATE(TODAY(),0+1)),YEAR(AW229)=YEAR(EDATE(TODAY(),0+1)))</formula>
    </cfRule>
    <cfRule type="timePeriod" dxfId="918" priority="1145" timePeriod="nextWeek">
      <formula>AND(ROUNDDOWN(AW229,0)-TODAY()&gt;(7-WEEKDAY(TODAY())),ROUNDDOWN(AW229,0)-TODAY()&lt;(15-WEEKDAY(TODAY())))</formula>
    </cfRule>
    <cfRule type="timePeriod" dxfId="917" priority="1146" timePeriod="thisWeek">
      <formula>AND(TODAY()-ROUNDDOWN(AW229,0)&lt;=WEEKDAY(TODAY())-1,ROUNDDOWN(AW229,0)-TODAY()&lt;=7-WEEKDAY(TODAY()))</formula>
    </cfRule>
  </conditionalFormatting>
  <conditionalFormatting sqref="AY229:AY232">
    <cfRule type="timePeriod" dxfId="916" priority="1141" timePeriod="nextMonth">
      <formula>AND(MONTH(AY229)=MONTH(EDATE(TODAY(),0+1)),YEAR(AY229)=YEAR(EDATE(TODAY(),0+1)))</formula>
    </cfRule>
    <cfRule type="timePeriod" dxfId="915" priority="1142" timePeriod="nextWeek">
      <formula>AND(ROUNDDOWN(AY229,0)-TODAY()&gt;(7-WEEKDAY(TODAY())),ROUNDDOWN(AY229,0)-TODAY()&lt;(15-WEEKDAY(TODAY())))</formula>
    </cfRule>
    <cfRule type="timePeriod" dxfId="914" priority="1143" timePeriod="thisWeek">
      <formula>AND(TODAY()-ROUNDDOWN(AY229,0)&lt;=WEEKDAY(TODAY())-1,ROUNDDOWN(AY229,0)-TODAY()&lt;=7-WEEKDAY(TODAY()))</formula>
    </cfRule>
  </conditionalFormatting>
  <conditionalFormatting sqref="CD229:CD231">
    <cfRule type="timePeriod" dxfId="913" priority="1138" timePeriod="nextMonth">
      <formula>AND(MONTH(CD229)=MONTH(EDATE(TODAY(),0+1)),YEAR(CD229)=YEAR(EDATE(TODAY(),0+1)))</formula>
    </cfRule>
    <cfRule type="timePeriod" dxfId="912" priority="1139" timePeriod="nextWeek">
      <formula>AND(ROUNDDOWN(CD229,0)-TODAY()&gt;(7-WEEKDAY(TODAY())),ROUNDDOWN(CD229,0)-TODAY()&lt;(15-WEEKDAY(TODAY())))</formula>
    </cfRule>
    <cfRule type="timePeriod" dxfId="911" priority="1140" timePeriod="thisWeek">
      <formula>AND(TODAY()-ROUNDDOWN(CD229,0)&lt;=WEEKDAY(TODAY())-1,ROUNDDOWN(CD229,0)-TODAY()&lt;=7-WEEKDAY(TODAY()))</formula>
    </cfRule>
  </conditionalFormatting>
  <conditionalFormatting sqref="X331:Y331">
    <cfRule type="containsText" dxfId="910" priority="1131" operator="containsText" text="Non Operate">
      <formula>NOT(ISERROR(SEARCH("Non Operate",X331)))</formula>
    </cfRule>
    <cfRule type="containsText" dxfId="909" priority="1132" operator="containsText" text="Operate">
      <formula>NOT(ISERROR(SEARCH("Operate",X331)))</formula>
    </cfRule>
  </conditionalFormatting>
  <conditionalFormatting sqref="O331">
    <cfRule type="containsText" dxfId="908" priority="1129" operator="containsText" text="Regular Test">
      <formula>NOT(ISERROR(SEARCH("Regular Test",O331)))</formula>
    </cfRule>
    <cfRule type="containsText" dxfId="907" priority="1130" operator="containsText" text="Special Request">
      <formula>NOT(ISERROR(SEARCH("Special Request",O331)))</formula>
    </cfRule>
  </conditionalFormatting>
  <conditionalFormatting sqref="CC331:CD331">
    <cfRule type="colorScale" priority="1134">
      <colorScale>
        <cfvo type="min"/>
        <cfvo type="percentile" val="50"/>
        <cfvo type="max"/>
        <color rgb="FF63BE7B"/>
        <color rgb="FFFCFCFF"/>
        <color rgb="FFF8696B"/>
      </colorScale>
    </cfRule>
  </conditionalFormatting>
  <conditionalFormatting sqref="AF331:BE331">
    <cfRule type="timePeriod" dxfId="906" priority="1126" timePeriod="nextMonth">
      <formula>AND(MONTH(AF331)=MONTH(EDATE(TODAY(),0+1)),YEAR(AF331)=YEAR(EDATE(TODAY(),0+1)))</formula>
    </cfRule>
    <cfRule type="timePeriod" dxfId="905" priority="1127" timePeriod="nextWeek">
      <formula>AND(ROUNDDOWN(AF331,0)-TODAY()&gt;(7-WEEKDAY(TODAY())),ROUNDDOWN(AF331,0)-TODAY()&lt;(15-WEEKDAY(TODAY())))</formula>
    </cfRule>
    <cfRule type="timePeriod" dxfId="904" priority="1128" timePeriod="thisWeek">
      <formula>AND(TODAY()-ROUNDDOWN(AF331,0)&lt;=WEEKDAY(TODAY())-1,ROUNDDOWN(AF331,0)-TODAY()&lt;=7-WEEKDAY(TODAY()))</formula>
    </cfRule>
  </conditionalFormatting>
  <conditionalFormatting sqref="CD331">
    <cfRule type="timePeriod" dxfId="903" priority="1123" timePeriod="nextMonth">
      <formula>AND(MONTH(CD331)=MONTH(EDATE(TODAY(),0+1)),YEAR(CD331)=YEAR(EDATE(TODAY(),0+1)))</formula>
    </cfRule>
    <cfRule type="timePeriod" dxfId="902" priority="1124" timePeriod="nextWeek">
      <formula>AND(ROUNDDOWN(CD331,0)-TODAY()&gt;(7-WEEKDAY(TODAY())),ROUNDDOWN(CD331,0)-TODAY()&lt;(15-WEEKDAY(TODAY())))</formula>
    </cfRule>
    <cfRule type="timePeriod" dxfId="901" priority="1125" timePeriod="thisWeek">
      <formula>AND(TODAY()-ROUNDDOWN(CD331,0)&lt;=WEEKDAY(TODAY())-1,ROUNDDOWN(CD331,0)-TODAY()&lt;=7-WEEKDAY(TODAY()))</formula>
    </cfRule>
  </conditionalFormatting>
  <conditionalFormatting sqref="C331">
    <cfRule type="containsText" dxfId="900" priority="1117" operator="containsText" text="Closed">
      <formula>NOT(ISERROR(SEARCH("Closed",C331)))</formula>
    </cfRule>
    <cfRule type="containsText" dxfId="899" priority="1121" stopIfTrue="1" operator="containsText" text="Near Due">
      <formula>NOT(ISERROR(SEARCH("Near Due",C331)))</formula>
    </cfRule>
    <cfRule type="containsText" dxfId="898" priority="1122" stopIfTrue="1" operator="containsText" text="Closed">
      <formula>NOT(ISERROR(SEARCH("Closed",C331)))</formula>
    </cfRule>
  </conditionalFormatting>
  <conditionalFormatting sqref="C331">
    <cfRule type="containsText" dxfId="897" priority="1118" stopIfTrue="1" operator="containsText" text="Too Over Due">
      <formula>NOT(ISERROR(SEARCH("Too Over Due",C331)))</formula>
    </cfRule>
    <cfRule type="containsText" dxfId="896" priority="1119" stopIfTrue="1" operator="containsText" text="Over due">
      <formula>NOT(ISERROR(SEARCH("Over due",C331)))</formula>
    </cfRule>
    <cfRule type="containsText" dxfId="895" priority="1120" stopIfTrue="1" operator="containsText" text="Today is due date">
      <formula>NOT(ISERROR(SEARCH("Today is due date",C331)))</formula>
    </cfRule>
  </conditionalFormatting>
  <conditionalFormatting sqref="D331">
    <cfRule type="containsText" dxfId="894" priority="1115" stopIfTrue="1" operator="containsText" text="Near Due">
      <formula>NOT(ISERROR(SEARCH("Near Due",D331)))</formula>
    </cfRule>
    <cfRule type="containsText" dxfId="893" priority="1116" stopIfTrue="1" operator="containsText" text="Closed">
      <formula>NOT(ISERROR(SEARCH("Closed",D331)))</formula>
    </cfRule>
  </conditionalFormatting>
  <conditionalFormatting sqref="D331">
    <cfRule type="containsText" dxfId="892" priority="1112" stopIfTrue="1" operator="containsText" text="Too Over Due">
      <formula>NOT(ISERROR(SEARCH("Too Over Due",D331)))</formula>
    </cfRule>
    <cfRule type="containsText" dxfId="891" priority="1113" stopIfTrue="1" operator="containsText" text="Over due">
      <formula>NOT(ISERROR(SEARCH("Over due",D331)))</formula>
    </cfRule>
    <cfRule type="containsText" dxfId="890" priority="1114" stopIfTrue="1" operator="containsText" text="Today is due date">
      <formula>NOT(ISERROR(SEARCH("Today is due date",D331)))</formula>
    </cfRule>
  </conditionalFormatting>
  <conditionalFormatting sqref="D331">
    <cfRule type="containsText" dxfId="889" priority="1110" operator="containsText" text="Done">
      <formula>NOT(ISERROR(SEARCH("Done",D331)))</formula>
    </cfRule>
    <cfRule type="containsText" dxfId="888" priority="1111" operator="containsText" text="Under Test">
      <formula>NOT(ISERROR(SEARCH("Under Test",D331)))</formula>
    </cfRule>
  </conditionalFormatting>
  <conditionalFormatting sqref="D331">
    <cfRule type="containsText" dxfId="887" priority="1109" operator="containsText" text="Cancel Test">
      <formula>NOT(ISERROR(SEARCH("Cancel Test",D331)))</formula>
    </cfRule>
  </conditionalFormatting>
  <conditionalFormatting sqref="E331">
    <cfRule type="containsText" dxfId="886" priority="1107" stopIfTrue="1" operator="containsText" text="Near Due">
      <formula>NOT(ISERROR(SEARCH("Near Due",E331)))</formula>
    </cfRule>
    <cfRule type="containsText" dxfId="885" priority="1108" stopIfTrue="1" operator="containsText" text="Closed">
      <formula>NOT(ISERROR(SEARCH("Closed",E331)))</formula>
    </cfRule>
  </conditionalFormatting>
  <conditionalFormatting sqref="E331">
    <cfRule type="containsText" dxfId="884" priority="1104" stopIfTrue="1" operator="containsText" text="Too Over Due">
      <formula>NOT(ISERROR(SEARCH("Too Over Due",E331)))</formula>
    </cfRule>
    <cfRule type="containsText" dxfId="883" priority="1105" stopIfTrue="1" operator="containsText" text="Over due">
      <formula>NOT(ISERROR(SEARCH("Over due",E331)))</formula>
    </cfRule>
    <cfRule type="containsText" dxfId="882" priority="1106" stopIfTrue="1" operator="containsText" text="Today is due date">
      <formula>NOT(ISERROR(SEARCH("Today is due date",E331)))</formula>
    </cfRule>
  </conditionalFormatting>
  <conditionalFormatting sqref="E306:E307">
    <cfRule type="containsText" dxfId="881" priority="915" stopIfTrue="1" operator="containsText" text="Near Due">
      <formula>NOT(ISERROR(SEARCH("Near Due",E306)))</formula>
    </cfRule>
    <cfRule type="containsText" dxfId="880" priority="916" stopIfTrue="1" operator="containsText" text="Closed">
      <formula>NOT(ISERROR(SEARCH("Closed",E306)))</formula>
    </cfRule>
  </conditionalFormatting>
  <conditionalFormatting sqref="E306:E307">
    <cfRule type="containsText" dxfId="879" priority="912" stopIfTrue="1" operator="containsText" text="Too Over Due">
      <formula>NOT(ISERROR(SEARCH("Too Over Due",E306)))</formula>
    </cfRule>
    <cfRule type="containsText" dxfId="878" priority="913" stopIfTrue="1" operator="containsText" text="Over due">
      <formula>NOT(ISERROR(SEARCH("Over due",E306)))</formula>
    </cfRule>
    <cfRule type="containsText" dxfId="877" priority="914" stopIfTrue="1" operator="containsText" text="Today is due date">
      <formula>NOT(ISERROR(SEARCH("Today is due date",E306)))</formula>
    </cfRule>
  </conditionalFormatting>
  <conditionalFormatting sqref="D306:D307">
    <cfRule type="containsText" dxfId="876" priority="910" stopIfTrue="1" operator="containsText" text="Near Due">
      <formula>NOT(ISERROR(SEARCH("Near Due",D306)))</formula>
    </cfRule>
    <cfRule type="containsText" dxfId="875" priority="911" stopIfTrue="1" operator="containsText" text="Closed">
      <formula>NOT(ISERROR(SEARCH("Closed",D306)))</formula>
    </cfRule>
  </conditionalFormatting>
  <conditionalFormatting sqref="D306:D307">
    <cfRule type="containsText" dxfId="874" priority="907" stopIfTrue="1" operator="containsText" text="Too Over Due">
      <formula>NOT(ISERROR(SEARCH("Too Over Due",D306)))</formula>
    </cfRule>
    <cfRule type="containsText" dxfId="873" priority="908" stopIfTrue="1" operator="containsText" text="Over due">
      <formula>NOT(ISERROR(SEARCH("Over due",D306)))</formula>
    </cfRule>
    <cfRule type="containsText" dxfId="872" priority="909" stopIfTrue="1" operator="containsText" text="Today is due date">
      <formula>NOT(ISERROR(SEARCH("Today is due date",D306)))</formula>
    </cfRule>
  </conditionalFormatting>
  <conditionalFormatting sqref="X306:Y307">
    <cfRule type="containsText" dxfId="871" priority="904" operator="containsText" text="Non Operate">
      <formula>NOT(ISERROR(SEARCH("Non Operate",X306)))</formula>
    </cfRule>
    <cfRule type="containsText" dxfId="870" priority="905" operator="containsText" text="Operate">
      <formula>NOT(ISERROR(SEARCH("Operate",X306)))</formula>
    </cfRule>
  </conditionalFormatting>
  <conditionalFormatting sqref="O306">
    <cfRule type="containsText" dxfId="869" priority="902" operator="containsText" text="Regular Test">
      <formula>NOT(ISERROR(SEARCH("Regular Test",O306)))</formula>
    </cfRule>
    <cfRule type="containsText" dxfId="868" priority="903" operator="containsText" text="Special Request">
      <formula>NOT(ISERROR(SEARCH("Special Request",O306)))</formula>
    </cfRule>
  </conditionalFormatting>
  <conditionalFormatting sqref="CC306:CC307">
    <cfRule type="colorScale" priority="917">
      <colorScale>
        <cfvo type="min"/>
        <cfvo type="percentile" val="50"/>
        <cfvo type="max"/>
        <color rgb="FF63BE7B"/>
        <color rgb="FFFCFCFF"/>
        <color rgb="FFF8696B"/>
      </colorScale>
    </cfRule>
  </conditionalFormatting>
  <conditionalFormatting sqref="AF306:BE307">
    <cfRule type="timePeriod" dxfId="867" priority="900" timePeriod="nextMonth">
      <formula>AND(MONTH(AF306)=MONTH(EDATE(TODAY(),0+1)),YEAR(AF306)=YEAR(EDATE(TODAY(),0+1)))</formula>
    </cfRule>
    <cfRule type="timePeriod" dxfId="866" priority="901" timePeriod="thisWeek">
      <formula>AND(TODAY()-ROUNDDOWN(AF306,0)&lt;=WEEKDAY(TODAY())-1,ROUNDDOWN(AF306,0)-TODAY()&lt;=7-WEEKDAY(TODAY()))</formula>
    </cfRule>
  </conditionalFormatting>
  <conditionalFormatting sqref="CD306:CD307">
    <cfRule type="timePeriod" dxfId="865" priority="897" timePeriod="nextMonth">
      <formula>AND(MONTH(CD306)=MONTH(EDATE(TODAY(),0+1)),YEAR(CD306)=YEAR(EDATE(TODAY(),0+1)))</formula>
    </cfRule>
    <cfRule type="timePeriod" dxfId="864" priority="898" timePeriod="nextWeek">
      <formula>AND(ROUNDDOWN(CD306,0)-TODAY()&gt;(7-WEEKDAY(TODAY())),ROUNDDOWN(CD306,0)-TODAY()&lt;(15-WEEKDAY(TODAY())))</formula>
    </cfRule>
    <cfRule type="timePeriod" dxfId="863" priority="899" timePeriod="thisWeek">
      <formula>AND(TODAY()-ROUNDDOWN(CD306,0)&lt;=WEEKDAY(TODAY())-1,ROUNDDOWN(CD306,0)-TODAY()&lt;=7-WEEKDAY(TODAY()))</formula>
    </cfRule>
  </conditionalFormatting>
  <conditionalFormatting sqref="C306:C307">
    <cfRule type="containsText" dxfId="862" priority="889" operator="containsText" text="Closed">
      <formula>NOT(ISERROR(SEARCH("Closed",C306)))</formula>
    </cfRule>
    <cfRule type="containsText" dxfId="861" priority="895" stopIfTrue="1" operator="containsText" text="Near Due">
      <formula>NOT(ISERROR(SEARCH("Near Due",C306)))</formula>
    </cfRule>
    <cfRule type="containsText" dxfId="860" priority="896" stopIfTrue="1" operator="containsText" text="Closed">
      <formula>NOT(ISERROR(SEARCH("Closed",C306)))</formula>
    </cfRule>
  </conditionalFormatting>
  <conditionalFormatting sqref="C306:C307">
    <cfRule type="containsText" dxfId="859" priority="892" stopIfTrue="1" operator="containsText" text="Too Over Due">
      <formula>NOT(ISERROR(SEARCH("Too Over Due",C306)))</formula>
    </cfRule>
    <cfRule type="containsText" dxfId="858" priority="893" stopIfTrue="1" operator="containsText" text="Over due">
      <formula>NOT(ISERROR(SEARCH("Over due",C306)))</formula>
    </cfRule>
    <cfRule type="containsText" dxfId="857" priority="894" stopIfTrue="1" operator="containsText" text="Today is due date">
      <formula>NOT(ISERROR(SEARCH("Today is due date",C306)))</formula>
    </cfRule>
  </conditionalFormatting>
  <conditionalFormatting sqref="D306:D307">
    <cfRule type="containsText" dxfId="856" priority="890" operator="containsText" text="Done">
      <formula>NOT(ISERROR(SEARCH("Done",D306)))</formula>
    </cfRule>
    <cfRule type="containsText" dxfId="855" priority="891" operator="containsText" text="Under Test">
      <formula>NOT(ISERROR(SEARCH("Under Test",D306)))</formula>
    </cfRule>
  </conditionalFormatting>
  <conditionalFormatting sqref="D306:D307">
    <cfRule type="containsText" dxfId="854" priority="888" operator="containsText" text="Cancel Test">
      <formula>NOT(ISERROR(SEARCH("Cancel Test",D306)))</formula>
    </cfRule>
  </conditionalFormatting>
  <conditionalFormatting sqref="E308:E309">
    <cfRule type="containsText" dxfId="853" priority="885" stopIfTrue="1" operator="containsText" text="Near Due">
      <formula>NOT(ISERROR(SEARCH("Near Due",E308)))</formula>
    </cfRule>
    <cfRule type="containsText" dxfId="852" priority="886" stopIfTrue="1" operator="containsText" text="Closed">
      <formula>NOT(ISERROR(SEARCH("Closed",E308)))</formula>
    </cfRule>
  </conditionalFormatting>
  <conditionalFormatting sqref="E308:E309">
    <cfRule type="containsText" dxfId="851" priority="882" stopIfTrue="1" operator="containsText" text="Too Over Due">
      <formula>NOT(ISERROR(SEARCH("Too Over Due",E308)))</formula>
    </cfRule>
    <cfRule type="containsText" dxfId="850" priority="883" stopIfTrue="1" operator="containsText" text="Over due">
      <formula>NOT(ISERROR(SEARCH("Over due",E308)))</formula>
    </cfRule>
    <cfRule type="containsText" dxfId="849" priority="884" stopIfTrue="1" operator="containsText" text="Today is due date">
      <formula>NOT(ISERROR(SEARCH("Today is due date",E308)))</formula>
    </cfRule>
  </conditionalFormatting>
  <conditionalFormatting sqref="D308:D309">
    <cfRule type="containsText" dxfId="848" priority="880" stopIfTrue="1" operator="containsText" text="Near Due">
      <formula>NOT(ISERROR(SEARCH("Near Due",D308)))</formula>
    </cfRule>
    <cfRule type="containsText" dxfId="847" priority="881" stopIfTrue="1" operator="containsText" text="Closed">
      <formula>NOT(ISERROR(SEARCH("Closed",D308)))</formula>
    </cfRule>
  </conditionalFormatting>
  <conditionalFormatting sqref="D308:D309">
    <cfRule type="containsText" dxfId="846" priority="877" stopIfTrue="1" operator="containsText" text="Too Over Due">
      <formula>NOT(ISERROR(SEARCH("Too Over Due",D308)))</formula>
    </cfRule>
    <cfRule type="containsText" dxfId="845" priority="878" stopIfTrue="1" operator="containsText" text="Over due">
      <formula>NOT(ISERROR(SEARCH("Over due",D308)))</formula>
    </cfRule>
    <cfRule type="containsText" dxfId="844" priority="879" stopIfTrue="1" operator="containsText" text="Today is due date">
      <formula>NOT(ISERROR(SEARCH("Today is due date",D308)))</formula>
    </cfRule>
  </conditionalFormatting>
  <conditionalFormatting sqref="X308:X309">
    <cfRule type="containsText" dxfId="843" priority="874" operator="containsText" text="Non Operate">
      <formula>NOT(ISERROR(SEARCH("Non Operate",X308)))</formula>
    </cfRule>
    <cfRule type="containsText" dxfId="842" priority="875" operator="containsText" text="Operate">
      <formula>NOT(ISERROR(SEARCH("Operate",X308)))</formula>
    </cfRule>
  </conditionalFormatting>
  <conditionalFormatting sqref="O308:O309">
    <cfRule type="containsText" dxfId="841" priority="872" operator="containsText" text="Regular Test">
      <formula>NOT(ISERROR(SEARCH("Regular Test",O308)))</formula>
    </cfRule>
    <cfRule type="containsText" dxfId="840" priority="873" operator="containsText" text="Special Request">
      <formula>NOT(ISERROR(SEARCH("Special Request",O308)))</formula>
    </cfRule>
  </conditionalFormatting>
  <conditionalFormatting sqref="CC308:CC309">
    <cfRule type="colorScale" priority="887">
      <colorScale>
        <cfvo type="min"/>
        <cfvo type="percentile" val="50"/>
        <cfvo type="max"/>
        <color rgb="FF63BE7B"/>
        <color rgb="FFFCFCFF"/>
        <color rgb="FFF8696B"/>
      </colorScale>
    </cfRule>
  </conditionalFormatting>
  <conditionalFormatting sqref="AF308:BE309">
    <cfRule type="timePeriod" dxfId="839" priority="870" timePeriod="nextMonth">
      <formula>AND(MONTH(AF308)=MONTH(EDATE(TODAY(),0+1)),YEAR(AF308)=YEAR(EDATE(TODAY(),0+1)))</formula>
    </cfRule>
    <cfRule type="timePeriod" dxfId="838" priority="871" timePeriod="thisWeek">
      <formula>AND(TODAY()-ROUNDDOWN(AF308,0)&lt;=WEEKDAY(TODAY())-1,ROUNDDOWN(AF308,0)-TODAY()&lt;=7-WEEKDAY(TODAY()))</formula>
    </cfRule>
  </conditionalFormatting>
  <conditionalFormatting sqref="CD308:CD309">
    <cfRule type="timePeriod" dxfId="837" priority="867" timePeriod="nextMonth">
      <formula>AND(MONTH(CD308)=MONTH(EDATE(TODAY(),0+1)),YEAR(CD308)=YEAR(EDATE(TODAY(),0+1)))</formula>
    </cfRule>
    <cfRule type="timePeriod" dxfId="836" priority="868" timePeriod="nextWeek">
      <formula>AND(ROUNDDOWN(CD308,0)-TODAY()&gt;(7-WEEKDAY(TODAY())),ROUNDDOWN(CD308,0)-TODAY()&lt;(15-WEEKDAY(TODAY())))</formula>
    </cfRule>
    <cfRule type="timePeriod" dxfId="835" priority="869" timePeriod="thisWeek">
      <formula>AND(TODAY()-ROUNDDOWN(CD308,0)&lt;=WEEKDAY(TODAY())-1,ROUNDDOWN(CD308,0)-TODAY()&lt;=7-WEEKDAY(TODAY()))</formula>
    </cfRule>
  </conditionalFormatting>
  <conditionalFormatting sqref="C308:C309">
    <cfRule type="containsText" dxfId="834" priority="859" operator="containsText" text="Closed">
      <formula>NOT(ISERROR(SEARCH("Closed",C308)))</formula>
    </cfRule>
    <cfRule type="containsText" dxfId="833" priority="865" stopIfTrue="1" operator="containsText" text="Near Due">
      <formula>NOT(ISERROR(SEARCH("Near Due",C308)))</formula>
    </cfRule>
    <cfRule type="containsText" dxfId="832" priority="866" stopIfTrue="1" operator="containsText" text="Closed">
      <formula>NOT(ISERROR(SEARCH("Closed",C308)))</formula>
    </cfRule>
  </conditionalFormatting>
  <conditionalFormatting sqref="C308:C309">
    <cfRule type="containsText" dxfId="831" priority="862" stopIfTrue="1" operator="containsText" text="Too Over Due">
      <formula>NOT(ISERROR(SEARCH("Too Over Due",C308)))</formula>
    </cfRule>
    <cfRule type="containsText" dxfId="830" priority="863" stopIfTrue="1" operator="containsText" text="Over due">
      <formula>NOT(ISERROR(SEARCH("Over due",C308)))</formula>
    </cfRule>
    <cfRule type="containsText" dxfId="829" priority="864" stopIfTrue="1" operator="containsText" text="Today is due date">
      <formula>NOT(ISERROR(SEARCH("Today is due date",C308)))</formula>
    </cfRule>
  </conditionalFormatting>
  <conditionalFormatting sqref="D308:D309">
    <cfRule type="containsText" dxfId="828" priority="860" operator="containsText" text="Done">
      <formula>NOT(ISERROR(SEARCH("Done",D308)))</formula>
    </cfRule>
    <cfRule type="containsText" dxfId="827" priority="861" operator="containsText" text="Under Test">
      <formula>NOT(ISERROR(SEARCH("Under Test",D308)))</formula>
    </cfRule>
  </conditionalFormatting>
  <conditionalFormatting sqref="D308:D309">
    <cfRule type="containsText" dxfId="826" priority="858" operator="containsText" text="Cancel Test">
      <formula>NOT(ISERROR(SEARCH("Cancel Test",D308)))</formula>
    </cfRule>
  </conditionalFormatting>
  <conditionalFormatting sqref="CC292:CC293">
    <cfRule type="colorScale" priority="18883">
      <colorScale>
        <cfvo type="min"/>
        <cfvo type="percentile" val="50"/>
        <cfvo type="max"/>
        <color rgb="FF63BE7B"/>
        <color rgb="FFFCFCFF"/>
        <color rgb="FFF8696B"/>
      </colorScale>
    </cfRule>
  </conditionalFormatting>
  <conditionalFormatting sqref="E294:E295">
    <cfRule type="containsText" dxfId="825" priority="825" stopIfTrue="1" operator="containsText" text="Near Due">
      <formula>NOT(ISERROR(SEARCH("Near Due",E294)))</formula>
    </cfRule>
    <cfRule type="containsText" dxfId="824" priority="826" stopIfTrue="1" operator="containsText" text="Closed">
      <formula>NOT(ISERROR(SEARCH("Closed",E294)))</formula>
    </cfRule>
  </conditionalFormatting>
  <conditionalFormatting sqref="E294:E295">
    <cfRule type="containsText" dxfId="823" priority="822" stopIfTrue="1" operator="containsText" text="Too Over Due">
      <formula>NOT(ISERROR(SEARCH("Too Over Due",E294)))</formula>
    </cfRule>
    <cfRule type="containsText" dxfId="822" priority="823" stopIfTrue="1" operator="containsText" text="Over due">
      <formula>NOT(ISERROR(SEARCH("Over due",E294)))</formula>
    </cfRule>
    <cfRule type="containsText" dxfId="821" priority="824" stopIfTrue="1" operator="containsText" text="Today is due date">
      <formula>NOT(ISERROR(SEARCH("Today is due date",E294)))</formula>
    </cfRule>
  </conditionalFormatting>
  <conditionalFormatting sqref="D294:D295">
    <cfRule type="containsText" dxfId="820" priority="820" stopIfTrue="1" operator="containsText" text="Near Due">
      <formula>NOT(ISERROR(SEARCH("Near Due",D294)))</formula>
    </cfRule>
    <cfRule type="containsText" dxfId="819" priority="821" stopIfTrue="1" operator="containsText" text="Closed">
      <formula>NOT(ISERROR(SEARCH("Closed",D294)))</formula>
    </cfRule>
  </conditionalFormatting>
  <conditionalFormatting sqref="D294:D295">
    <cfRule type="containsText" dxfId="818" priority="817" stopIfTrue="1" operator="containsText" text="Too Over Due">
      <formula>NOT(ISERROR(SEARCH("Too Over Due",D294)))</formula>
    </cfRule>
    <cfRule type="containsText" dxfId="817" priority="818" stopIfTrue="1" operator="containsText" text="Over due">
      <formula>NOT(ISERROR(SEARCH("Over due",D294)))</formula>
    </cfRule>
    <cfRule type="containsText" dxfId="816" priority="819" stopIfTrue="1" operator="containsText" text="Today is due date">
      <formula>NOT(ISERROR(SEARCH("Today is due date",D294)))</formula>
    </cfRule>
  </conditionalFormatting>
  <conditionalFormatting sqref="X294:Y295">
    <cfRule type="containsText" dxfId="815" priority="814" operator="containsText" text="Non Operate">
      <formula>NOT(ISERROR(SEARCH("Non Operate",X294)))</formula>
    </cfRule>
    <cfRule type="containsText" dxfId="814" priority="815" operator="containsText" text="Operate">
      <formula>NOT(ISERROR(SEARCH("Operate",X294)))</formula>
    </cfRule>
  </conditionalFormatting>
  <conditionalFormatting sqref="O294:O295">
    <cfRule type="containsText" dxfId="813" priority="812" operator="containsText" text="Regular Test">
      <formula>NOT(ISERROR(SEARCH("Regular Test",O294)))</formula>
    </cfRule>
    <cfRule type="containsText" dxfId="812" priority="813" operator="containsText" text="Special Request">
      <formula>NOT(ISERROR(SEARCH("Special Request",O294)))</formula>
    </cfRule>
  </conditionalFormatting>
  <conditionalFormatting sqref="CC294:CC295">
    <cfRule type="colorScale" priority="827">
      <colorScale>
        <cfvo type="min"/>
        <cfvo type="percentile" val="50"/>
        <cfvo type="max"/>
        <color rgb="FF63BE7B"/>
        <color rgb="FFFCFCFF"/>
        <color rgb="FFF8696B"/>
      </colorScale>
    </cfRule>
  </conditionalFormatting>
  <conditionalFormatting sqref="AG294:AU295 AW294:BE295">
    <cfRule type="timePeriod" dxfId="811" priority="810" timePeriod="nextMonth">
      <formula>AND(MONTH(AG294)=MONTH(EDATE(TODAY(),0+1)),YEAR(AG294)=YEAR(EDATE(TODAY(),0+1)))</formula>
    </cfRule>
    <cfRule type="timePeriod" dxfId="810" priority="811" timePeriod="thisWeek">
      <formula>AND(TODAY()-ROUNDDOWN(AG294,0)&lt;=WEEKDAY(TODAY())-1,ROUNDDOWN(AG294,0)-TODAY()&lt;=7-WEEKDAY(TODAY()))</formula>
    </cfRule>
  </conditionalFormatting>
  <conditionalFormatting sqref="CD294">
    <cfRule type="timePeriod" dxfId="809" priority="807" timePeriod="nextMonth">
      <formula>AND(MONTH(CD294)=MONTH(EDATE(TODAY(),0+1)),YEAR(CD294)=YEAR(EDATE(TODAY(),0+1)))</formula>
    </cfRule>
    <cfRule type="timePeriod" dxfId="808" priority="808" timePeriod="nextWeek">
      <formula>AND(ROUNDDOWN(CD294,0)-TODAY()&gt;(7-WEEKDAY(TODAY())),ROUNDDOWN(CD294,0)-TODAY()&lt;(15-WEEKDAY(TODAY())))</formula>
    </cfRule>
    <cfRule type="timePeriod" dxfId="807" priority="809" timePeriod="thisWeek">
      <formula>AND(TODAY()-ROUNDDOWN(CD294,0)&lt;=WEEKDAY(TODAY())-1,ROUNDDOWN(CD294,0)-TODAY()&lt;=7-WEEKDAY(TODAY()))</formula>
    </cfRule>
  </conditionalFormatting>
  <conditionalFormatting sqref="C294:C295">
    <cfRule type="containsText" dxfId="806" priority="799" operator="containsText" text="Closed">
      <formula>NOT(ISERROR(SEARCH("Closed",C294)))</formula>
    </cfRule>
    <cfRule type="containsText" dxfId="805" priority="805" stopIfTrue="1" operator="containsText" text="Near Due">
      <formula>NOT(ISERROR(SEARCH("Near Due",C294)))</formula>
    </cfRule>
    <cfRule type="containsText" dxfId="804" priority="806" stopIfTrue="1" operator="containsText" text="Closed">
      <formula>NOT(ISERROR(SEARCH("Closed",C294)))</formula>
    </cfRule>
  </conditionalFormatting>
  <conditionalFormatting sqref="C294:C295">
    <cfRule type="containsText" dxfId="803" priority="802" stopIfTrue="1" operator="containsText" text="Too Over Due">
      <formula>NOT(ISERROR(SEARCH("Too Over Due",C294)))</formula>
    </cfRule>
    <cfRule type="containsText" dxfId="802" priority="803" stopIfTrue="1" operator="containsText" text="Over due">
      <formula>NOT(ISERROR(SEARCH("Over due",C294)))</formula>
    </cfRule>
    <cfRule type="containsText" dxfId="801" priority="804" stopIfTrue="1" operator="containsText" text="Today is due date">
      <formula>NOT(ISERROR(SEARCH("Today is due date",C294)))</formula>
    </cfRule>
  </conditionalFormatting>
  <conditionalFormatting sqref="D294:D295">
    <cfRule type="containsText" dxfId="800" priority="800" operator="containsText" text="Done">
      <formula>NOT(ISERROR(SEARCH("Done",D294)))</formula>
    </cfRule>
    <cfRule type="containsText" dxfId="799" priority="801" operator="containsText" text="Under Test">
      <formula>NOT(ISERROR(SEARCH("Under Test",D294)))</formula>
    </cfRule>
  </conditionalFormatting>
  <conditionalFormatting sqref="D294:D295">
    <cfRule type="containsText" dxfId="798" priority="798" operator="containsText" text="Cancel Test">
      <formula>NOT(ISERROR(SEARCH("Cancel Test",D294)))</formula>
    </cfRule>
  </conditionalFormatting>
  <conditionalFormatting sqref="E296:E297">
    <cfRule type="containsText" dxfId="797" priority="795" stopIfTrue="1" operator="containsText" text="Near Due">
      <formula>NOT(ISERROR(SEARCH("Near Due",E296)))</formula>
    </cfRule>
    <cfRule type="containsText" dxfId="796" priority="796" stopIfTrue="1" operator="containsText" text="Closed">
      <formula>NOT(ISERROR(SEARCH("Closed",E296)))</formula>
    </cfRule>
  </conditionalFormatting>
  <conditionalFormatting sqref="E296:E297">
    <cfRule type="containsText" dxfId="795" priority="792" stopIfTrue="1" operator="containsText" text="Too Over Due">
      <formula>NOT(ISERROR(SEARCH("Too Over Due",E296)))</formula>
    </cfRule>
    <cfRule type="containsText" dxfId="794" priority="793" stopIfTrue="1" operator="containsText" text="Over due">
      <formula>NOT(ISERROR(SEARCH("Over due",E296)))</formula>
    </cfRule>
    <cfRule type="containsText" dxfId="793" priority="794" stopIfTrue="1" operator="containsText" text="Today is due date">
      <formula>NOT(ISERROR(SEARCH("Today is due date",E296)))</formula>
    </cfRule>
  </conditionalFormatting>
  <conditionalFormatting sqref="D296:D297">
    <cfRule type="containsText" dxfId="792" priority="790" stopIfTrue="1" operator="containsText" text="Near Due">
      <formula>NOT(ISERROR(SEARCH("Near Due",D296)))</formula>
    </cfRule>
    <cfRule type="containsText" dxfId="791" priority="791" stopIfTrue="1" operator="containsText" text="Closed">
      <formula>NOT(ISERROR(SEARCH("Closed",D296)))</formula>
    </cfRule>
  </conditionalFormatting>
  <conditionalFormatting sqref="D296:D297">
    <cfRule type="containsText" dxfId="790" priority="787" stopIfTrue="1" operator="containsText" text="Too Over Due">
      <formula>NOT(ISERROR(SEARCH("Too Over Due",D296)))</formula>
    </cfRule>
    <cfRule type="containsText" dxfId="789" priority="788" stopIfTrue="1" operator="containsText" text="Over due">
      <formula>NOT(ISERROR(SEARCH("Over due",D296)))</formula>
    </cfRule>
    <cfRule type="containsText" dxfId="788" priority="789" stopIfTrue="1" operator="containsText" text="Today is due date">
      <formula>NOT(ISERROR(SEARCH("Today is due date",D296)))</formula>
    </cfRule>
  </conditionalFormatting>
  <conditionalFormatting sqref="X296:Y297">
    <cfRule type="containsText" dxfId="787" priority="784" operator="containsText" text="Non Operate">
      <formula>NOT(ISERROR(SEARCH("Non Operate",X296)))</formula>
    </cfRule>
    <cfRule type="containsText" dxfId="786" priority="785" operator="containsText" text="Operate">
      <formula>NOT(ISERROR(SEARCH("Operate",X296)))</formula>
    </cfRule>
  </conditionalFormatting>
  <conditionalFormatting sqref="O296:O297">
    <cfRule type="containsText" dxfId="785" priority="782" operator="containsText" text="Regular Test">
      <formula>NOT(ISERROR(SEARCH("Regular Test",O296)))</formula>
    </cfRule>
    <cfRule type="containsText" dxfId="784" priority="783" operator="containsText" text="Special Request">
      <formula>NOT(ISERROR(SEARCH("Special Request",O296)))</formula>
    </cfRule>
  </conditionalFormatting>
  <conditionalFormatting sqref="CC296:CC297">
    <cfRule type="colorScale" priority="797">
      <colorScale>
        <cfvo type="min"/>
        <cfvo type="percentile" val="50"/>
        <cfvo type="max"/>
        <color rgb="FF63BE7B"/>
        <color rgb="FFFCFCFF"/>
        <color rgb="FFF8696B"/>
      </colorScale>
    </cfRule>
  </conditionalFormatting>
  <conditionalFormatting sqref="AG297:BE297 AG296:AU296 AW296:BE296">
    <cfRule type="timePeriod" dxfId="783" priority="780" timePeriod="nextMonth">
      <formula>AND(MONTH(AG296)=MONTH(EDATE(TODAY(),0+1)),YEAR(AG296)=YEAR(EDATE(TODAY(),0+1)))</formula>
    </cfRule>
    <cfRule type="timePeriod" dxfId="782" priority="781" timePeriod="thisWeek">
      <formula>AND(TODAY()-ROUNDDOWN(AG296,0)&lt;=WEEKDAY(TODAY())-1,ROUNDDOWN(AG296,0)-TODAY()&lt;=7-WEEKDAY(TODAY()))</formula>
    </cfRule>
  </conditionalFormatting>
  <conditionalFormatting sqref="C296:C297">
    <cfRule type="containsText" dxfId="781" priority="769" operator="containsText" text="Closed">
      <formula>NOT(ISERROR(SEARCH("Closed",C296)))</formula>
    </cfRule>
    <cfRule type="containsText" dxfId="780" priority="775" stopIfTrue="1" operator="containsText" text="Near Due">
      <formula>NOT(ISERROR(SEARCH("Near Due",C296)))</formula>
    </cfRule>
    <cfRule type="containsText" dxfId="779" priority="776" stopIfTrue="1" operator="containsText" text="Closed">
      <formula>NOT(ISERROR(SEARCH("Closed",C296)))</formula>
    </cfRule>
  </conditionalFormatting>
  <conditionalFormatting sqref="C296:C297">
    <cfRule type="containsText" dxfId="778" priority="772" stopIfTrue="1" operator="containsText" text="Too Over Due">
      <formula>NOT(ISERROR(SEARCH("Too Over Due",C296)))</formula>
    </cfRule>
    <cfRule type="containsText" dxfId="777" priority="773" stopIfTrue="1" operator="containsText" text="Over due">
      <formula>NOT(ISERROR(SEARCH("Over due",C296)))</formula>
    </cfRule>
    <cfRule type="containsText" dxfId="776" priority="774" stopIfTrue="1" operator="containsText" text="Today is due date">
      <formula>NOT(ISERROR(SEARCH("Today is due date",C296)))</formula>
    </cfRule>
  </conditionalFormatting>
  <conditionalFormatting sqref="D296:D297">
    <cfRule type="containsText" dxfId="775" priority="770" operator="containsText" text="Done">
      <formula>NOT(ISERROR(SEARCH("Done",D296)))</formula>
    </cfRule>
    <cfRule type="containsText" dxfId="774" priority="771" operator="containsText" text="Under Test">
      <formula>NOT(ISERROR(SEARCH("Under Test",D296)))</formula>
    </cfRule>
  </conditionalFormatting>
  <conditionalFormatting sqref="D296:D297">
    <cfRule type="containsText" dxfId="773" priority="768" operator="containsText" text="Cancel Test">
      <formula>NOT(ISERROR(SEARCH("Cancel Test",D296)))</formula>
    </cfRule>
  </conditionalFormatting>
  <conditionalFormatting sqref="AF294:AF297">
    <cfRule type="timePeriod" dxfId="772" priority="765" timePeriod="nextMonth">
      <formula>AND(MONTH(AF294)=MONTH(EDATE(TODAY(),0+1)),YEAR(AF294)=YEAR(EDATE(TODAY(),0+1)))</formula>
    </cfRule>
    <cfRule type="timePeriod" dxfId="771" priority="766" timePeriod="nextWeek">
      <formula>AND(ROUNDDOWN(AF294,0)-TODAY()&gt;(7-WEEKDAY(TODAY())),ROUNDDOWN(AF294,0)-TODAY()&lt;(15-WEEKDAY(TODAY())))</formula>
    </cfRule>
    <cfRule type="timePeriod" dxfId="770" priority="767" timePeriod="thisWeek">
      <formula>AND(TODAY()-ROUNDDOWN(AF294,0)&lt;=WEEKDAY(TODAY())-1,ROUNDDOWN(AF294,0)-TODAY()&lt;=7-WEEKDAY(TODAY()))</formula>
    </cfRule>
  </conditionalFormatting>
  <conditionalFormatting sqref="AV294:AV295">
    <cfRule type="timePeriod" dxfId="769" priority="763" timePeriod="nextMonth">
      <formula>AND(MONTH(AV294)=MONTH(EDATE(TODAY(),0+1)),YEAR(AV294)=YEAR(EDATE(TODAY(),0+1)))</formula>
    </cfRule>
    <cfRule type="timePeriod" dxfId="768" priority="764" timePeriod="thisWeek">
      <formula>AND(TODAY()-ROUNDDOWN(AV294,0)&lt;=WEEKDAY(TODAY())-1,ROUNDDOWN(AV294,0)-TODAY()&lt;=7-WEEKDAY(TODAY()))</formula>
    </cfRule>
  </conditionalFormatting>
  <conditionalFormatting sqref="AV296">
    <cfRule type="timePeriod" dxfId="767" priority="761" timePeriod="nextMonth">
      <formula>AND(MONTH(AV296)=MONTH(EDATE(TODAY(),0+1)),YEAR(AV296)=YEAR(EDATE(TODAY(),0+1)))</formula>
    </cfRule>
    <cfRule type="timePeriod" dxfId="766" priority="762" timePeriod="thisWeek">
      <formula>AND(TODAY()-ROUNDDOWN(AV296,0)&lt;=WEEKDAY(TODAY())-1,ROUNDDOWN(AV296,0)-TODAY()&lt;=7-WEEKDAY(TODAY()))</formula>
    </cfRule>
  </conditionalFormatting>
  <conditionalFormatting sqref="CD295:CD297">
    <cfRule type="timePeriod" dxfId="765" priority="758" timePeriod="nextMonth">
      <formula>AND(MONTH(CD295)=MONTH(EDATE(TODAY(),0+1)),YEAR(CD295)=YEAR(EDATE(TODAY(),0+1)))</formula>
    </cfRule>
    <cfRule type="timePeriod" dxfId="764" priority="759" timePeriod="nextWeek">
      <formula>AND(ROUNDDOWN(CD295,0)-TODAY()&gt;(7-WEEKDAY(TODAY())),ROUNDDOWN(CD295,0)-TODAY()&lt;(15-WEEKDAY(TODAY())))</formula>
    </cfRule>
    <cfRule type="timePeriod" dxfId="763" priority="760" timePeriod="thisWeek">
      <formula>AND(TODAY()-ROUNDDOWN(CD295,0)&lt;=WEEKDAY(TODAY())-1,ROUNDDOWN(CD295,0)-TODAY()&lt;=7-WEEKDAY(TODAY()))</formula>
    </cfRule>
  </conditionalFormatting>
  <conditionalFormatting sqref="E298:E299">
    <cfRule type="containsText" dxfId="762" priority="755" stopIfTrue="1" operator="containsText" text="Near Due">
      <formula>NOT(ISERROR(SEARCH("Near Due",E298)))</formula>
    </cfRule>
    <cfRule type="containsText" dxfId="761" priority="756" stopIfTrue="1" operator="containsText" text="Closed">
      <formula>NOT(ISERROR(SEARCH("Closed",E298)))</formula>
    </cfRule>
  </conditionalFormatting>
  <conditionalFormatting sqref="E298:E299">
    <cfRule type="containsText" dxfId="760" priority="752" stopIfTrue="1" operator="containsText" text="Too Over Due">
      <formula>NOT(ISERROR(SEARCH("Too Over Due",E298)))</formula>
    </cfRule>
    <cfRule type="containsText" dxfId="759" priority="753" stopIfTrue="1" operator="containsText" text="Over due">
      <formula>NOT(ISERROR(SEARCH("Over due",E298)))</formula>
    </cfRule>
    <cfRule type="containsText" dxfId="758" priority="754" stopIfTrue="1" operator="containsText" text="Today is due date">
      <formula>NOT(ISERROR(SEARCH("Today is due date",E298)))</formula>
    </cfRule>
  </conditionalFormatting>
  <conditionalFormatting sqref="D298:D299">
    <cfRule type="containsText" dxfId="757" priority="750" stopIfTrue="1" operator="containsText" text="Near Due">
      <formula>NOT(ISERROR(SEARCH("Near Due",D298)))</formula>
    </cfRule>
    <cfRule type="containsText" dxfId="756" priority="751" stopIfTrue="1" operator="containsText" text="Closed">
      <formula>NOT(ISERROR(SEARCH("Closed",D298)))</formula>
    </cfRule>
  </conditionalFormatting>
  <conditionalFormatting sqref="D298:D299">
    <cfRule type="containsText" dxfId="755" priority="747" stopIfTrue="1" operator="containsText" text="Too Over Due">
      <formula>NOT(ISERROR(SEARCH("Too Over Due",D298)))</formula>
    </cfRule>
    <cfRule type="containsText" dxfId="754" priority="748" stopIfTrue="1" operator="containsText" text="Over due">
      <formula>NOT(ISERROR(SEARCH("Over due",D298)))</formula>
    </cfRule>
    <cfRule type="containsText" dxfId="753" priority="749" stopIfTrue="1" operator="containsText" text="Today is due date">
      <formula>NOT(ISERROR(SEARCH("Today is due date",D298)))</formula>
    </cfRule>
  </conditionalFormatting>
  <conditionalFormatting sqref="X298:Y298 Y299 X299:X300">
    <cfRule type="containsText" dxfId="752" priority="744" operator="containsText" text="Non Operate">
      <formula>NOT(ISERROR(SEARCH("Non Operate",X298)))</formula>
    </cfRule>
    <cfRule type="containsText" dxfId="751" priority="745" operator="containsText" text="Operate">
      <formula>NOT(ISERROR(SEARCH("Operate",X298)))</formula>
    </cfRule>
  </conditionalFormatting>
  <conditionalFormatting sqref="O298:O299">
    <cfRule type="containsText" dxfId="750" priority="742" operator="containsText" text="Regular Test">
      <formula>NOT(ISERROR(SEARCH("Regular Test",O298)))</formula>
    </cfRule>
    <cfRule type="containsText" dxfId="749" priority="743" operator="containsText" text="Special Request">
      <formula>NOT(ISERROR(SEARCH("Special Request",O298)))</formula>
    </cfRule>
  </conditionalFormatting>
  <conditionalFormatting sqref="CC298:CC299">
    <cfRule type="colorScale" priority="757">
      <colorScale>
        <cfvo type="min"/>
        <cfvo type="percentile" val="50"/>
        <cfvo type="max"/>
        <color rgb="FF63BE7B"/>
        <color rgb="FFFCFCFF"/>
        <color rgb="FFF8696B"/>
      </colorScale>
    </cfRule>
  </conditionalFormatting>
  <conditionalFormatting sqref="AG298:AU299 AW298:BE299">
    <cfRule type="timePeriod" dxfId="748" priority="740" timePeriod="nextMonth">
      <formula>AND(MONTH(AG298)=MONTH(EDATE(TODAY(),0+1)),YEAR(AG298)=YEAR(EDATE(TODAY(),0+1)))</formula>
    </cfRule>
    <cfRule type="timePeriod" dxfId="747" priority="741" timePeriod="thisWeek">
      <formula>AND(TODAY()-ROUNDDOWN(AG298,0)&lt;=WEEKDAY(TODAY())-1,ROUNDDOWN(AG298,0)-TODAY()&lt;=7-WEEKDAY(TODAY()))</formula>
    </cfRule>
  </conditionalFormatting>
  <conditionalFormatting sqref="CD298">
    <cfRule type="timePeriod" dxfId="746" priority="737" timePeriod="nextMonth">
      <formula>AND(MONTH(CD298)=MONTH(EDATE(TODAY(),0+1)),YEAR(CD298)=YEAR(EDATE(TODAY(),0+1)))</formula>
    </cfRule>
    <cfRule type="timePeriod" dxfId="745" priority="738" timePeriod="nextWeek">
      <formula>AND(ROUNDDOWN(CD298,0)-TODAY()&gt;(7-WEEKDAY(TODAY())),ROUNDDOWN(CD298,0)-TODAY()&lt;(15-WEEKDAY(TODAY())))</formula>
    </cfRule>
    <cfRule type="timePeriod" dxfId="744" priority="739" timePeriod="thisWeek">
      <formula>AND(TODAY()-ROUNDDOWN(CD298,0)&lt;=WEEKDAY(TODAY())-1,ROUNDDOWN(CD298,0)-TODAY()&lt;=7-WEEKDAY(TODAY()))</formula>
    </cfRule>
  </conditionalFormatting>
  <conditionalFormatting sqref="C298:C299">
    <cfRule type="containsText" dxfId="743" priority="729" operator="containsText" text="Closed">
      <formula>NOT(ISERROR(SEARCH("Closed",C298)))</formula>
    </cfRule>
    <cfRule type="containsText" dxfId="742" priority="735" stopIfTrue="1" operator="containsText" text="Near Due">
      <formula>NOT(ISERROR(SEARCH("Near Due",C298)))</formula>
    </cfRule>
    <cfRule type="containsText" dxfId="741" priority="736" stopIfTrue="1" operator="containsText" text="Closed">
      <formula>NOT(ISERROR(SEARCH("Closed",C298)))</formula>
    </cfRule>
  </conditionalFormatting>
  <conditionalFormatting sqref="C298:C299">
    <cfRule type="containsText" dxfId="740" priority="732" stopIfTrue="1" operator="containsText" text="Too Over Due">
      <formula>NOT(ISERROR(SEARCH("Too Over Due",C298)))</formula>
    </cfRule>
    <cfRule type="containsText" dxfId="739" priority="733" stopIfTrue="1" operator="containsText" text="Over due">
      <formula>NOT(ISERROR(SEARCH("Over due",C298)))</formula>
    </cfRule>
    <cfRule type="containsText" dxfId="738" priority="734" stopIfTrue="1" operator="containsText" text="Today is due date">
      <formula>NOT(ISERROR(SEARCH("Today is due date",C298)))</formula>
    </cfRule>
  </conditionalFormatting>
  <conditionalFormatting sqref="D298:D299">
    <cfRule type="containsText" dxfId="737" priority="730" operator="containsText" text="Done">
      <formula>NOT(ISERROR(SEARCH("Done",D298)))</formula>
    </cfRule>
    <cfRule type="containsText" dxfId="736" priority="731" operator="containsText" text="Under Test">
      <formula>NOT(ISERROR(SEARCH("Under Test",D298)))</formula>
    </cfRule>
  </conditionalFormatting>
  <conditionalFormatting sqref="D298:D299">
    <cfRule type="containsText" dxfId="735" priority="728" operator="containsText" text="Cancel Test">
      <formula>NOT(ISERROR(SEARCH("Cancel Test",D298)))</formula>
    </cfRule>
  </conditionalFormatting>
  <conditionalFormatting sqref="E300:E301">
    <cfRule type="containsText" dxfId="734" priority="725" stopIfTrue="1" operator="containsText" text="Near Due">
      <formula>NOT(ISERROR(SEARCH("Near Due",E300)))</formula>
    </cfRule>
    <cfRule type="containsText" dxfId="733" priority="726" stopIfTrue="1" operator="containsText" text="Closed">
      <formula>NOT(ISERROR(SEARCH("Closed",E300)))</formula>
    </cfRule>
  </conditionalFormatting>
  <conditionalFormatting sqref="E300:E301">
    <cfRule type="containsText" dxfId="732" priority="722" stopIfTrue="1" operator="containsText" text="Too Over Due">
      <formula>NOT(ISERROR(SEARCH("Too Over Due",E300)))</formula>
    </cfRule>
    <cfRule type="containsText" dxfId="731" priority="723" stopIfTrue="1" operator="containsText" text="Over due">
      <formula>NOT(ISERROR(SEARCH("Over due",E300)))</formula>
    </cfRule>
    <cfRule type="containsText" dxfId="730" priority="724" stopIfTrue="1" operator="containsText" text="Today is due date">
      <formula>NOT(ISERROR(SEARCH("Today is due date",E300)))</formula>
    </cfRule>
  </conditionalFormatting>
  <conditionalFormatting sqref="D300:D301">
    <cfRule type="containsText" dxfId="729" priority="720" stopIfTrue="1" operator="containsText" text="Near Due">
      <formula>NOT(ISERROR(SEARCH("Near Due",D300)))</formula>
    </cfRule>
    <cfRule type="containsText" dxfId="728" priority="721" stopIfTrue="1" operator="containsText" text="Closed">
      <formula>NOT(ISERROR(SEARCH("Closed",D300)))</formula>
    </cfRule>
  </conditionalFormatting>
  <conditionalFormatting sqref="D300:D301">
    <cfRule type="containsText" dxfId="727" priority="717" stopIfTrue="1" operator="containsText" text="Too Over Due">
      <formula>NOT(ISERROR(SEARCH("Too Over Due",D300)))</formula>
    </cfRule>
    <cfRule type="containsText" dxfId="726" priority="718" stopIfTrue="1" operator="containsText" text="Over due">
      <formula>NOT(ISERROR(SEARCH("Over due",D300)))</formula>
    </cfRule>
    <cfRule type="containsText" dxfId="725" priority="719" stopIfTrue="1" operator="containsText" text="Today is due date">
      <formula>NOT(ISERROR(SEARCH("Today is due date",D300)))</formula>
    </cfRule>
  </conditionalFormatting>
  <conditionalFormatting sqref="X301:Y301 Y300">
    <cfRule type="containsText" dxfId="724" priority="714" operator="containsText" text="Non Operate">
      <formula>NOT(ISERROR(SEARCH("Non Operate",X300)))</formula>
    </cfRule>
    <cfRule type="containsText" dxfId="723" priority="715" operator="containsText" text="Operate">
      <formula>NOT(ISERROR(SEARCH("Operate",X300)))</formula>
    </cfRule>
  </conditionalFormatting>
  <conditionalFormatting sqref="O300:O301">
    <cfRule type="containsText" dxfId="722" priority="712" operator="containsText" text="Regular Test">
      <formula>NOT(ISERROR(SEARCH("Regular Test",O300)))</formula>
    </cfRule>
    <cfRule type="containsText" dxfId="721" priority="713" operator="containsText" text="Special Request">
      <formula>NOT(ISERROR(SEARCH("Special Request",O300)))</formula>
    </cfRule>
  </conditionalFormatting>
  <conditionalFormatting sqref="CC300:CC301">
    <cfRule type="colorScale" priority="727">
      <colorScale>
        <cfvo type="min"/>
        <cfvo type="percentile" val="50"/>
        <cfvo type="max"/>
        <color rgb="FF63BE7B"/>
        <color rgb="FFFCFCFF"/>
        <color rgb="FFF8696B"/>
      </colorScale>
    </cfRule>
  </conditionalFormatting>
  <conditionalFormatting sqref="AG301:BE301 AG300:AU300 AW300:BE300">
    <cfRule type="timePeriod" dxfId="720" priority="710" timePeriod="nextMonth">
      <formula>AND(MONTH(AG300)=MONTH(EDATE(TODAY(),0+1)),YEAR(AG300)=YEAR(EDATE(TODAY(),0+1)))</formula>
    </cfRule>
    <cfRule type="timePeriod" dxfId="719" priority="711" timePeriod="thisWeek">
      <formula>AND(TODAY()-ROUNDDOWN(AG300,0)&lt;=WEEKDAY(TODAY())-1,ROUNDDOWN(AG300,0)-TODAY()&lt;=7-WEEKDAY(TODAY()))</formula>
    </cfRule>
  </conditionalFormatting>
  <conditionalFormatting sqref="C300:C301">
    <cfRule type="containsText" dxfId="718" priority="702" operator="containsText" text="Closed">
      <formula>NOT(ISERROR(SEARCH("Closed",C300)))</formula>
    </cfRule>
    <cfRule type="containsText" dxfId="717" priority="708" stopIfTrue="1" operator="containsText" text="Near Due">
      <formula>NOT(ISERROR(SEARCH("Near Due",C300)))</formula>
    </cfRule>
    <cfRule type="containsText" dxfId="716" priority="709" stopIfTrue="1" operator="containsText" text="Closed">
      <formula>NOT(ISERROR(SEARCH("Closed",C300)))</formula>
    </cfRule>
  </conditionalFormatting>
  <conditionalFormatting sqref="C300:C301">
    <cfRule type="containsText" dxfId="715" priority="705" stopIfTrue="1" operator="containsText" text="Too Over Due">
      <formula>NOT(ISERROR(SEARCH("Too Over Due",C300)))</formula>
    </cfRule>
    <cfRule type="containsText" dxfId="714" priority="706" stopIfTrue="1" operator="containsText" text="Over due">
      <formula>NOT(ISERROR(SEARCH("Over due",C300)))</formula>
    </cfRule>
    <cfRule type="containsText" dxfId="713" priority="707" stopIfTrue="1" operator="containsText" text="Today is due date">
      <formula>NOT(ISERROR(SEARCH("Today is due date",C300)))</formula>
    </cfRule>
  </conditionalFormatting>
  <conditionalFormatting sqref="D300:D301">
    <cfRule type="containsText" dxfId="712" priority="703" operator="containsText" text="Done">
      <formula>NOT(ISERROR(SEARCH("Done",D300)))</formula>
    </cfRule>
    <cfRule type="containsText" dxfId="711" priority="704" operator="containsText" text="Under Test">
      <formula>NOT(ISERROR(SEARCH("Under Test",D300)))</formula>
    </cfRule>
  </conditionalFormatting>
  <conditionalFormatting sqref="D300:D301">
    <cfRule type="containsText" dxfId="710" priority="701" operator="containsText" text="Cancel Test">
      <formula>NOT(ISERROR(SEARCH("Cancel Test",D300)))</formula>
    </cfRule>
  </conditionalFormatting>
  <conditionalFormatting sqref="AF298:AF301">
    <cfRule type="timePeriod" dxfId="709" priority="698" timePeriod="nextMonth">
      <formula>AND(MONTH(AF298)=MONTH(EDATE(TODAY(),0+1)),YEAR(AF298)=YEAR(EDATE(TODAY(),0+1)))</formula>
    </cfRule>
    <cfRule type="timePeriod" dxfId="708" priority="699" timePeriod="nextWeek">
      <formula>AND(ROUNDDOWN(AF298,0)-TODAY()&gt;(7-WEEKDAY(TODAY())),ROUNDDOWN(AF298,0)-TODAY()&lt;(15-WEEKDAY(TODAY())))</formula>
    </cfRule>
    <cfRule type="timePeriod" dxfId="707" priority="700" timePeriod="thisWeek">
      <formula>AND(TODAY()-ROUNDDOWN(AF298,0)&lt;=WEEKDAY(TODAY())-1,ROUNDDOWN(AF298,0)-TODAY()&lt;=7-WEEKDAY(TODAY()))</formula>
    </cfRule>
  </conditionalFormatting>
  <conditionalFormatting sqref="AV298:AV299">
    <cfRule type="timePeriod" dxfId="706" priority="696" timePeriod="nextMonth">
      <formula>AND(MONTH(AV298)=MONTH(EDATE(TODAY(),0+1)),YEAR(AV298)=YEAR(EDATE(TODAY(),0+1)))</formula>
    </cfRule>
    <cfRule type="timePeriod" dxfId="705" priority="697" timePeriod="thisWeek">
      <formula>AND(TODAY()-ROUNDDOWN(AV298,0)&lt;=WEEKDAY(TODAY())-1,ROUNDDOWN(AV298,0)-TODAY()&lt;=7-WEEKDAY(TODAY()))</formula>
    </cfRule>
  </conditionalFormatting>
  <conditionalFormatting sqref="AV300">
    <cfRule type="timePeriod" dxfId="704" priority="694" timePeriod="nextMonth">
      <formula>AND(MONTH(AV300)=MONTH(EDATE(TODAY(),0+1)),YEAR(AV300)=YEAR(EDATE(TODAY(),0+1)))</formula>
    </cfRule>
    <cfRule type="timePeriod" dxfId="703" priority="695" timePeriod="thisWeek">
      <formula>AND(TODAY()-ROUNDDOWN(AV300,0)&lt;=WEEKDAY(TODAY())-1,ROUNDDOWN(AV300,0)-TODAY()&lt;=7-WEEKDAY(TODAY()))</formula>
    </cfRule>
  </conditionalFormatting>
  <conditionalFormatting sqref="CD299:CD301">
    <cfRule type="timePeriod" dxfId="702" priority="691" timePeriod="nextMonth">
      <formula>AND(MONTH(CD299)=MONTH(EDATE(TODAY(),0+1)),YEAR(CD299)=YEAR(EDATE(TODAY(),0+1)))</formula>
    </cfRule>
    <cfRule type="timePeriod" dxfId="701" priority="692" timePeriod="nextWeek">
      <formula>AND(ROUNDDOWN(CD299,0)-TODAY()&gt;(7-WEEKDAY(TODAY())),ROUNDDOWN(CD299,0)-TODAY()&lt;(15-WEEKDAY(TODAY())))</formula>
    </cfRule>
    <cfRule type="timePeriod" dxfId="700" priority="693" timePeriod="thisWeek">
      <formula>AND(TODAY()-ROUNDDOWN(CD299,0)&lt;=WEEKDAY(TODAY())-1,ROUNDDOWN(CD299,0)-TODAY()&lt;=7-WEEKDAY(TODAY()))</formula>
    </cfRule>
  </conditionalFormatting>
  <conditionalFormatting sqref="D302:E302">
    <cfRule type="containsText" dxfId="699" priority="688" stopIfTrue="1" operator="containsText" text="Near Due">
      <formula>NOT(ISERROR(SEARCH("Near Due",D302)))</formula>
    </cfRule>
    <cfRule type="containsText" dxfId="698" priority="689" stopIfTrue="1" operator="containsText" text="Closed">
      <formula>NOT(ISERROR(SEARCH("Closed",D302)))</formula>
    </cfRule>
  </conditionalFormatting>
  <conditionalFormatting sqref="C302:E302">
    <cfRule type="containsText" dxfId="697" priority="685" stopIfTrue="1" operator="containsText" text="Too Over Due">
      <formula>NOT(ISERROR(SEARCH("Too Over Due",C302)))</formula>
    </cfRule>
    <cfRule type="containsText" dxfId="696" priority="686" stopIfTrue="1" operator="containsText" text="Over due">
      <formula>NOT(ISERROR(SEARCH("Over due",C302)))</formula>
    </cfRule>
    <cfRule type="containsText" dxfId="695" priority="687" stopIfTrue="1" operator="containsText" text="Today is due date">
      <formula>NOT(ISERROR(SEARCH("Today is due date",C302)))</formula>
    </cfRule>
  </conditionalFormatting>
  <conditionalFormatting sqref="X302:Y302">
    <cfRule type="containsText" dxfId="694" priority="682" operator="containsText" text="Non Operate">
      <formula>NOT(ISERROR(SEARCH("Non Operate",X302)))</formula>
    </cfRule>
    <cfRule type="containsText" dxfId="693" priority="683" operator="containsText" text="Operate">
      <formula>NOT(ISERROR(SEARCH("Operate",X302)))</formula>
    </cfRule>
  </conditionalFormatting>
  <conditionalFormatting sqref="O302">
    <cfRule type="containsText" dxfId="692" priority="680" operator="containsText" text="Regular Test">
      <formula>NOT(ISERROR(SEARCH("Regular Test",O302)))</formula>
    </cfRule>
    <cfRule type="containsText" dxfId="691" priority="681" operator="containsText" text="Special Request">
      <formula>NOT(ISERROR(SEARCH("Special Request",O302)))</formula>
    </cfRule>
  </conditionalFormatting>
  <conditionalFormatting sqref="CD302 CF302 AV302:BE302">
    <cfRule type="timePeriod" dxfId="690" priority="677" timePeriod="nextMonth">
      <formula>AND(MONTH(AV302)=MONTH(EDATE(TODAY(),0+1)),YEAR(AV302)=YEAR(EDATE(TODAY(),0+1)))</formula>
    </cfRule>
    <cfRule type="timePeriod" dxfId="689" priority="678" timePeriod="nextWeek">
      <formula>AND(ROUNDDOWN(AV302,0)-TODAY()&gt;(7-WEEKDAY(TODAY())),ROUNDDOWN(AV302,0)-TODAY()&lt;(15-WEEKDAY(TODAY())))</formula>
    </cfRule>
    <cfRule type="timePeriod" dxfId="688" priority="679" timePeriod="thisWeek">
      <formula>AND(TODAY()-ROUNDDOWN(AV302,0)&lt;=WEEKDAY(TODAY())-1,ROUNDDOWN(AV302,0)-TODAY()&lt;=7-WEEKDAY(TODAY()))</formula>
    </cfRule>
  </conditionalFormatting>
  <conditionalFormatting sqref="C302">
    <cfRule type="containsText" dxfId="687" priority="672" operator="containsText" text="Closed">
      <formula>NOT(ISERROR(SEARCH("Closed",C302)))</formula>
    </cfRule>
    <cfRule type="containsText" dxfId="686" priority="675" stopIfTrue="1" operator="containsText" text="Near Due">
      <formula>NOT(ISERROR(SEARCH("Near Due",C302)))</formula>
    </cfRule>
    <cfRule type="containsText" dxfId="685" priority="676" stopIfTrue="1" operator="containsText" text="Closed">
      <formula>NOT(ISERROR(SEARCH("Closed",C302)))</formula>
    </cfRule>
  </conditionalFormatting>
  <conditionalFormatting sqref="D302">
    <cfRule type="containsText" dxfId="684" priority="673" operator="containsText" text="Done">
      <formula>NOT(ISERROR(SEARCH("Done",D302)))</formula>
    </cfRule>
    <cfRule type="containsText" dxfId="683" priority="674" operator="containsText" text="Under Test">
      <formula>NOT(ISERROR(SEARCH("Under Test",D302)))</formula>
    </cfRule>
  </conditionalFormatting>
  <conditionalFormatting sqref="D302">
    <cfRule type="containsText" dxfId="682" priority="671" operator="containsText" text="Cancel Test">
      <formula>NOT(ISERROR(SEARCH("Cancel Test",D302)))</formula>
    </cfRule>
  </conditionalFormatting>
  <conditionalFormatting sqref="AG302:AU302">
    <cfRule type="timePeriod" dxfId="681" priority="668" timePeriod="nextMonth">
      <formula>AND(MONTH(AG302)=MONTH(EDATE(TODAY(),0+1)),YEAR(AG302)=YEAR(EDATE(TODAY(),0+1)))</formula>
    </cfRule>
    <cfRule type="timePeriod" dxfId="680" priority="669" timePeriod="nextWeek">
      <formula>AND(ROUNDDOWN(AG302,0)-TODAY()&gt;(7-WEEKDAY(TODAY())),ROUNDDOWN(AG302,0)-TODAY()&lt;(15-WEEKDAY(TODAY())))</formula>
    </cfRule>
    <cfRule type="timePeriod" dxfId="679" priority="670" timePeriod="thisWeek">
      <formula>AND(TODAY()-ROUNDDOWN(AG302,0)&lt;=WEEKDAY(TODAY())-1,ROUNDDOWN(AG302,0)-TODAY()&lt;=7-WEEKDAY(TODAY()))</formula>
    </cfRule>
  </conditionalFormatting>
  <conditionalFormatting sqref="AF302">
    <cfRule type="timePeriod" dxfId="678" priority="665" timePeriod="nextMonth">
      <formula>AND(MONTH(AF302)=MONTH(EDATE(TODAY(),0+1)),YEAR(AF302)=YEAR(EDATE(TODAY(),0+1)))</formula>
    </cfRule>
    <cfRule type="timePeriod" dxfId="677" priority="666" timePeriod="nextWeek">
      <formula>AND(ROUNDDOWN(AF302,0)-TODAY()&gt;(7-WEEKDAY(TODAY())),ROUNDDOWN(AF302,0)-TODAY()&lt;(15-WEEKDAY(TODAY())))</formula>
    </cfRule>
    <cfRule type="timePeriod" dxfId="676" priority="667" timePeriod="thisWeek">
      <formula>AND(TODAY()-ROUNDDOWN(AF302,0)&lt;=WEEKDAY(TODAY())-1,ROUNDDOWN(AF302,0)-TODAY()&lt;=7-WEEKDAY(TODAY()))</formula>
    </cfRule>
  </conditionalFormatting>
  <conditionalFormatting sqref="CC302">
    <cfRule type="colorScale" priority="690">
      <colorScale>
        <cfvo type="min"/>
        <cfvo type="percentile" val="50"/>
        <cfvo type="max"/>
        <color rgb="FF63BE7B"/>
        <color rgb="FFFCFCFF"/>
        <color rgb="FFF8696B"/>
      </colorScale>
    </cfRule>
  </conditionalFormatting>
  <conditionalFormatting sqref="E303:E305">
    <cfRule type="containsText" dxfId="675" priority="662" stopIfTrue="1" operator="containsText" text="Near Due">
      <formula>NOT(ISERROR(SEARCH("Near Due",E303)))</formula>
    </cfRule>
    <cfRule type="containsText" dxfId="674" priority="663" stopIfTrue="1" operator="containsText" text="Closed">
      <formula>NOT(ISERROR(SEARCH("Closed",E303)))</formula>
    </cfRule>
  </conditionalFormatting>
  <conditionalFormatting sqref="E303:E305">
    <cfRule type="containsText" dxfId="673" priority="659" stopIfTrue="1" operator="containsText" text="Too Over Due">
      <formula>NOT(ISERROR(SEARCH("Too Over Due",E303)))</formula>
    </cfRule>
    <cfRule type="containsText" dxfId="672" priority="660" stopIfTrue="1" operator="containsText" text="Over due">
      <formula>NOT(ISERROR(SEARCH("Over due",E303)))</formula>
    </cfRule>
    <cfRule type="containsText" dxfId="671" priority="661" stopIfTrue="1" operator="containsText" text="Today is due date">
      <formula>NOT(ISERROR(SEARCH("Today is due date",E303)))</formula>
    </cfRule>
  </conditionalFormatting>
  <conditionalFormatting sqref="D303:D305">
    <cfRule type="containsText" dxfId="670" priority="657" stopIfTrue="1" operator="containsText" text="Near Due">
      <formula>NOT(ISERROR(SEARCH("Near Due",D303)))</formula>
    </cfRule>
    <cfRule type="containsText" dxfId="669" priority="658" stopIfTrue="1" operator="containsText" text="Closed">
      <formula>NOT(ISERROR(SEARCH("Closed",D303)))</formula>
    </cfRule>
  </conditionalFormatting>
  <conditionalFormatting sqref="D303:D305">
    <cfRule type="containsText" dxfId="668" priority="654" stopIfTrue="1" operator="containsText" text="Too Over Due">
      <formula>NOT(ISERROR(SEARCH("Too Over Due",D303)))</formula>
    </cfRule>
    <cfRule type="containsText" dxfId="667" priority="655" stopIfTrue="1" operator="containsText" text="Over due">
      <formula>NOT(ISERROR(SEARCH("Over due",D303)))</formula>
    </cfRule>
    <cfRule type="containsText" dxfId="666" priority="656" stopIfTrue="1" operator="containsText" text="Today is due date">
      <formula>NOT(ISERROR(SEARCH("Today is due date",D303)))</formula>
    </cfRule>
  </conditionalFormatting>
  <conditionalFormatting sqref="X303:Y305">
    <cfRule type="containsText" dxfId="665" priority="651" operator="containsText" text="Non Operate">
      <formula>NOT(ISERROR(SEARCH("Non Operate",X303)))</formula>
    </cfRule>
    <cfRule type="containsText" dxfId="664" priority="652" operator="containsText" text="Operate">
      <formula>NOT(ISERROR(SEARCH("Operate",X303)))</formula>
    </cfRule>
  </conditionalFormatting>
  <conditionalFormatting sqref="O303:O305">
    <cfRule type="containsText" dxfId="663" priority="649" operator="containsText" text="Regular Test">
      <formula>NOT(ISERROR(SEARCH("Regular Test",O303)))</formula>
    </cfRule>
    <cfRule type="containsText" dxfId="662" priority="650" operator="containsText" text="Special Request">
      <formula>NOT(ISERROR(SEARCH("Special Request",O303)))</formula>
    </cfRule>
  </conditionalFormatting>
  <conditionalFormatting sqref="CC303:CC305">
    <cfRule type="colorScale" priority="664">
      <colorScale>
        <cfvo type="min"/>
        <cfvo type="percentile" val="50"/>
        <cfvo type="max"/>
        <color rgb="FF63BE7B"/>
        <color rgb="FFFCFCFF"/>
        <color rgb="FFF8696B"/>
      </colorScale>
    </cfRule>
  </conditionalFormatting>
  <conditionalFormatting sqref="AF303:BE305">
    <cfRule type="timePeriod" dxfId="661" priority="646" timePeriod="nextMonth">
      <formula>AND(MONTH(AF303)=MONTH(EDATE(TODAY(),0+1)),YEAR(AF303)=YEAR(EDATE(TODAY(),0+1)))</formula>
    </cfRule>
    <cfRule type="timePeriod" dxfId="660" priority="647" timePeriod="nextWeek">
      <formula>AND(ROUNDDOWN(AF303,0)-TODAY()&gt;(7-WEEKDAY(TODAY())),ROUNDDOWN(AF303,0)-TODAY()&lt;(15-WEEKDAY(TODAY())))</formula>
    </cfRule>
    <cfRule type="timePeriod" dxfId="659" priority="648" timePeriod="thisWeek">
      <formula>AND(TODAY()-ROUNDDOWN(AF303,0)&lt;=WEEKDAY(TODAY())-1,ROUNDDOWN(AF303,0)-TODAY()&lt;=7-WEEKDAY(TODAY()))</formula>
    </cfRule>
  </conditionalFormatting>
  <conditionalFormatting sqref="CD303:CD305">
    <cfRule type="timePeriod" dxfId="658" priority="643" timePeriod="nextMonth">
      <formula>AND(MONTH(CD303)=MONTH(EDATE(TODAY(),0+1)),YEAR(CD303)=YEAR(EDATE(TODAY(),0+1)))</formula>
    </cfRule>
    <cfRule type="timePeriod" dxfId="657" priority="644" timePeriod="nextWeek">
      <formula>AND(ROUNDDOWN(CD303,0)-TODAY()&gt;(7-WEEKDAY(TODAY())),ROUNDDOWN(CD303,0)-TODAY()&lt;(15-WEEKDAY(TODAY())))</formula>
    </cfRule>
    <cfRule type="timePeriod" dxfId="656" priority="645" timePeriod="thisWeek">
      <formula>AND(TODAY()-ROUNDDOWN(CD303,0)&lt;=WEEKDAY(TODAY())-1,ROUNDDOWN(CD303,0)-TODAY()&lt;=7-WEEKDAY(TODAY()))</formula>
    </cfRule>
  </conditionalFormatting>
  <conditionalFormatting sqref="C303:C305">
    <cfRule type="containsText" dxfId="655" priority="635" operator="containsText" text="Closed">
      <formula>NOT(ISERROR(SEARCH("Closed",C303)))</formula>
    </cfRule>
    <cfRule type="containsText" dxfId="654" priority="641" stopIfTrue="1" operator="containsText" text="Near Due">
      <formula>NOT(ISERROR(SEARCH("Near Due",C303)))</formula>
    </cfRule>
    <cfRule type="containsText" dxfId="653" priority="642" stopIfTrue="1" operator="containsText" text="Closed">
      <formula>NOT(ISERROR(SEARCH("Closed",C303)))</formula>
    </cfRule>
  </conditionalFormatting>
  <conditionalFormatting sqref="C303:C305">
    <cfRule type="containsText" dxfId="652" priority="638" stopIfTrue="1" operator="containsText" text="Too Over Due">
      <formula>NOT(ISERROR(SEARCH("Too Over Due",C303)))</formula>
    </cfRule>
    <cfRule type="containsText" dxfId="651" priority="639" stopIfTrue="1" operator="containsText" text="Over due">
      <formula>NOT(ISERROR(SEARCH("Over due",C303)))</formula>
    </cfRule>
    <cfRule type="containsText" dxfId="650" priority="640" stopIfTrue="1" operator="containsText" text="Today is due date">
      <formula>NOT(ISERROR(SEARCH("Today is due date",C303)))</formula>
    </cfRule>
  </conditionalFormatting>
  <conditionalFormatting sqref="D303:D305">
    <cfRule type="containsText" dxfId="649" priority="636" operator="containsText" text="Done">
      <formula>NOT(ISERROR(SEARCH("Done",D303)))</formula>
    </cfRule>
    <cfRule type="containsText" dxfId="648" priority="637" operator="containsText" text="Under Test">
      <formula>NOT(ISERROR(SEARCH("Under Test",D303)))</formula>
    </cfRule>
  </conditionalFormatting>
  <conditionalFormatting sqref="D303:D305">
    <cfRule type="containsText" dxfId="647" priority="634" operator="containsText" text="Cancel Test">
      <formula>NOT(ISERROR(SEARCH("Cancel Test",D303)))</formula>
    </cfRule>
  </conditionalFormatting>
  <conditionalFormatting sqref="O307">
    <cfRule type="containsText" dxfId="646" priority="632" operator="containsText" text="Regular Test">
      <formula>NOT(ISERROR(SEARCH("Regular Test",O307)))</formula>
    </cfRule>
    <cfRule type="containsText" dxfId="645" priority="633" operator="containsText" text="Special Request">
      <formula>NOT(ISERROR(SEARCH("Special Request",O307)))</formula>
    </cfRule>
  </conditionalFormatting>
  <conditionalFormatting sqref="Y308:Y309">
    <cfRule type="containsText" dxfId="644" priority="630" operator="containsText" text="Non Operate">
      <formula>NOT(ISERROR(SEARCH("Non Operate",Y308)))</formula>
    </cfRule>
    <cfRule type="containsText" dxfId="643" priority="631" operator="containsText" text="Operate">
      <formula>NOT(ISERROR(SEARCH("Operate",Y308)))</formula>
    </cfRule>
  </conditionalFormatting>
  <conditionalFormatting sqref="O310">
    <cfRule type="containsText" dxfId="642" priority="628" operator="containsText" text="Regular Test">
      <formula>NOT(ISERROR(SEARCH("Regular Test",O310)))</formula>
    </cfRule>
    <cfRule type="containsText" dxfId="641" priority="629" operator="containsText" text="Special Request">
      <formula>NOT(ISERROR(SEARCH("Special Request",O310)))</formula>
    </cfRule>
  </conditionalFormatting>
  <conditionalFormatting sqref="E310">
    <cfRule type="containsText" dxfId="640" priority="625" stopIfTrue="1" operator="containsText" text="Near Due">
      <formula>NOT(ISERROR(SEARCH("Near Due",E310)))</formula>
    </cfRule>
    <cfRule type="containsText" dxfId="639" priority="626" stopIfTrue="1" operator="containsText" text="Closed">
      <formula>NOT(ISERROR(SEARCH("Closed",E310)))</formula>
    </cfRule>
  </conditionalFormatting>
  <conditionalFormatting sqref="E310">
    <cfRule type="containsText" dxfId="638" priority="622" stopIfTrue="1" operator="containsText" text="Too Over Due">
      <formula>NOT(ISERROR(SEARCH("Too Over Due",E310)))</formula>
    </cfRule>
    <cfRule type="containsText" dxfId="637" priority="623" stopIfTrue="1" operator="containsText" text="Over due">
      <formula>NOT(ISERROR(SEARCH("Over due",E310)))</formula>
    </cfRule>
    <cfRule type="containsText" dxfId="636" priority="624" stopIfTrue="1" operator="containsText" text="Today is due date">
      <formula>NOT(ISERROR(SEARCH("Today is due date",E310)))</formula>
    </cfRule>
  </conditionalFormatting>
  <conditionalFormatting sqref="D310">
    <cfRule type="containsText" dxfId="635" priority="620" stopIfTrue="1" operator="containsText" text="Near Due">
      <formula>NOT(ISERROR(SEARCH("Near Due",D310)))</formula>
    </cfRule>
    <cfRule type="containsText" dxfId="634" priority="621" stopIfTrue="1" operator="containsText" text="Closed">
      <formula>NOT(ISERROR(SEARCH("Closed",D310)))</formula>
    </cfRule>
  </conditionalFormatting>
  <conditionalFormatting sqref="D310">
    <cfRule type="containsText" dxfId="633" priority="617" stopIfTrue="1" operator="containsText" text="Too Over Due">
      <formula>NOT(ISERROR(SEARCH("Too Over Due",D310)))</formula>
    </cfRule>
    <cfRule type="containsText" dxfId="632" priority="618" stopIfTrue="1" operator="containsText" text="Over due">
      <formula>NOT(ISERROR(SEARCH("Over due",D310)))</formula>
    </cfRule>
    <cfRule type="containsText" dxfId="631" priority="619" stopIfTrue="1" operator="containsText" text="Today is due date">
      <formula>NOT(ISERROR(SEARCH("Today is due date",D310)))</formula>
    </cfRule>
  </conditionalFormatting>
  <conditionalFormatting sqref="X310:Y310">
    <cfRule type="containsText" dxfId="630" priority="614" operator="containsText" text="Non Operate">
      <formula>NOT(ISERROR(SEARCH("Non Operate",X310)))</formula>
    </cfRule>
    <cfRule type="containsText" dxfId="629" priority="615" operator="containsText" text="Operate">
      <formula>NOT(ISERROR(SEARCH("Operate",X310)))</formula>
    </cfRule>
  </conditionalFormatting>
  <conditionalFormatting sqref="CC310">
    <cfRule type="colorScale" priority="627">
      <colorScale>
        <cfvo type="min"/>
        <cfvo type="percentile" val="50"/>
        <cfvo type="max"/>
        <color rgb="FF63BE7B"/>
        <color rgb="FFFCFCFF"/>
        <color rgb="FFF8696B"/>
      </colorScale>
    </cfRule>
  </conditionalFormatting>
  <conditionalFormatting sqref="AF310:BE310">
    <cfRule type="timePeriod" dxfId="628" priority="611" timePeriod="nextMonth">
      <formula>AND(MONTH(AF310)=MONTH(EDATE(TODAY(),0+1)),YEAR(AF310)=YEAR(EDATE(TODAY(),0+1)))</formula>
    </cfRule>
    <cfRule type="timePeriod" dxfId="627" priority="612" timePeriod="nextWeek">
      <formula>AND(ROUNDDOWN(AF310,0)-TODAY()&gt;(7-WEEKDAY(TODAY())),ROUNDDOWN(AF310,0)-TODAY()&lt;(15-WEEKDAY(TODAY())))</formula>
    </cfRule>
    <cfRule type="timePeriod" dxfId="626" priority="613" timePeriod="thisWeek">
      <formula>AND(TODAY()-ROUNDDOWN(AF310,0)&lt;=WEEKDAY(TODAY())-1,ROUNDDOWN(AF310,0)-TODAY()&lt;=7-WEEKDAY(TODAY()))</formula>
    </cfRule>
  </conditionalFormatting>
  <conditionalFormatting sqref="CD310">
    <cfRule type="timePeriod" dxfId="625" priority="608" timePeriod="nextMonth">
      <formula>AND(MONTH(CD310)=MONTH(EDATE(TODAY(),0+1)),YEAR(CD310)=YEAR(EDATE(TODAY(),0+1)))</formula>
    </cfRule>
    <cfRule type="timePeriod" dxfId="624" priority="609" timePeriod="nextWeek">
      <formula>AND(ROUNDDOWN(CD310,0)-TODAY()&gt;(7-WEEKDAY(TODAY())),ROUNDDOWN(CD310,0)-TODAY()&lt;(15-WEEKDAY(TODAY())))</formula>
    </cfRule>
    <cfRule type="timePeriod" dxfId="623" priority="610" timePeriod="thisWeek">
      <formula>AND(TODAY()-ROUNDDOWN(CD310,0)&lt;=WEEKDAY(TODAY())-1,ROUNDDOWN(CD310,0)-TODAY()&lt;=7-WEEKDAY(TODAY()))</formula>
    </cfRule>
  </conditionalFormatting>
  <conditionalFormatting sqref="C310">
    <cfRule type="containsText" dxfId="622" priority="600" operator="containsText" text="Closed">
      <formula>NOT(ISERROR(SEARCH("Closed",C310)))</formula>
    </cfRule>
    <cfRule type="containsText" dxfId="621" priority="606" stopIfTrue="1" operator="containsText" text="Near Due">
      <formula>NOT(ISERROR(SEARCH("Near Due",C310)))</formula>
    </cfRule>
    <cfRule type="containsText" dxfId="620" priority="607" stopIfTrue="1" operator="containsText" text="Closed">
      <formula>NOT(ISERROR(SEARCH("Closed",C310)))</formula>
    </cfRule>
  </conditionalFormatting>
  <conditionalFormatting sqref="C310">
    <cfRule type="containsText" dxfId="619" priority="603" stopIfTrue="1" operator="containsText" text="Too Over Due">
      <formula>NOT(ISERROR(SEARCH("Too Over Due",C310)))</formula>
    </cfRule>
    <cfRule type="containsText" dxfId="618" priority="604" stopIfTrue="1" operator="containsText" text="Over due">
      <formula>NOT(ISERROR(SEARCH("Over due",C310)))</formula>
    </cfRule>
    <cfRule type="containsText" dxfId="617" priority="605" stopIfTrue="1" operator="containsText" text="Today is due date">
      <formula>NOT(ISERROR(SEARCH("Today is due date",C310)))</formula>
    </cfRule>
  </conditionalFormatting>
  <conditionalFormatting sqref="D310">
    <cfRule type="containsText" dxfId="616" priority="601" operator="containsText" text="Done">
      <formula>NOT(ISERROR(SEARCH("Done",D310)))</formula>
    </cfRule>
    <cfRule type="containsText" dxfId="615" priority="602" operator="containsText" text="Under Test">
      <formula>NOT(ISERROR(SEARCH("Under Test",D310)))</formula>
    </cfRule>
  </conditionalFormatting>
  <conditionalFormatting sqref="D310">
    <cfRule type="containsText" dxfId="614" priority="599" operator="containsText" text="Cancel Test">
      <formula>NOT(ISERROR(SEARCH("Cancel Test",D310)))</formula>
    </cfRule>
  </conditionalFormatting>
  <conditionalFormatting sqref="O311">
    <cfRule type="containsText" dxfId="613" priority="597" operator="containsText" text="Regular Test">
      <formula>NOT(ISERROR(SEARCH("Regular Test",O311)))</formula>
    </cfRule>
    <cfRule type="containsText" dxfId="612" priority="598" operator="containsText" text="Special Request">
      <formula>NOT(ISERROR(SEARCH("Special Request",O311)))</formula>
    </cfRule>
  </conditionalFormatting>
  <conditionalFormatting sqref="E311">
    <cfRule type="containsText" dxfId="611" priority="594" stopIfTrue="1" operator="containsText" text="Near Due">
      <formula>NOT(ISERROR(SEARCH("Near Due",E311)))</formula>
    </cfRule>
    <cfRule type="containsText" dxfId="610" priority="595" stopIfTrue="1" operator="containsText" text="Closed">
      <formula>NOT(ISERROR(SEARCH("Closed",E311)))</formula>
    </cfRule>
  </conditionalFormatting>
  <conditionalFormatting sqref="E311">
    <cfRule type="containsText" dxfId="609" priority="591" stopIfTrue="1" operator="containsText" text="Too Over Due">
      <formula>NOT(ISERROR(SEARCH("Too Over Due",E311)))</formula>
    </cfRule>
    <cfRule type="containsText" dxfId="608" priority="592" stopIfTrue="1" operator="containsText" text="Over due">
      <formula>NOT(ISERROR(SEARCH("Over due",E311)))</formula>
    </cfRule>
    <cfRule type="containsText" dxfId="607" priority="593" stopIfTrue="1" operator="containsText" text="Today is due date">
      <formula>NOT(ISERROR(SEARCH("Today is due date",E311)))</formula>
    </cfRule>
  </conditionalFormatting>
  <conditionalFormatting sqref="D311">
    <cfRule type="containsText" dxfId="606" priority="589" stopIfTrue="1" operator="containsText" text="Near Due">
      <formula>NOT(ISERROR(SEARCH("Near Due",D311)))</formula>
    </cfRule>
    <cfRule type="containsText" dxfId="605" priority="590" stopIfTrue="1" operator="containsText" text="Closed">
      <formula>NOT(ISERROR(SEARCH("Closed",D311)))</formula>
    </cfRule>
  </conditionalFormatting>
  <conditionalFormatting sqref="D311">
    <cfRule type="containsText" dxfId="604" priority="586" stopIfTrue="1" operator="containsText" text="Too Over Due">
      <formula>NOT(ISERROR(SEARCH("Too Over Due",D311)))</formula>
    </cfRule>
    <cfRule type="containsText" dxfId="603" priority="587" stopIfTrue="1" operator="containsText" text="Over due">
      <formula>NOT(ISERROR(SEARCH("Over due",D311)))</formula>
    </cfRule>
    <cfRule type="containsText" dxfId="602" priority="588" stopIfTrue="1" operator="containsText" text="Today is due date">
      <formula>NOT(ISERROR(SEARCH("Today is due date",D311)))</formula>
    </cfRule>
  </conditionalFormatting>
  <conditionalFormatting sqref="X311:Y311">
    <cfRule type="containsText" dxfId="601" priority="583" operator="containsText" text="Non Operate">
      <formula>NOT(ISERROR(SEARCH("Non Operate",X311)))</formula>
    </cfRule>
    <cfRule type="containsText" dxfId="600" priority="584" operator="containsText" text="Operate">
      <formula>NOT(ISERROR(SEARCH("Operate",X311)))</formula>
    </cfRule>
  </conditionalFormatting>
  <conditionalFormatting sqref="CC311">
    <cfRule type="colorScale" priority="596">
      <colorScale>
        <cfvo type="min"/>
        <cfvo type="percentile" val="50"/>
        <cfvo type="max"/>
        <color rgb="FF63BE7B"/>
        <color rgb="FFFCFCFF"/>
        <color rgb="FFF8696B"/>
      </colorScale>
    </cfRule>
  </conditionalFormatting>
  <conditionalFormatting sqref="AF311:BE311">
    <cfRule type="timePeriod" dxfId="599" priority="580" timePeriod="nextMonth">
      <formula>AND(MONTH(AF311)=MONTH(EDATE(TODAY(),0+1)),YEAR(AF311)=YEAR(EDATE(TODAY(),0+1)))</formula>
    </cfRule>
    <cfRule type="timePeriod" dxfId="598" priority="581" timePeriod="nextWeek">
      <formula>AND(ROUNDDOWN(AF311,0)-TODAY()&gt;(7-WEEKDAY(TODAY())),ROUNDDOWN(AF311,0)-TODAY()&lt;(15-WEEKDAY(TODAY())))</formula>
    </cfRule>
    <cfRule type="timePeriod" dxfId="597" priority="582" timePeriod="thisWeek">
      <formula>AND(TODAY()-ROUNDDOWN(AF311,0)&lt;=WEEKDAY(TODAY())-1,ROUNDDOWN(AF311,0)-TODAY()&lt;=7-WEEKDAY(TODAY()))</formula>
    </cfRule>
  </conditionalFormatting>
  <conditionalFormatting sqref="CD311">
    <cfRule type="timePeriod" dxfId="596" priority="577" timePeriod="nextMonth">
      <formula>AND(MONTH(CD311)=MONTH(EDATE(TODAY(),0+1)),YEAR(CD311)=YEAR(EDATE(TODAY(),0+1)))</formula>
    </cfRule>
    <cfRule type="timePeriod" dxfId="595" priority="578" timePeriod="nextWeek">
      <formula>AND(ROUNDDOWN(CD311,0)-TODAY()&gt;(7-WEEKDAY(TODAY())),ROUNDDOWN(CD311,0)-TODAY()&lt;(15-WEEKDAY(TODAY())))</formula>
    </cfRule>
    <cfRule type="timePeriod" dxfId="594" priority="579" timePeriod="thisWeek">
      <formula>AND(TODAY()-ROUNDDOWN(CD311,0)&lt;=WEEKDAY(TODAY())-1,ROUNDDOWN(CD311,0)-TODAY()&lt;=7-WEEKDAY(TODAY()))</formula>
    </cfRule>
  </conditionalFormatting>
  <conditionalFormatting sqref="C311">
    <cfRule type="containsText" dxfId="593" priority="569" operator="containsText" text="Closed">
      <formula>NOT(ISERROR(SEARCH("Closed",C311)))</formula>
    </cfRule>
    <cfRule type="containsText" dxfId="592" priority="575" stopIfTrue="1" operator="containsText" text="Near Due">
      <formula>NOT(ISERROR(SEARCH("Near Due",C311)))</formula>
    </cfRule>
    <cfRule type="containsText" dxfId="591" priority="576" stopIfTrue="1" operator="containsText" text="Closed">
      <formula>NOT(ISERROR(SEARCH("Closed",C311)))</formula>
    </cfRule>
  </conditionalFormatting>
  <conditionalFormatting sqref="C311">
    <cfRule type="containsText" dxfId="590" priority="572" stopIfTrue="1" operator="containsText" text="Too Over Due">
      <formula>NOT(ISERROR(SEARCH("Too Over Due",C311)))</formula>
    </cfRule>
    <cfRule type="containsText" dxfId="589" priority="573" stopIfTrue="1" operator="containsText" text="Over due">
      <formula>NOT(ISERROR(SEARCH("Over due",C311)))</formula>
    </cfRule>
    <cfRule type="containsText" dxfId="588" priority="574" stopIfTrue="1" operator="containsText" text="Today is due date">
      <formula>NOT(ISERROR(SEARCH("Today is due date",C311)))</formula>
    </cfRule>
  </conditionalFormatting>
  <conditionalFormatting sqref="D311">
    <cfRule type="containsText" dxfId="587" priority="570" operator="containsText" text="Done">
      <formula>NOT(ISERROR(SEARCH("Done",D311)))</formula>
    </cfRule>
    <cfRule type="containsText" dxfId="586" priority="571" operator="containsText" text="Under Test">
      <formula>NOT(ISERROR(SEARCH("Under Test",D311)))</formula>
    </cfRule>
  </conditionalFormatting>
  <conditionalFormatting sqref="D311">
    <cfRule type="containsText" dxfId="585" priority="568" operator="containsText" text="Cancel Test">
      <formula>NOT(ISERROR(SEARCH("Cancel Test",D311)))</formula>
    </cfRule>
  </conditionalFormatting>
  <conditionalFormatting sqref="O312">
    <cfRule type="containsText" dxfId="584" priority="566" operator="containsText" text="Regular Test">
      <formula>NOT(ISERROR(SEARCH("Regular Test",O312)))</formula>
    </cfRule>
    <cfRule type="containsText" dxfId="583" priority="567" operator="containsText" text="Special Request">
      <formula>NOT(ISERROR(SEARCH("Special Request",O312)))</formula>
    </cfRule>
  </conditionalFormatting>
  <conditionalFormatting sqref="E312">
    <cfRule type="containsText" dxfId="582" priority="563" stopIfTrue="1" operator="containsText" text="Near Due">
      <formula>NOT(ISERROR(SEARCH("Near Due",E312)))</formula>
    </cfRule>
    <cfRule type="containsText" dxfId="581" priority="564" stopIfTrue="1" operator="containsText" text="Closed">
      <formula>NOT(ISERROR(SEARCH("Closed",E312)))</formula>
    </cfRule>
  </conditionalFormatting>
  <conditionalFormatting sqref="E312">
    <cfRule type="containsText" dxfId="580" priority="560" stopIfTrue="1" operator="containsText" text="Too Over Due">
      <formula>NOT(ISERROR(SEARCH("Too Over Due",E312)))</formula>
    </cfRule>
    <cfRule type="containsText" dxfId="579" priority="561" stopIfTrue="1" operator="containsText" text="Over due">
      <formula>NOT(ISERROR(SEARCH("Over due",E312)))</formula>
    </cfRule>
    <cfRule type="containsText" dxfId="578" priority="562" stopIfTrue="1" operator="containsText" text="Today is due date">
      <formula>NOT(ISERROR(SEARCH("Today is due date",E312)))</formula>
    </cfRule>
  </conditionalFormatting>
  <conditionalFormatting sqref="D312">
    <cfRule type="containsText" dxfId="577" priority="558" stopIfTrue="1" operator="containsText" text="Near Due">
      <formula>NOT(ISERROR(SEARCH("Near Due",D312)))</formula>
    </cfRule>
    <cfRule type="containsText" dxfId="576" priority="559" stopIfTrue="1" operator="containsText" text="Closed">
      <formula>NOT(ISERROR(SEARCH("Closed",D312)))</formula>
    </cfRule>
  </conditionalFormatting>
  <conditionalFormatting sqref="D312">
    <cfRule type="containsText" dxfId="575" priority="555" stopIfTrue="1" operator="containsText" text="Too Over Due">
      <formula>NOT(ISERROR(SEARCH("Too Over Due",D312)))</formula>
    </cfRule>
    <cfRule type="containsText" dxfId="574" priority="556" stopIfTrue="1" operator="containsText" text="Over due">
      <formula>NOT(ISERROR(SEARCH("Over due",D312)))</formula>
    </cfRule>
    <cfRule type="containsText" dxfId="573" priority="557" stopIfTrue="1" operator="containsText" text="Today is due date">
      <formula>NOT(ISERROR(SEARCH("Today is due date",D312)))</formula>
    </cfRule>
  </conditionalFormatting>
  <conditionalFormatting sqref="X312:Y312">
    <cfRule type="containsText" dxfId="572" priority="552" operator="containsText" text="Non Operate">
      <formula>NOT(ISERROR(SEARCH("Non Operate",X312)))</formula>
    </cfRule>
    <cfRule type="containsText" dxfId="571" priority="553" operator="containsText" text="Operate">
      <formula>NOT(ISERROR(SEARCH("Operate",X312)))</formula>
    </cfRule>
  </conditionalFormatting>
  <conditionalFormatting sqref="CC312">
    <cfRule type="colorScale" priority="565">
      <colorScale>
        <cfvo type="min"/>
        <cfvo type="percentile" val="50"/>
        <cfvo type="max"/>
        <color rgb="FF63BE7B"/>
        <color rgb="FFFCFCFF"/>
        <color rgb="FFF8696B"/>
      </colorScale>
    </cfRule>
  </conditionalFormatting>
  <conditionalFormatting sqref="AF312:BE312">
    <cfRule type="timePeriod" dxfId="570" priority="549" timePeriod="nextMonth">
      <formula>AND(MONTH(AF312)=MONTH(EDATE(TODAY(),0+1)),YEAR(AF312)=YEAR(EDATE(TODAY(),0+1)))</formula>
    </cfRule>
    <cfRule type="timePeriod" dxfId="569" priority="550" timePeriod="nextWeek">
      <formula>AND(ROUNDDOWN(AF312,0)-TODAY()&gt;(7-WEEKDAY(TODAY())),ROUNDDOWN(AF312,0)-TODAY()&lt;(15-WEEKDAY(TODAY())))</formula>
    </cfRule>
    <cfRule type="timePeriod" dxfId="568" priority="551" timePeriod="thisWeek">
      <formula>AND(TODAY()-ROUNDDOWN(AF312,0)&lt;=WEEKDAY(TODAY())-1,ROUNDDOWN(AF312,0)-TODAY()&lt;=7-WEEKDAY(TODAY()))</formula>
    </cfRule>
  </conditionalFormatting>
  <conditionalFormatting sqref="CD312">
    <cfRule type="timePeriod" dxfId="567" priority="546" timePeriod="nextMonth">
      <formula>AND(MONTH(CD312)=MONTH(EDATE(TODAY(),0+1)),YEAR(CD312)=YEAR(EDATE(TODAY(),0+1)))</formula>
    </cfRule>
    <cfRule type="timePeriod" dxfId="566" priority="547" timePeriod="nextWeek">
      <formula>AND(ROUNDDOWN(CD312,0)-TODAY()&gt;(7-WEEKDAY(TODAY())),ROUNDDOWN(CD312,0)-TODAY()&lt;(15-WEEKDAY(TODAY())))</formula>
    </cfRule>
    <cfRule type="timePeriod" dxfId="565" priority="548" timePeriod="thisWeek">
      <formula>AND(TODAY()-ROUNDDOWN(CD312,0)&lt;=WEEKDAY(TODAY())-1,ROUNDDOWN(CD312,0)-TODAY()&lt;=7-WEEKDAY(TODAY()))</formula>
    </cfRule>
  </conditionalFormatting>
  <conditionalFormatting sqref="C312">
    <cfRule type="containsText" dxfId="564" priority="538" operator="containsText" text="Closed">
      <formula>NOT(ISERROR(SEARCH("Closed",C312)))</formula>
    </cfRule>
    <cfRule type="containsText" dxfId="563" priority="544" stopIfTrue="1" operator="containsText" text="Near Due">
      <formula>NOT(ISERROR(SEARCH("Near Due",C312)))</formula>
    </cfRule>
    <cfRule type="containsText" dxfId="562" priority="545" stopIfTrue="1" operator="containsText" text="Closed">
      <formula>NOT(ISERROR(SEARCH("Closed",C312)))</formula>
    </cfRule>
  </conditionalFormatting>
  <conditionalFormatting sqref="C312">
    <cfRule type="containsText" dxfId="561" priority="541" stopIfTrue="1" operator="containsText" text="Too Over Due">
      <formula>NOT(ISERROR(SEARCH("Too Over Due",C312)))</formula>
    </cfRule>
    <cfRule type="containsText" dxfId="560" priority="542" stopIfTrue="1" operator="containsText" text="Over due">
      <formula>NOT(ISERROR(SEARCH("Over due",C312)))</formula>
    </cfRule>
    <cfRule type="containsText" dxfId="559" priority="543" stopIfTrue="1" operator="containsText" text="Today is due date">
      <formula>NOT(ISERROR(SEARCH("Today is due date",C312)))</formula>
    </cfRule>
  </conditionalFormatting>
  <conditionalFormatting sqref="D312">
    <cfRule type="containsText" dxfId="558" priority="539" operator="containsText" text="Done">
      <formula>NOT(ISERROR(SEARCH("Done",D312)))</formula>
    </cfRule>
    <cfRule type="containsText" dxfId="557" priority="540" operator="containsText" text="Under Test">
      <formula>NOT(ISERROR(SEARCH("Under Test",D312)))</formula>
    </cfRule>
  </conditionalFormatting>
  <conditionalFormatting sqref="D312">
    <cfRule type="containsText" dxfId="556" priority="537" operator="containsText" text="Cancel Test">
      <formula>NOT(ISERROR(SEARCH("Cancel Test",D312)))</formula>
    </cfRule>
  </conditionalFormatting>
  <conditionalFormatting sqref="E313:E315">
    <cfRule type="containsText" dxfId="555" priority="534" stopIfTrue="1" operator="containsText" text="Near Due">
      <formula>NOT(ISERROR(SEARCH("Near Due",E313)))</formula>
    </cfRule>
    <cfRule type="containsText" dxfId="554" priority="535" stopIfTrue="1" operator="containsText" text="Closed">
      <formula>NOT(ISERROR(SEARCH("Closed",E313)))</formula>
    </cfRule>
  </conditionalFormatting>
  <conditionalFormatting sqref="E313:E315">
    <cfRule type="containsText" dxfId="553" priority="531" stopIfTrue="1" operator="containsText" text="Too Over Due">
      <formula>NOT(ISERROR(SEARCH("Too Over Due",E313)))</formula>
    </cfRule>
    <cfRule type="containsText" dxfId="552" priority="532" stopIfTrue="1" operator="containsText" text="Over due">
      <formula>NOT(ISERROR(SEARCH("Over due",E313)))</formula>
    </cfRule>
    <cfRule type="containsText" dxfId="551" priority="533" stopIfTrue="1" operator="containsText" text="Today is due date">
      <formula>NOT(ISERROR(SEARCH("Today is due date",E313)))</formula>
    </cfRule>
  </conditionalFormatting>
  <conditionalFormatting sqref="D313:D315">
    <cfRule type="containsText" dxfId="550" priority="529" stopIfTrue="1" operator="containsText" text="Near Due">
      <formula>NOT(ISERROR(SEARCH("Near Due",D313)))</formula>
    </cfRule>
    <cfRule type="containsText" dxfId="549" priority="530" stopIfTrue="1" operator="containsText" text="Closed">
      <formula>NOT(ISERROR(SEARCH("Closed",D313)))</formula>
    </cfRule>
  </conditionalFormatting>
  <conditionalFormatting sqref="D313:D315">
    <cfRule type="containsText" dxfId="548" priority="526" stopIfTrue="1" operator="containsText" text="Too Over Due">
      <formula>NOT(ISERROR(SEARCH("Too Over Due",D313)))</formula>
    </cfRule>
    <cfRule type="containsText" dxfId="547" priority="527" stopIfTrue="1" operator="containsText" text="Over due">
      <formula>NOT(ISERROR(SEARCH("Over due",D313)))</formula>
    </cfRule>
    <cfRule type="containsText" dxfId="546" priority="528" stopIfTrue="1" operator="containsText" text="Today is due date">
      <formula>NOT(ISERROR(SEARCH("Today is due date",D313)))</formula>
    </cfRule>
  </conditionalFormatting>
  <conditionalFormatting sqref="X313:Y315">
    <cfRule type="containsText" dxfId="545" priority="523" operator="containsText" text="Non Operate">
      <formula>NOT(ISERROR(SEARCH("Non Operate",X313)))</formula>
    </cfRule>
    <cfRule type="containsText" dxfId="544" priority="524" operator="containsText" text="Operate">
      <formula>NOT(ISERROR(SEARCH("Operate",X313)))</formula>
    </cfRule>
  </conditionalFormatting>
  <conditionalFormatting sqref="O313:O315">
    <cfRule type="containsText" dxfId="543" priority="521" operator="containsText" text="Regular Test">
      <formula>NOT(ISERROR(SEARCH("Regular Test",O313)))</formula>
    </cfRule>
    <cfRule type="containsText" dxfId="542" priority="522" operator="containsText" text="Special Request">
      <formula>NOT(ISERROR(SEARCH("Special Request",O313)))</formula>
    </cfRule>
  </conditionalFormatting>
  <conditionalFormatting sqref="CC313:CC315">
    <cfRule type="colorScale" priority="536">
      <colorScale>
        <cfvo type="min"/>
        <cfvo type="percentile" val="50"/>
        <cfvo type="max"/>
        <color rgb="FF63BE7B"/>
        <color rgb="FFFCFCFF"/>
        <color rgb="FFF8696B"/>
      </colorScale>
    </cfRule>
  </conditionalFormatting>
  <conditionalFormatting sqref="AF313:BE315">
    <cfRule type="timePeriod" dxfId="541" priority="518" timePeriod="nextMonth">
      <formula>AND(MONTH(AF313)=MONTH(EDATE(TODAY(),0+1)),YEAR(AF313)=YEAR(EDATE(TODAY(),0+1)))</formula>
    </cfRule>
    <cfRule type="timePeriod" dxfId="540" priority="519" timePeriod="nextWeek">
      <formula>AND(ROUNDDOWN(AF313,0)-TODAY()&gt;(7-WEEKDAY(TODAY())),ROUNDDOWN(AF313,0)-TODAY()&lt;(15-WEEKDAY(TODAY())))</formula>
    </cfRule>
    <cfRule type="timePeriod" dxfId="539" priority="520" timePeriod="thisWeek">
      <formula>AND(TODAY()-ROUNDDOWN(AF313,0)&lt;=WEEKDAY(TODAY())-1,ROUNDDOWN(AF313,0)-TODAY()&lt;=7-WEEKDAY(TODAY()))</formula>
    </cfRule>
  </conditionalFormatting>
  <conditionalFormatting sqref="CD313:CD315">
    <cfRule type="timePeriod" dxfId="538" priority="515" timePeriod="nextMonth">
      <formula>AND(MONTH(CD313)=MONTH(EDATE(TODAY(),0+1)),YEAR(CD313)=YEAR(EDATE(TODAY(),0+1)))</formula>
    </cfRule>
    <cfRule type="timePeriod" dxfId="537" priority="516" timePeriod="nextWeek">
      <formula>AND(ROUNDDOWN(CD313,0)-TODAY()&gt;(7-WEEKDAY(TODAY())),ROUNDDOWN(CD313,0)-TODAY()&lt;(15-WEEKDAY(TODAY())))</formula>
    </cfRule>
    <cfRule type="timePeriod" dxfId="536" priority="517" timePeriod="thisWeek">
      <formula>AND(TODAY()-ROUNDDOWN(CD313,0)&lt;=WEEKDAY(TODAY())-1,ROUNDDOWN(CD313,0)-TODAY()&lt;=7-WEEKDAY(TODAY()))</formula>
    </cfRule>
  </conditionalFormatting>
  <conditionalFormatting sqref="C313:C315">
    <cfRule type="containsText" dxfId="535" priority="507" operator="containsText" text="Closed">
      <formula>NOT(ISERROR(SEARCH("Closed",C313)))</formula>
    </cfRule>
    <cfRule type="containsText" dxfId="534" priority="513" stopIfTrue="1" operator="containsText" text="Near Due">
      <formula>NOT(ISERROR(SEARCH("Near Due",C313)))</formula>
    </cfRule>
    <cfRule type="containsText" dxfId="533" priority="514" stopIfTrue="1" operator="containsText" text="Closed">
      <formula>NOT(ISERROR(SEARCH("Closed",C313)))</formula>
    </cfRule>
  </conditionalFormatting>
  <conditionalFormatting sqref="C313:C315">
    <cfRule type="containsText" dxfId="532" priority="510" stopIfTrue="1" operator="containsText" text="Too Over Due">
      <formula>NOT(ISERROR(SEARCH("Too Over Due",C313)))</formula>
    </cfRule>
    <cfRule type="containsText" dxfId="531" priority="511" stopIfTrue="1" operator="containsText" text="Over due">
      <formula>NOT(ISERROR(SEARCH("Over due",C313)))</formula>
    </cfRule>
    <cfRule type="containsText" dxfId="530" priority="512" stopIfTrue="1" operator="containsText" text="Today is due date">
      <formula>NOT(ISERROR(SEARCH("Today is due date",C313)))</formula>
    </cfRule>
  </conditionalFormatting>
  <conditionalFormatting sqref="D313:D315">
    <cfRule type="containsText" dxfId="529" priority="508" operator="containsText" text="Done">
      <formula>NOT(ISERROR(SEARCH("Done",D313)))</formula>
    </cfRule>
    <cfRule type="containsText" dxfId="528" priority="509" operator="containsText" text="Under Test">
      <formula>NOT(ISERROR(SEARCH("Under Test",D313)))</formula>
    </cfRule>
  </conditionalFormatting>
  <conditionalFormatting sqref="D313:D315">
    <cfRule type="containsText" dxfId="527" priority="506" operator="containsText" text="Cancel Test">
      <formula>NOT(ISERROR(SEARCH("Cancel Test",D313)))</formula>
    </cfRule>
  </conditionalFormatting>
  <conditionalFormatting sqref="CD212:CD217">
    <cfRule type="timePeriod" dxfId="526" priority="503" timePeriod="nextMonth">
      <formula>AND(MONTH(CD212)=MONTH(EDATE(TODAY(),0+1)),YEAR(CD212)=YEAR(EDATE(TODAY(),0+1)))</formula>
    </cfRule>
    <cfRule type="timePeriod" dxfId="525" priority="504" timePeriod="nextWeek">
      <formula>AND(ROUNDDOWN(CD212,0)-TODAY()&gt;(7-WEEKDAY(TODAY())),ROUNDDOWN(CD212,0)-TODAY()&lt;(15-WEEKDAY(TODAY())))</formula>
    </cfRule>
    <cfRule type="timePeriod" dxfId="524" priority="505" timePeriod="thisWeek">
      <formula>AND(TODAY()-ROUNDDOWN(CD212,0)&lt;=WEEKDAY(TODAY())-1,ROUNDDOWN(CD212,0)-TODAY()&lt;=7-WEEKDAY(TODAY()))</formula>
    </cfRule>
  </conditionalFormatting>
  <conditionalFormatting sqref="AO233:AO237">
    <cfRule type="timePeriod" dxfId="523" priority="500" timePeriod="nextMonth">
      <formula>AND(MONTH(AO233)=MONTH(EDATE(TODAY(),0+1)),YEAR(AO233)=YEAR(EDATE(TODAY(),0+1)))</formula>
    </cfRule>
    <cfRule type="timePeriod" dxfId="522" priority="501" timePeriod="nextWeek">
      <formula>AND(ROUNDDOWN(AO233,0)-TODAY()&gt;(7-WEEKDAY(TODAY())),ROUNDDOWN(AO233,0)-TODAY()&lt;(15-WEEKDAY(TODAY())))</formula>
    </cfRule>
    <cfRule type="timePeriod" dxfId="521" priority="502" timePeriod="thisWeek">
      <formula>AND(TODAY()-ROUNDDOWN(AO233,0)&lt;=WEEKDAY(TODAY())-1,ROUNDDOWN(AO233,0)-TODAY()&lt;=7-WEEKDAY(TODAY()))</formula>
    </cfRule>
  </conditionalFormatting>
  <conditionalFormatting sqref="O316">
    <cfRule type="containsText" dxfId="520" priority="486" operator="containsText" text="Regular Test">
      <formula>NOT(ISERROR(SEARCH("Regular Test",O316)))</formula>
    </cfRule>
    <cfRule type="containsText" dxfId="519" priority="487" operator="containsText" text="Special Request">
      <formula>NOT(ISERROR(SEARCH("Special Request",O316)))</formula>
    </cfRule>
  </conditionalFormatting>
  <conditionalFormatting sqref="AF316:AG319">
    <cfRule type="timePeriod" dxfId="518" priority="483" timePeriod="nextMonth">
      <formula>AND(MONTH(AF316)=MONTH(EDATE(TODAY(),0+1)),YEAR(AF316)=YEAR(EDATE(TODAY(),0+1)))</formula>
    </cfRule>
    <cfRule type="timePeriod" dxfId="517" priority="484" timePeriod="nextWeek">
      <formula>AND(ROUNDDOWN(AF316,0)-TODAY()&gt;(7-WEEKDAY(TODAY())),ROUNDDOWN(AF316,0)-TODAY()&lt;(15-WEEKDAY(TODAY())))</formula>
    </cfRule>
    <cfRule type="timePeriod" dxfId="516" priority="485" timePeriod="thisWeek">
      <formula>AND(TODAY()-ROUNDDOWN(AF316,0)&lt;=WEEKDAY(TODAY())-1,ROUNDDOWN(AF316,0)-TODAY()&lt;=7-WEEKDAY(TODAY()))</formula>
    </cfRule>
  </conditionalFormatting>
  <conditionalFormatting sqref="D316">
    <cfRule type="containsText" dxfId="515" priority="480" stopIfTrue="1" operator="containsText" text="Near Due">
      <formula>NOT(ISERROR(SEARCH("Near Due",D316)))</formula>
    </cfRule>
    <cfRule type="containsText" dxfId="514" priority="481" stopIfTrue="1" operator="containsText" text="Closed">
      <formula>NOT(ISERROR(SEARCH("Closed",D316)))</formula>
    </cfRule>
  </conditionalFormatting>
  <conditionalFormatting sqref="D316">
    <cfRule type="containsText" dxfId="513" priority="477" stopIfTrue="1" operator="containsText" text="Too Over Due">
      <formula>NOT(ISERROR(SEARCH("Too Over Due",D316)))</formula>
    </cfRule>
    <cfRule type="containsText" dxfId="512" priority="478" stopIfTrue="1" operator="containsText" text="Over due">
      <formula>NOT(ISERROR(SEARCH("Over due",D316)))</formula>
    </cfRule>
    <cfRule type="containsText" dxfId="511" priority="479" stopIfTrue="1" operator="containsText" text="Today is due date">
      <formula>NOT(ISERROR(SEARCH("Today is due date",D316)))</formula>
    </cfRule>
  </conditionalFormatting>
  <conditionalFormatting sqref="E316">
    <cfRule type="containsText" dxfId="510" priority="475" stopIfTrue="1" operator="containsText" text="Near Due">
      <formula>NOT(ISERROR(SEARCH("Near Due",E316)))</formula>
    </cfRule>
    <cfRule type="containsText" dxfId="509" priority="476" stopIfTrue="1" operator="containsText" text="Closed">
      <formula>NOT(ISERROR(SEARCH("Closed",E316)))</formula>
    </cfRule>
  </conditionalFormatting>
  <conditionalFormatting sqref="E316">
    <cfRule type="containsText" dxfId="508" priority="472" stopIfTrue="1" operator="containsText" text="Too Over Due">
      <formula>NOT(ISERROR(SEARCH("Too Over Due",E316)))</formula>
    </cfRule>
    <cfRule type="containsText" dxfId="507" priority="473" stopIfTrue="1" operator="containsText" text="Over due">
      <formula>NOT(ISERROR(SEARCH("Over due",E316)))</formula>
    </cfRule>
    <cfRule type="containsText" dxfId="506" priority="474" stopIfTrue="1" operator="containsText" text="Today is due date">
      <formula>NOT(ISERROR(SEARCH("Today is due date",E316)))</formula>
    </cfRule>
  </conditionalFormatting>
  <conditionalFormatting sqref="X316:Y316">
    <cfRule type="containsText" dxfId="505" priority="469" operator="containsText" text="Non Operate">
      <formula>NOT(ISERROR(SEARCH("Non Operate",X316)))</formula>
    </cfRule>
    <cfRule type="containsText" dxfId="504" priority="470" operator="containsText" text="Operate">
      <formula>NOT(ISERROR(SEARCH("Operate",X316)))</formula>
    </cfRule>
  </conditionalFormatting>
  <conditionalFormatting sqref="CC316">
    <cfRule type="colorScale" priority="482">
      <colorScale>
        <cfvo type="min"/>
        <cfvo type="percentile" val="50"/>
        <cfvo type="max"/>
        <color rgb="FF63BE7B"/>
        <color rgb="FFFCFCFF"/>
        <color rgb="FFF8696B"/>
      </colorScale>
    </cfRule>
  </conditionalFormatting>
  <conditionalFormatting sqref="AH316:AX316 AZ316:BA316 BC316 BE316">
    <cfRule type="timePeriod" dxfId="503" priority="466" timePeriod="nextMonth">
      <formula>AND(MONTH(AH316)=MONTH(EDATE(TODAY(),0+1)),YEAR(AH316)=YEAR(EDATE(TODAY(),0+1)))</formula>
    </cfRule>
    <cfRule type="timePeriod" dxfId="502" priority="467" timePeriod="nextWeek">
      <formula>AND(ROUNDDOWN(AH316,0)-TODAY()&gt;(7-WEEKDAY(TODAY())),ROUNDDOWN(AH316,0)-TODAY()&lt;(15-WEEKDAY(TODAY())))</formula>
    </cfRule>
    <cfRule type="timePeriod" dxfId="501" priority="468" timePeriod="thisWeek">
      <formula>AND(TODAY()-ROUNDDOWN(AH316,0)&lt;=WEEKDAY(TODAY())-1,ROUNDDOWN(AH316,0)-TODAY()&lt;=7-WEEKDAY(TODAY()))</formula>
    </cfRule>
  </conditionalFormatting>
  <conditionalFormatting sqref="CD316">
    <cfRule type="timePeriod" dxfId="500" priority="463" timePeriod="nextMonth">
      <formula>AND(MONTH(CD316)=MONTH(EDATE(TODAY(),0+1)),YEAR(CD316)=YEAR(EDATE(TODAY(),0+1)))</formula>
    </cfRule>
    <cfRule type="timePeriod" dxfId="499" priority="464" timePeriod="nextWeek">
      <formula>AND(ROUNDDOWN(CD316,0)-TODAY()&gt;(7-WEEKDAY(TODAY())),ROUNDDOWN(CD316,0)-TODAY()&lt;(15-WEEKDAY(TODAY())))</formula>
    </cfRule>
    <cfRule type="timePeriod" dxfId="498" priority="465" timePeriod="thisWeek">
      <formula>AND(TODAY()-ROUNDDOWN(CD316,0)&lt;=WEEKDAY(TODAY())-1,ROUNDDOWN(CD316,0)-TODAY()&lt;=7-WEEKDAY(TODAY()))</formula>
    </cfRule>
  </conditionalFormatting>
  <conditionalFormatting sqref="CD316">
    <cfRule type="timePeriod" dxfId="497" priority="460" timePeriod="nextMonth">
      <formula>AND(MONTH(CD316)=MONTH(EDATE(TODAY(),0+1)),YEAR(CD316)=YEAR(EDATE(TODAY(),0+1)))</formula>
    </cfRule>
    <cfRule type="timePeriod" dxfId="496" priority="461" timePeriod="nextWeek">
      <formula>AND(ROUNDDOWN(CD316,0)-TODAY()&gt;(7-WEEKDAY(TODAY())),ROUNDDOWN(CD316,0)-TODAY()&lt;(15-WEEKDAY(TODAY())))</formula>
    </cfRule>
    <cfRule type="timePeriod" dxfId="495" priority="462" timePeriod="thisWeek">
      <formula>AND(TODAY()-ROUNDDOWN(CD316,0)&lt;=WEEKDAY(TODAY())-1,ROUNDDOWN(CD316,0)-TODAY()&lt;=7-WEEKDAY(TODAY()))</formula>
    </cfRule>
  </conditionalFormatting>
  <conditionalFormatting sqref="C316">
    <cfRule type="containsText" dxfId="494" priority="446" operator="containsText" text="Closed">
      <formula>NOT(ISERROR(SEARCH("Closed",C316)))</formula>
    </cfRule>
    <cfRule type="containsText" dxfId="493" priority="458" stopIfTrue="1" operator="containsText" text="Near Due">
      <formula>NOT(ISERROR(SEARCH("Near Due",C316)))</formula>
    </cfRule>
    <cfRule type="containsText" dxfId="492" priority="459" stopIfTrue="1" operator="containsText" text="Closed">
      <formula>NOT(ISERROR(SEARCH("Closed",C316)))</formula>
    </cfRule>
  </conditionalFormatting>
  <conditionalFormatting sqref="C316">
    <cfRule type="containsText" dxfId="491" priority="455" stopIfTrue="1" operator="containsText" text="Too Over Due">
      <formula>NOT(ISERROR(SEARCH("Too Over Due",C316)))</formula>
    </cfRule>
    <cfRule type="containsText" dxfId="490" priority="456" stopIfTrue="1" operator="containsText" text="Over due">
      <formula>NOT(ISERROR(SEARCH("Over due",C316)))</formula>
    </cfRule>
    <cfRule type="containsText" dxfId="489" priority="457" stopIfTrue="1" operator="containsText" text="Today is due date">
      <formula>NOT(ISERROR(SEARCH("Today is due date",C316)))</formula>
    </cfRule>
  </conditionalFormatting>
  <conditionalFormatting sqref="CF316">
    <cfRule type="timePeriod" dxfId="488" priority="452" timePeriod="nextMonth">
      <formula>AND(MONTH(CF316)=MONTH(EDATE(TODAY(),0+1)),YEAR(CF316)=YEAR(EDATE(TODAY(),0+1)))</formula>
    </cfRule>
    <cfRule type="timePeriod" dxfId="487" priority="453" timePeriod="nextWeek">
      <formula>AND(ROUNDDOWN(CF316,0)-TODAY()&gt;(7-WEEKDAY(TODAY())),ROUNDDOWN(CF316,0)-TODAY()&lt;(15-WEEKDAY(TODAY())))</formula>
    </cfRule>
    <cfRule type="timePeriod" dxfId="486" priority="454" timePeriod="thisWeek">
      <formula>AND(TODAY()-ROUNDDOWN(CF316,0)&lt;=WEEKDAY(TODAY())-1,ROUNDDOWN(CF316,0)-TODAY()&lt;=7-WEEKDAY(TODAY()))</formula>
    </cfRule>
  </conditionalFormatting>
  <conditionalFormatting sqref="CF316">
    <cfRule type="timePeriod" dxfId="485" priority="449" timePeriod="nextMonth">
      <formula>AND(MONTH(CF316)=MONTH(EDATE(TODAY(),0+1)),YEAR(CF316)=YEAR(EDATE(TODAY(),0+1)))</formula>
    </cfRule>
    <cfRule type="timePeriod" dxfId="484" priority="450" timePeriod="nextWeek">
      <formula>AND(ROUNDDOWN(CF316,0)-TODAY()&gt;(7-WEEKDAY(TODAY())),ROUNDDOWN(CF316,0)-TODAY()&lt;(15-WEEKDAY(TODAY())))</formula>
    </cfRule>
    <cfRule type="timePeriod" dxfId="483" priority="451" timePeriod="thisWeek">
      <formula>AND(TODAY()-ROUNDDOWN(CF316,0)&lt;=WEEKDAY(TODAY())-1,ROUNDDOWN(CF316,0)-TODAY()&lt;=7-WEEKDAY(TODAY()))</formula>
    </cfRule>
  </conditionalFormatting>
  <conditionalFormatting sqref="D316">
    <cfRule type="containsText" dxfId="482" priority="447" operator="containsText" text="Done">
      <formula>NOT(ISERROR(SEARCH("Done",D316)))</formula>
    </cfRule>
    <cfRule type="containsText" dxfId="481" priority="448" operator="containsText" text="Under Test">
      <formula>NOT(ISERROR(SEARCH("Under Test",D316)))</formula>
    </cfRule>
  </conditionalFormatting>
  <conditionalFormatting sqref="D316">
    <cfRule type="containsText" dxfId="480" priority="445" operator="containsText" text="Cancel Test">
      <formula>NOT(ISERROR(SEARCH("Cancel Test",D316)))</formula>
    </cfRule>
  </conditionalFormatting>
  <conditionalFormatting sqref="X319:Y319">
    <cfRule type="containsText" dxfId="479" priority="441" operator="containsText" text="Non Operate">
      <formula>NOT(ISERROR(SEARCH("Non Operate",X319)))</formula>
    </cfRule>
    <cfRule type="containsText" dxfId="478" priority="442" operator="containsText" text="Operate">
      <formula>NOT(ISERROR(SEARCH("Operate",X319)))</formula>
    </cfRule>
  </conditionalFormatting>
  <conditionalFormatting sqref="O319">
    <cfRule type="containsText" dxfId="477" priority="439" operator="containsText" text="Regular Test">
      <formula>NOT(ISERROR(SEARCH("Regular Test",O319)))</formula>
    </cfRule>
    <cfRule type="containsText" dxfId="476" priority="440" operator="containsText" text="Special Request">
      <formula>NOT(ISERROR(SEARCH("Special Request",O319)))</formula>
    </cfRule>
  </conditionalFormatting>
  <conditionalFormatting sqref="CC319">
    <cfRule type="colorScale" priority="444">
      <colorScale>
        <cfvo type="min"/>
        <cfvo type="percentile" val="50"/>
        <cfvo type="max"/>
        <color rgb="FF63BE7B"/>
        <color rgb="FFFCFCFF"/>
        <color rgb="FFF8696B"/>
      </colorScale>
    </cfRule>
  </conditionalFormatting>
  <conditionalFormatting sqref="AH319:AP319 AZ319:BA319 BC319 BE319">
    <cfRule type="timePeriod" dxfId="475" priority="436" timePeriod="nextMonth">
      <formula>AND(MONTH(AH319)=MONTH(EDATE(TODAY(),0+1)),YEAR(AH319)=YEAR(EDATE(TODAY(),0+1)))</formula>
    </cfRule>
    <cfRule type="timePeriod" dxfId="474" priority="437" timePeriod="nextWeek">
      <formula>AND(ROUNDDOWN(AH319,0)-TODAY()&gt;(7-WEEKDAY(TODAY())),ROUNDDOWN(AH319,0)-TODAY()&lt;(15-WEEKDAY(TODAY())))</formula>
    </cfRule>
    <cfRule type="timePeriod" dxfId="473" priority="438" timePeriod="thisWeek">
      <formula>AND(TODAY()-ROUNDDOWN(AH319,0)&lt;=WEEKDAY(TODAY())-1,ROUNDDOWN(AH319,0)-TODAY()&lt;=7-WEEKDAY(TODAY()))</formula>
    </cfRule>
  </conditionalFormatting>
  <conditionalFormatting sqref="C319">
    <cfRule type="containsText" dxfId="472" priority="430" operator="containsText" text="Closed">
      <formula>NOT(ISERROR(SEARCH("Closed",C319)))</formula>
    </cfRule>
    <cfRule type="containsText" dxfId="471" priority="434" stopIfTrue="1" operator="containsText" text="Near Due">
      <formula>NOT(ISERROR(SEARCH("Near Due",C319)))</formula>
    </cfRule>
    <cfRule type="containsText" dxfId="470" priority="435" stopIfTrue="1" operator="containsText" text="Closed">
      <formula>NOT(ISERROR(SEARCH("Closed",C319)))</formula>
    </cfRule>
  </conditionalFormatting>
  <conditionalFormatting sqref="C319">
    <cfRule type="containsText" dxfId="469" priority="431" stopIfTrue="1" operator="containsText" text="Too Over Due">
      <formula>NOT(ISERROR(SEARCH("Too Over Due",C319)))</formula>
    </cfRule>
    <cfRule type="containsText" dxfId="468" priority="432" stopIfTrue="1" operator="containsText" text="Over due">
      <formula>NOT(ISERROR(SEARCH("Over due",C319)))</formula>
    </cfRule>
    <cfRule type="containsText" dxfId="467" priority="433" stopIfTrue="1" operator="containsText" text="Today is due date">
      <formula>NOT(ISERROR(SEARCH("Today is due date",C319)))</formula>
    </cfRule>
  </conditionalFormatting>
  <conditionalFormatting sqref="AQ319:AU319">
    <cfRule type="timePeriod" dxfId="466" priority="427" timePeriod="nextMonth">
      <formula>AND(MONTH(AQ319)=MONTH(EDATE(TODAY(),0+1)),YEAR(AQ319)=YEAR(EDATE(TODAY(),0+1)))</formula>
    </cfRule>
    <cfRule type="timePeriod" dxfId="465" priority="428" timePeriod="nextWeek">
      <formula>AND(ROUNDDOWN(AQ319,0)-TODAY()&gt;(7-WEEKDAY(TODAY())),ROUNDDOWN(AQ319,0)-TODAY()&lt;(15-WEEKDAY(TODAY())))</formula>
    </cfRule>
    <cfRule type="timePeriod" dxfId="464" priority="429" timePeriod="thisWeek">
      <formula>AND(TODAY()-ROUNDDOWN(AQ319,0)&lt;=WEEKDAY(TODAY())-1,ROUNDDOWN(AQ319,0)-TODAY()&lt;=7-WEEKDAY(TODAY()))</formula>
    </cfRule>
  </conditionalFormatting>
  <conditionalFormatting sqref="D317:D319">
    <cfRule type="containsText" dxfId="463" priority="424" stopIfTrue="1" operator="containsText" text="Near Due">
      <formula>NOT(ISERROR(SEARCH("Near Due",D317)))</formula>
    </cfRule>
    <cfRule type="containsText" dxfId="462" priority="425" stopIfTrue="1" operator="containsText" text="Closed">
      <formula>NOT(ISERROR(SEARCH("Closed",D317)))</formula>
    </cfRule>
  </conditionalFormatting>
  <conditionalFormatting sqref="D317:D319">
    <cfRule type="containsText" dxfId="461" priority="421" stopIfTrue="1" operator="containsText" text="Too Over Due">
      <formula>NOT(ISERROR(SEARCH("Too Over Due",D317)))</formula>
    </cfRule>
    <cfRule type="containsText" dxfId="460" priority="422" stopIfTrue="1" operator="containsText" text="Over due">
      <formula>NOT(ISERROR(SEARCH("Over due",D317)))</formula>
    </cfRule>
    <cfRule type="containsText" dxfId="459" priority="423" stopIfTrue="1" operator="containsText" text="Today is due date">
      <formula>NOT(ISERROR(SEARCH("Today is due date",D317)))</formula>
    </cfRule>
  </conditionalFormatting>
  <conditionalFormatting sqref="X317:Y318">
    <cfRule type="containsText" dxfId="458" priority="418" operator="containsText" text="Non Operate">
      <formula>NOT(ISERROR(SEARCH("Non Operate",X317)))</formula>
    </cfRule>
    <cfRule type="containsText" dxfId="457" priority="419" operator="containsText" text="Operate">
      <formula>NOT(ISERROR(SEARCH("Operate",X317)))</formula>
    </cfRule>
  </conditionalFormatting>
  <conditionalFormatting sqref="O317:O318">
    <cfRule type="containsText" dxfId="456" priority="416" operator="containsText" text="Regular Test">
      <formula>NOT(ISERROR(SEARCH("Regular Test",O317)))</formula>
    </cfRule>
    <cfRule type="containsText" dxfId="455" priority="417" operator="containsText" text="Special Request">
      <formula>NOT(ISERROR(SEARCH("Special Request",O317)))</formula>
    </cfRule>
  </conditionalFormatting>
  <conditionalFormatting sqref="CC317:CC318">
    <cfRule type="colorScale" priority="426">
      <colorScale>
        <cfvo type="min"/>
        <cfvo type="percentile" val="50"/>
        <cfvo type="max"/>
        <color rgb="FF63BE7B"/>
        <color rgb="FFFCFCFF"/>
        <color rgb="FFF8696B"/>
      </colorScale>
    </cfRule>
  </conditionalFormatting>
  <conditionalFormatting sqref="AH317:AP318 AZ317:BA318 BC317:BC318 BE317:BE318">
    <cfRule type="timePeriod" dxfId="454" priority="413" timePeriod="nextMonth">
      <formula>AND(MONTH(AH317)=MONTH(EDATE(TODAY(),0+1)),YEAR(AH317)=YEAR(EDATE(TODAY(),0+1)))</formula>
    </cfRule>
    <cfRule type="timePeriod" dxfId="453" priority="414" timePeriod="nextWeek">
      <formula>AND(ROUNDDOWN(AH317,0)-TODAY()&gt;(7-WEEKDAY(TODAY())),ROUNDDOWN(AH317,0)-TODAY()&lt;(15-WEEKDAY(TODAY())))</formula>
    </cfRule>
    <cfRule type="timePeriod" dxfId="452" priority="415" timePeriod="thisWeek">
      <formula>AND(TODAY()-ROUNDDOWN(AH317,0)&lt;=WEEKDAY(TODAY())-1,ROUNDDOWN(AH317,0)-TODAY()&lt;=7-WEEKDAY(TODAY()))</formula>
    </cfRule>
  </conditionalFormatting>
  <conditionalFormatting sqref="C317:C318">
    <cfRule type="containsText" dxfId="451" priority="405" operator="containsText" text="Closed">
      <formula>NOT(ISERROR(SEARCH("Closed",C317)))</formula>
    </cfRule>
    <cfRule type="containsText" dxfId="450" priority="411" stopIfTrue="1" operator="containsText" text="Near Due">
      <formula>NOT(ISERROR(SEARCH("Near Due",C317)))</formula>
    </cfRule>
    <cfRule type="containsText" dxfId="449" priority="412" stopIfTrue="1" operator="containsText" text="Closed">
      <formula>NOT(ISERROR(SEARCH("Closed",C317)))</formula>
    </cfRule>
  </conditionalFormatting>
  <conditionalFormatting sqref="C317:C318">
    <cfRule type="containsText" dxfId="448" priority="408" stopIfTrue="1" operator="containsText" text="Too Over Due">
      <formula>NOT(ISERROR(SEARCH("Too Over Due",C317)))</formula>
    </cfRule>
    <cfRule type="containsText" dxfId="447" priority="409" stopIfTrue="1" operator="containsText" text="Over due">
      <formula>NOT(ISERROR(SEARCH("Over due",C317)))</formula>
    </cfRule>
    <cfRule type="containsText" dxfId="446" priority="410" stopIfTrue="1" operator="containsText" text="Today is due date">
      <formula>NOT(ISERROR(SEARCH("Today is due date",C317)))</formula>
    </cfRule>
  </conditionalFormatting>
  <conditionalFormatting sqref="D317:D319">
    <cfRule type="containsText" dxfId="445" priority="406" operator="containsText" text="Done">
      <formula>NOT(ISERROR(SEARCH("Done",D317)))</formula>
    </cfRule>
    <cfRule type="containsText" dxfId="444" priority="407" operator="containsText" text="Under Test">
      <formula>NOT(ISERROR(SEARCH("Under Test",D317)))</formula>
    </cfRule>
  </conditionalFormatting>
  <conditionalFormatting sqref="AQ317:AU318">
    <cfRule type="timePeriod" dxfId="443" priority="402" timePeriod="nextMonth">
      <formula>AND(MONTH(AQ317)=MONTH(EDATE(TODAY(),0+1)),YEAR(AQ317)=YEAR(EDATE(TODAY(),0+1)))</formula>
    </cfRule>
    <cfRule type="timePeriod" dxfId="442" priority="403" timePeriod="nextWeek">
      <formula>AND(ROUNDDOWN(AQ317,0)-TODAY()&gt;(7-WEEKDAY(TODAY())),ROUNDDOWN(AQ317,0)-TODAY()&lt;(15-WEEKDAY(TODAY())))</formula>
    </cfRule>
    <cfRule type="timePeriod" dxfId="441" priority="404" timePeriod="thisWeek">
      <formula>AND(TODAY()-ROUNDDOWN(AQ317,0)&lt;=WEEKDAY(TODAY())-1,ROUNDDOWN(AQ317,0)-TODAY()&lt;=7-WEEKDAY(TODAY()))</formula>
    </cfRule>
  </conditionalFormatting>
  <conditionalFormatting sqref="D317:D319">
    <cfRule type="containsText" dxfId="440" priority="401" operator="containsText" text="Cancel Test">
      <formula>NOT(ISERROR(SEARCH("Cancel Test",D317)))</formula>
    </cfRule>
  </conditionalFormatting>
  <conditionalFormatting sqref="AY316">
    <cfRule type="timePeriod" dxfId="439" priority="398" timePeriod="nextMonth">
      <formula>AND(MONTH(AY316)=MONTH(EDATE(TODAY(),0+1)),YEAR(AY316)=YEAR(EDATE(TODAY(),0+1)))</formula>
    </cfRule>
    <cfRule type="timePeriod" dxfId="438" priority="399" timePeriod="nextWeek">
      <formula>AND(ROUNDDOWN(AY316,0)-TODAY()&gt;(7-WEEKDAY(TODAY())),ROUNDDOWN(AY316,0)-TODAY()&lt;(15-WEEKDAY(TODAY())))</formula>
    </cfRule>
    <cfRule type="timePeriod" dxfId="437" priority="400" timePeriod="thisWeek">
      <formula>AND(TODAY()-ROUNDDOWN(AY316,0)&lt;=WEEKDAY(TODAY())-1,ROUNDDOWN(AY316,0)-TODAY()&lt;=7-WEEKDAY(TODAY()))</formula>
    </cfRule>
  </conditionalFormatting>
  <conditionalFormatting sqref="BB316">
    <cfRule type="timePeriod" dxfId="436" priority="392" timePeriod="nextMonth">
      <formula>AND(MONTH(BB316)=MONTH(EDATE(TODAY(),0+1)),YEAR(BB316)=YEAR(EDATE(TODAY(),0+1)))</formula>
    </cfRule>
    <cfRule type="timePeriod" dxfId="435" priority="393" timePeriod="nextWeek">
      <formula>AND(ROUNDDOWN(BB316,0)-TODAY()&gt;(7-WEEKDAY(TODAY())),ROUNDDOWN(BB316,0)-TODAY()&lt;(15-WEEKDAY(TODAY())))</formula>
    </cfRule>
    <cfRule type="timePeriod" dxfId="434" priority="394" timePeriod="thisWeek">
      <formula>AND(TODAY()-ROUNDDOWN(BB316,0)&lt;=WEEKDAY(TODAY())-1,ROUNDDOWN(BB316,0)-TODAY()&lt;=7-WEEKDAY(TODAY()))</formula>
    </cfRule>
  </conditionalFormatting>
  <conditionalFormatting sqref="BB317">
    <cfRule type="timePeriod" dxfId="433" priority="389" timePeriod="nextMonth">
      <formula>AND(MONTH(BB317)=MONTH(EDATE(TODAY(),0+1)),YEAR(BB317)=YEAR(EDATE(TODAY(),0+1)))</formula>
    </cfRule>
    <cfRule type="timePeriod" dxfId="432" priority="390" timePeriod="nextWeek">
      <formula>AND(ROUNDDOWN(BB317,0)-TODAY()&gt;(7-WEEKDAY(TODAY())),ROUNDDOWN(BB317,0)-TODAY()&lt;(15-WEEKDAY(TODAY())))</formula>
    </cfRule>
    <cfRule type="timePeriod" dxfId="431" priority="391" timePeriod="thisWeek">
      <formula>AND(TODAY()-ROUNDDOWN(BB317,0)&lt;=WEEKDAY(TODAY())-1,ROUNDDOWN(BB317,0)-TODAY()&lt;=7-WEEKDAY(TODAY()))</formula>
    </cfRule>
  </conditionalFormatting>
  <conditionalFormatting sqref="BB318">
    <cfRule type="timePeriod" dxfId="430" priority="386" timePeriod="nextMonth">
      <formula>AND(MONTH(BB318)=MONTH(EDATE(TODAY(),0+1)),YEAR(BB318)=YEAR(EDATE(TODAY(),0+1)))</formula>
    </cfRule>
    <cfRule type="timePeriod" dxfId="429" priority="387" timePeriod="nextWeek">
      <formula>AND(ROUNDDOWN(BB318,0)-TODAY()&gt;(7-WEEKDAY(TODAY())),ROUNDDOWN(BB318,0)-TODAY()&lt;(15-WEEKDAY(TODAY())))</formula>
    </cfRule>
    <cfRule type="timePeriod" dxfId="428" priority="388" timePeriod="thisWeek">
      <formula>AND(TODAY()-ROUNDDOWN(BB318,0)&lt;=WEEKDAY(TODAY())-1,ROUNDDOWN(BB318,0)-TODAY()&lt;=7-WEEKDAY(TODAY()))</formula>
    </cfRule>
  </conditionalFormatting>
  <conditionalFormatting sqref="BB319">
    <cfRule type="timePeriod" dxfId="427" priority="383" timePeriod="nextMonth">
      <formula>AND(MONTH(BB319)=MONTH(EDATE(TODAY(),0+1)),YEAR(BB319)=YEAR(EDATE(TODAY(),0+1)))</formula>
    </cfRule>
    <cfRule type="timePeriod" dxfId="426" priority="384" timePeriod="nextWeek">
      <formula>AND(ROUNDDOWN(BB319,0)-TODAY()&gt;(7-WEEKDAY(TODAY())),ROUNDDOWN(BB319,0)-TODAY()&lt;(15-WEEKDAY(TODAY())))</formula>
    </cfRule>
    <cfRule type="timePeriod" dxfId="425" priority="385" timePeriod="thisWeek">
      <formula>AND(TODAY()-ROUNDDOWN(BB319,0)&lt;=WEEKDAY(TODAY())-1,ROUNDDOWN(BB319,0)-TODAY()&lt;=7-WEEKDAY(TODAY()))</formula>
    </cfRule>
  </conditionalFormatting>
  <conditionalFormatting sqref="BD316">
    <cfRule type="timePeriod" dxfId="424" priority="380" timePeriod="nextMonth">
      <formula>AND(MONTH(BD316)=MONTH(EDATE(TODAY(),0+1)),YEAR(BD316)=YEAR(EDATE(TODAY(),0+1)))</formula>
    </cfRule>
    <cfRule type="timePeriod" dxfId="423" priority="381" timePeriod="nextWeek">
      <formula>AND(ROUNDDOWN(BD316,0)-TODAY()&gt;(7-WEEKDAY(TODAY())),ROUNDDOWN(BD316,0)-TODAY()&lt;(15-WEEKDAY(TODAY())))</formula>
    </cfRule>
    <cfRule type="timePeriod" dxfId="422" priority="382" timePeriod="thisWeek">
      <formula>AND(TODAY()-ROUNDDOWN(BD316,0)&lt;=WEEKDAY(TODAY())-1,ROUNDDOWN(BD316,0)-TODAY()&lt;=7-WEEKDAY(TODAY()))</formula>
    </cfRule>
  </conditionalFormatting>
  <conditionalFormatting sqref="BD317">
    <cfRule type="timePeriod" dxfId="421" priority="377" timePeriod="nextMonth">
      <formula>AND(MONTH(BD317)=MONTH(EDATE(TODAY(),0+1)),YEAR(BD317)=YEAR(EDATE(TODAY(),0+1)))</formula>
    </cfRule>
    <cfRule type="timePeriod" dxfId="420" priority="378" timePeriod="nextWeek">
      <formula>AND(ROUNDDOWN(BD317,0)-TODAY()&gt;(7-WEEKDAY(TODAY())),ROUNDDOWN(BD317,0)-TODAY()&lt;(15-WEEKDAY(TODAY())))</formula>
    </cfRule>
    <cfRule type="timePeriod" dxfId="419" priority="379" timePeriod="thisWeek">
      <formula>AND(TODAY()-ROUNDDOWN(BD317,0)&lt;=WEEKDAY(TODAY())-1,ROUNDDOWN(BD317,0)-TODAY()&lt;=7-WEEKDAY(TODAY()))</formula>
    </cfRule>
  </conditionalFormatting>
  <conditionalFormatting sqref="BD318">
    <cfRule type="timePeriod" dxfId="418" priority="374" timePeriod="nextMonth">
      <formula>AND(MONTH(BD318)=MONTH(EDATE(TODAY(),0+1)),YEAR(BD318)=YEAR(EDATE(TODAY(),0+1)))</formula>
    </cfRule>
    <cfRule type="timePeriod" dxfId="417" priority="375" timePeriod="nextWeek">
      <formula>AND(ROUNDDOWN(BD318,0)-TODAY()&gt;(7-WEEKDAY(TODAY())),ROUNDDOWN(BD318,0)-TODAY()&lt;(15-WEEKDAY(TODAY())))</formula>
    </cfRule>
    <cfRule type="timePeriod" dxfId="416" priority="376" timePeriod="thisWeek">
      <formula>AND(TODAY()-ROUNDDOWN(BD318,0)&lt;=WEEKDAY(TODAY())-1,ROUNDDOWN(BD318,0)-TODAY()&lt;=7-WEEKDAY(TODAY()))</formula>
    </cfRule>
  </conditionalFormatting>
  <conditionalFormatting sqref="BD319">
    <cfRule type="timePeriod" dxfId="415" priority="371" timePeriod="nextMonth">
      <formula>AND(MONTH(BD319)=MONTH(EDATE(TODAY(),0+1)),YEAR(BD319)=YEAR(EDATE(TODAY(),0+1)))</formula>
    </cfRule>
    <cfRule type="timePeriod" dxfId="414" priority="372" timePeriod="nextWeek">
      <formula>AND(ROUNDDOWN(BD319,0)-TODAY()&gt;(7-WEEKDAY(TODAY())),ROUNDDOWN(BD319,0)-TODAY()&lt;(15-WEEKDAY(TODAY())))</formula>
    </cfRule>
    <cfRule type="timePeriod" dxfId="413" priority="373" timePeriod="thisWeek">
      <formula>AND(TODAY()-ROUNDDOWN(BD319,0)&lt;=WEEKDAY(TODAY())-1,ROUNDDOWN(BD319,0)-TODAY()&lt;=7-WEEKDAY(TODAY()))</formula>
    </cfRule>
  </conditionalFormatting>
  <conditionalFormatting sqref="E317:E319">
    <cfRule type="containsText" dxfId="412" priority="358" stopIfTrue="1" operator="containsText" text="Near Due">
      <formula>NOT(ISERROR(SEARCH("Near Due",E317)))</formula>
    </cfRule>
    <cfRule type="containsText" dxfId="411" priority="359" stopIfTrue="1" operator="containsText" text="Closed">
      <formula>NOT(ISERROR(SEARCH("Closed",E317)))</formula>
    </cfRule>
  </conditionalFormatting>
  <conditionalFormatting sqref="E317:E319">
    <cfRule type="containsText" dxfId="410" priority="355" stopIfTrue="1" operator="containsText" text="Too Over Due">
      <formula>NOT(ISERROR(SEARCH("Too Over Due",E317)))</formula>
    </cfRule>
    <cfRule type="containsText" dxfId="409" priority="356" stopIfTrue="1" operator="containsText" text="Over due">
      <formula>NOT(ISERROR(SEARCH("Over due",E317)))</formula>
    </cfRule>
    <cfRule type="containsText" dxfId="408" priority="357" stopIfTrue="1" operator="containsText" text="Today is due date">
      <formula>NOT(ISERROR(SEARCH("Today is due date",E317)))</formula>
    </cfRule>
  </conditionalFormatting>
  <conditionalFormatting sqref="E320:E322">
    <cfRule type="containsText" dxfId="407" priority="352" stopIfTrue="1" operator="containsText" text="Near Due">
      <formula>NOT(ISERROR(SEARCH("Near Due",E320)))</formula>
    </cfRule>
    <cfRule type="containsText" dxfId="406" priority="353" stopIfTrue="1" operator="containsText" text="Closed">
      <formula>NOT(ISERROR(SEARCH("Closed",E320)))</formula>
    </cfRule>
  </conditionalFormatting>
  <conditionalFormatting sqref="E320:E322">
    <cfRule type="containsText" dxfId="405" priority="349" stopIfTrue="1" operator="containsText" text="Too Over Due">
      <formula>NOT(ISERROR(SEARCH("Too Over Due",E320)))</formula>
    </cfRule>
    <cfRule type="containsText" dxfId="404" priority="350" stopIfTrue="1" operator="containsText" text="Over due">
      <formula>NOT(ISERROR(SEARCH("Over due",E320)))</formula>
    </cfRule>
    <cfRule type="containsText" dxfId="403" priority="351" stopIfTrue="1" operator="containsText" text="Today is due date">
      <formula>NOT(ISERROR(SEARCH("Today is due date",E320)))</formula>
    </cfRule>
  </conditionalFormatting>
  <conditionalFormatting sqref="D320:D322">
    <cfRule type="containsText" dxfId="402" priority="347" stopIfTrue="1" operator="containsText" text="Near Due">
      <formula>NOT(ISERROR(SEARCH("Near Due",D320)))</formula>
    </cfRule>
    <cfRule type="containsText" dxfId="401" priority="348" stopIfTrue="1" operator="containsText" text="Closed">
      <formula>NOT(ISERROR(SEARCH("Closed",D320)))</formula>
    </cfRule>
  </conditionalFormatting>
  <conditionalFormatting sqref="D320:D322">
    <cfRule type="containsText" dxfId="400" priority="344" stopIfTrue="1" operator="containsText" text="Too Over Due">
      <formula>NOT(ISERROR(SEARCH("Too Over Due",D320)))</formula>
    </cfRule>
    <cfRule type="containsText" dxfId="399" priority="345" stopIfTrue="1" operator="containsText" text="Over due">
      <formula>NOT(ISERROR(SEARCH("Over due",D320)))</formula>
    </cfRule>
    <cfRule type="containsText" dxfId="398" priority="346" stopIfTrue="1" operator="containsText" text="Today is due date">
      <formula>NOT(ISERROR(SEARCH("Today is due date",D320)))</formula>
    </cfRule>
  </conditionalFormatting>
  <conditionalFormatting sqref="X320:Y322">
    <cfRule type="containsText" dxfId="397" priority="341" operator="containsText" text="Non Operate">
      <formula>NOT(ISERROR(SEARCH("Non Operate",X320)))</formula>
    </cfRule>
    <cfRule type="containsText" dxfId="396" priority="342" operator="containsText" text="Operate">
      <formula>NOT(ISERROR(SEARCH("Operate",X320)))</formula>
    </cfRule>
  </conditionalFormatting>
  <conditionalFormatting sqref="O320:O322">
    <cfRule type="containsText" dxfId="395" priority="339" operator="containsText" text="Regular Test">
      <formula>NOT(ISERROR(SEARCH("Regular Test",O320)))</formula>
    </cfRule>
    <cfRule type="containsText" dxfId="394" priority="340" operator="containsText" text="Special Request">
      <formula>NOT(ISERROR(SEARCH("Special Request",O320)))</formula>
    </cfRule>
  </conditionalFormatting>
  <conditionalFormatting sqref="CC320:CC322">
    <cfRule type="colorScale" priority="354">
      <colorScale>
        <cfvo type="min"/>
        <cfvo type="percentile" val="50"/>
        <cfvo type="max"/>
        <color rgb="FF63BE7B"/>
        <color rgb="FFFCFCFF"/>
        <color rgb="FFF8696B"/>
      </colorScale>
    </cfRule>
  </conditionalFormatting>
  <conditionalFormatting sqref="AF320:BE322">
    <cfRule type="timePeriod" dxfId="393" priority="336" timePeriod="nextMonth">
      <formula>AND(MONTH(AF320)=MONTH(EDATE(TODAY(),0+1)),YEAR(AF320)=YEAR(EDATE(TODAY(),0+1)))</formula>
    </cfRule>
    <cfRule type="timePeriod" dxfId="392" priority="337" timePeriod="nextWeek">
      <formula>AND(ROUNDDOWN(AF320,0)-TODAY()&gt;(7-WEEKDAY(TODAY())),ROUNDDOWN(AF320,0)-TODAY()&lt;(15-WEEKDAY(TODAY())))</formula>
    </cfRule>
    <cfRule type="timePeriod" dxfId="391" priority="338" timePeriod="thisWeek">
      <formula>AND(TODAY()-ROUNDDOWN(AF320,0)&lt;=WEEKDAY(TODAY())-1,ROUNDDOWN(AF320,0)-TODAY()&lt;=7-WEEKDAY(TODAY()))</formula>
    </cfRule>
  </conditionalFormatting>
  <conditionalFormatting sqref="CD320:CD322">
    <cfRule type="timePeriod" dxfId="390" priority="333" timePeriod="nextMonth">
      <formula>AND(MONTH(CD320)=MONTH(EDATE(TODAY(),0+1)),YEAR(CD320)=YEAR(EDATE(TODAY(),0+1)))</formula>
    </cfRule>
    <cfRule type="timePeriod" dxfId="389" priority="334" timePeriod="nextWeek">
      <formula>AND(ROUNDDOWN(CD320,0)-TODAY()&gt;(7-WEEKDAY(TODAY())),ROUNDDOWN(CD320,0)-TODAY()&lt;(15-WEEKDAY(TODAY())))</formula>
    </cfRule>
    <cfRule type="timePeriod" dxfId="388" priority="335" timePeriod="thisWeek">
      <formula>AND(TODAY()-ROUNDDOWN(CD320,0)&lt;=WEEKDAY(TODAY())-1,ROUNDDOWN(CD320,0)-TODAY()&lt;=7-WEEKDAY(TODAY()))</formula>
    </cfRule>
  </conditionalFormatting>
  <conditionalFormatting sqref="C320:C322">
    <cfRule type="containsText" dxfId="387" priority="325" operator="containsText" text="Closed">
      <formula>NOT(ISERROR(SEARCH("Closed",C320)))</formula>
    </cfRule>
    <cfRule type="containsText" dxfId="386" priority="331" stopIfTrue="1" operator="containsText" text="Near Due">
      <formula>NOT(ISERROR(SEARCH("Near Due",C320)))</formula>
    </cfRule>
    <cfRule type="containsText" dxfId="385" priority="332" stopIfTrue="1" operator="containsText" text="Closed">
      <formula>NOT(ISERROR(SEARCH("Closed",C320)))</formula>
    </cfRule>
  </conditionalFormatting>
  <conditionalFormatting sqref="C320:C322">
    <cfRule type="containsText" dxfId="384" priority="328" stopIfTrue="1" operator="containsText" text="Too Over Due">
      <formula>NOT(ISERROR(SEARCH("Too Over Due",C320)))</formula>
    </cfRule>
    <cfRule type="containsText" dxfId="383" priority="329" stopIfTrue="1" operator="containsText" text="Over due">
      <formula>NOT(ISERROR(SEARCH("Over due",C320)))</formula>
    </cfRule>
    <cfRule type="containsText" dxfId="382" priority="330" stopIfTrue="1" operator="containsText" text="Today is due date">
      <formula>NOT(ISERROR(SEARCH("Today is due date",C320)))</formula>
    </cfRule>
  </conditionalFormatting>
  <conditionalFormatting sqref="D320:D322">
    <cfRule type="containsText" dxfId="381" priority="326" operator="containsText" text="Done">
      <formula>NOT(ISERROR(SEARCH("Done",D320)))</formula>
    </cfRule>
    <cfRule type="containsText" dxfId="380" priority="327" operator="containsText" text="Under Test">
      <formula>NOT(ISERROR(SEARCH("Under Test",D320)))</formula>
    </cfRule>
  </conditionalFormatting>
  <conditionalFormatting sqref="D320:D322">
    <cfRule type="containsText" dxfId="379" priority="324" operator="containsText" text="Cancel Test">
      <formula>NOT(ISERROR(SEARCH("Cancel Test",D320)))</formula>
    </cfRule>
  </conditionalFormatting>
  <conditionalFormatting sqref="AV317:AX319">
    <cfRule type="timePeriod" dxfId="378" priority="321" timePeriod="nextMonth">
      <formula>AND(MONTH(AV317)=MONTH(EDATE(TODAY(),0+1)),YEAR(AV317)=YEAR(EDATE(TODAY(),0+1)))</formula>
    </cfRule>
    <cfRule type="timePeriod" dxfId="377" priority="322" timePeriod="nextWeek">
      <formula>AND(ROUNDDOWN(AV317,0)-TODAY()&gt;(7-WEEKDAY(TODAY())),ROUNDDOWN(AV317,0)-TODAY()&lt;(15-WEEKDAY(TODAY())))</formula>
    </cfRule>
    <cfRule type="timePeriod" dxfId="376" priority="323" timePeriod="thisWeek">
      <formula>AND(TODAY()-ROUNDDOWN(AV317,0)&lt;=WEEKDAY(TODAY())-1,ROUNDDOWN(AV317,0)-TODAY()&lt;=7-WEEKDAY(TODAY()))</formula>
    </cfRule>
  </conditionalFormatting>
  <conditionalFormatting sqref="AY317:AY319">
    <cfRule type="timePeriod" dxfId="375" priority="318" timePeriod="nextMonth">
      <formula>AND(MONTH(AY317)=MONTH(EDATE(TODAY(),0+1)),YEAR(AY317)=YEAR(EDATE(TODAY(),0+1)))</formula>
    </cfRule>
    <cfRule type="timePeriod" dxfId="374" priority="319" timePeriod="nextWeek">
      <formula>AND(ROUNDDOWN(AY317,0)-TODAY()&gt;(7-WEEKDAY(TODAY())),ROUNDDOWN(AY317,0)-TODAY()&lt;(15-WEEKDAY(TODAY())))</formula>
    </cfRule>
    <cfRule type="timePeriod" dxfId="373" priority="320" timePeriod="thisWeek">
      <formula>AND(TODAY()-ROUNDDOWN(AY317,0)&lt;=WEEKDAY(TODAY())-1,ROUNDDOWN(AY317,0)-TODAY()&lt;=7-WEEKDAY(TODAY()))</formula>
    </cfRule>
  </conditionalFormatting>
  <conditionalFormatting sqref="CD317:CD319">
    <cfRule type="timePeriod" dxfId="372" priority="315" timePeriod="nextMonth">
      <formula>AND(MONTH(CD317)=MONTH(EDATE(TODAY(),0+1)),YEAR(CD317)=YEAR(EDATE(TODAY(),0+1)))</formula>
    </cfRule>
    <cfRule type="timePeriod" dxfId="371" priority="316" timePeriod="nextWeek">
      <formula>AND(ROUNDDOWN(CD317,0)-TODAY()&gt;(7-WEEKDAY(TODAY())),ROUNDDOWN(CD317,0)-TODAY()&lt;(15-WEEKDAY(TODAY())))</formula>
    </cfRule>
    <cfRule type="timePeriod" dxfId="370" priority="317" timePeriod="thisWeek">
      <formula>AND(TODAY()-ROUNDDOWN(CD317,0)&lt;=WEEKDAY(TODAY())-1,ROUNDDOWN(CD317,0)-TODAY()&lt;=7-WEEKDAY(TODAY()))</formula>
    </cfRule>
  </conditionalFormatting>
  <conditionalFormatting sqref="CD317:CD319">
    <cfRule type="timePeriod" dxfId="369" priority="312" timePeriod="nextMonth">
      <formula>AND(MONTH(CD317)=MONTH(EDATE(TODAY(),0+1)),YEAR(CD317)=YEAR(EDATE(TODAY(),0+1)))</formula>
    </cfRule>
    <cfRule type="timePeriod" dxfId="368" priority="313" timePeriod="nextWeek">
      <formula>AND(ROUNDDOWN(CD317,0)-TODAY()&gt;(7-WEEKDAY(TODAY())),ROUNDDOWN(CD317,0)-TODAY()&lt;(15-WEEKDAY(TODAY())))</formula>
    </cfRule>
    <cfRule type="timePeriod" dxfId="367" priority="314" timePeriod="thisWeek">
      <formula>AND(TODAY()-ROUNDDOWN(CD317,0)&lt;=WEEKDAY(TODAY())-1,ROUNDDOWN(CD317,0)-TODAY()&lt;=7-WEEKDAY(TODAY()))</formula>
    </cfRule>
  </conditionalFormatting>
  <conditionalFormatting sqref="D323">
    <cfRule type="containsText" dxfId="366" priority="309" stopIfTrue="1" operator="containsText" text="Near Due">
      <formula>NOT(ISERROR(SEARCH("Near Due",D323)))</formula>
    </cfRule>
    <cfRule type="containsText" dxfId="365" priority="310" stopIfTrue="1" operator="containsText" text="Closed">
      <formula>NOT(ISERROR(SEARCH("Closed",D323)))</formula>
    </cfRule>
  </conditionalFormatting>
  <conditionalFormatting sqref="D323">
    <cfRule type="containsText" dxfId="364" priority="306" stopIfTrue="1" operator="containsText" text="Too Over Due">
      <formula>NOT(ISERROR(SEARCH("Too Over Due",D323)))</formula>
    </cfRule>
    <cfRule type="containsText" dxfId="363" priority="307" stopIfTrue="1" operator="containsText" text="Over due">
      <formula>NOT(ISERROR(SEARCH("Over due",D323)))</formula>
    </cfRule>
    <cfRule type="containsText" dxfId="362" priority="308" stopIfTrue="1" operator="containsText" text="Today is due date">
      <formula>NOT(ISERROR(SEARCH("Today is due date",D323)))</formula>
    </cfRule>
  </conditionalFormatting>
  <conditionalFormatting sqref="E323">
    <cfRule type="containsText" dxfId="361" priority="304" stopIfTrue="1" operator="containsText" text="Near Due">
      <formula>NOT(ISERROR(SEARCH("Near Due",E323)))</formula>
    </cfRule>
    <cfRule type="containsText" dxfId="360" priority="305" stopIfTrue="1" operator="containsText" text="Closed">
      <formula>NOT(ISERROR(SEARCH("Closed",E323)))</formula>
    </cfRule>
  </conditionalFormatting>
  <conditionalFormatting sqref="E323">
    <cfRule type="containsText" dxfId="359" priority="301" stopIfTrue="1" operator="containsText" text="Too Over Due">
      <formula>NOT(ISERROR(SEARCH("Too Over Due",E323)))</formula>
    </cfRule>
    <cfRule type="containsText" dxfId="358" priority="302" stopIfTrue="1" operator="containsText" text="Over due">
      <formula>NOT(ISERROR(SEARCH("Over due",E323)))</formula>
    </cfRule>
    <cfRule type="containsText" dxfId="357" priority="303" stopIfTrue="1" operator="containsText" text="Today is due date">
      <formula>NOT(ISERROR(SEARCH("Today is due date",E323)))</formula>
    </cfRule>
  </conditionalFormatting>
  <conditionalFormatting sqref="X323:Y323">
    <cfRule type="containsText" dxfId="356" priority="298" operator="containsText" text="Non Operate">
      <formula>NOT(ISERROR(SEARCH("Non Operate",X323)))</formula>
    </cfRule>
    <cfRule type="containsText" dxfId="355" priority="299" operator="containsText" text="Operate">
      <formula>NOT(ISERROR(SEARCH("Operate",X323)))</formula>
    </cfRule>
  </conditionalFormatting>
  <conditionalFormatting sqref="O323">
    <cfRule type="containsText" dxfId="354" priority="296" operator="containsText" text="Regular Test">
      <formula>NOT(ISERROR(SEARCH("Regular Test",O323)))</formula>
    </cfRule>
    <cfRule type="containsText" dxfId="353" priority="297" operator="containsText" text="Special Request">
      <formula>NOT(ISERROR(SEARCH("Special Request",O323)))</formula>
    </cfRule>
  </conditionalFormatting>
  <conditionalFormatting sqref="CC323">
    <cfRule type="colorScale" priority="311">
      <colorScale>
        <cfvo type="min"/>
        <cfvo type="percentile" val="50"/>
        <cfvo type="max"/>
        <color rgb="FF63BE7B"/>
        <color rgb="FFFCFCFF"/>
        <color rgb="FFF8696B"/>
      </colorScale>
    </cfRule>
  </conditionalFormatting>
  <conditionalFormatting sqref="AF323:BE323">
    <cfRule type="timePeriod" dxfId="352" priority="293" timePeriod="nextMonth">
      <formula>AND(MONTH(AF323)=MONTH(EDATE(TODAY(),0+1)),YEAR(AF323)=YEAR(EDATE(TODAY(),0+1)))</formula>
    </cfRule>
    <cfRule type="timePeriod" dxfId="351" priority="294" timePeriod="nextWeek">
      <formula>AND(ROUNDDOWN(AF323,0)-TODAY()&gt;(7-WEEKDAY(TODAY())),ROUNDDOWN(AF323,0)-TODAY()&lt;(15-WEEKDAY(TODAY())))</formula>
    </cfRule>
    <cfRule type="timePeriod" dxfId="350" priority="295" timePeriod="thisWeek">
      <formula>AND(TODAY()-ROUNDDOWN(AF323,0)&lt;=WEEKDAY(TODAY())-1,ROUNDDOWN(AF323,0)-TODAY()&lt;=7-WEEKDAY(TODAY()))</formula>
    </cfRule>
  </conditionalFormatting>
  <conditionalFormatting sqref="CD323">
    <cfRule type="timePeriod" dxfId="349" priority="290" timePeriod="nextMonth">
      <formula>AND(MONTH(CD323)=MONTH(EDATE(TODAY(),0+1)),YEAR(CD323)=YEAR(EDATE(TODAY(),0+1)))</formula>
    </cfRule>
    <cfRule type="timePeriod" dxfId="348" priority="291" timePeriod="nextWeek">
      <formula>AND(ROUNDDOWN(CD323,0)-TODAY()&gt;(7-WEEKDAY(TODAY())),ROUNDDOWN(CD323,0)-TODAY()&lt;(15-WEEKDAY(TODAY())))</formula>
    </cfRule>
    <cfRule type="timePeriod" dxfId="347" priority="292" timePeriod="thisWeek">
      <formula>AND(TODAY()-ROUNDDOWN(CD323,0)&lt;=WEEKDAY(TODAY())-1,ROUNDDOWN(CD323,0)-TODAY()&lt;=7-WEEKDAY(TODAY()))</formula>
    </cfRule>
  </conditionalFormatting>
  <conditionalFormatting sqref="CD323">
    <cfRule type="timePeriod" dxfId="346" priority="287" timePeriod="nextMonth">
      <formula>AND(MONTH(CD323)=MONTH(EDATE(TODAY(),0+1)),YEAR(CD323)=YEAR(EDATE(TODAY(),0+1)))</formula>
    </cfRule>
    <cfRule type="timePeriod" dxfId="345" priority="288" timePeriod="nextWeek">
      <formula>AND(ROUNDDOWN(CD323,0)-TODAY()&gt;(7-WEEKDAY(TODAY())),ROUNDDOWN(CD323,0)-TODAY()&lt;(15-WEEKDAY(TODAY())))</formula>
    </cfRule>
    <cfRule type="timePeriod" dxfId="344" priority="289" timePeriod="thisWeek">
      <formula>AND(TODAY()-ROUNDDOWN(CD323,0)&lt;=WEEKDAY(TODAY())-1,ROUNDDOWN(CD323,0)-TODAY()&lt;=7-WEEKDAY(TODAY()))</formula>
    </cfRule>
  </conditionalFormatting>
  <conditionalFormatting sqref="C323">
    <cfRule type="containsText" dxfId="343" priority="273" operator="containsText" text="Closed">
      <formula>NOT(ISERROR(SEARCH("Closed",C323)))</formula>
    </cfRule>
    <cfRule type="containsText" dxfId="342" priority="285" stopIfTrue="1" operator="containsText" text="Near Due">
      <formula>NOT(ISERROR(SEARCH("Near Due",C323)))</formula>
    </cfRule>
    <cfRule type="containsText" dxfId="341" priority="286" stopIfTrue="1" operator="containsText" text="Closed">
      <formula>NOT(ISERROR(SEARCH("Closed",C323)))</formula>
    </cfRule>
  </conditionalFormatting>
  <conditionalFormatting sqref="C323">
    <cfRule type="containsText" dxfId="340" priority="282" stopIfTrue="1" operator="containsText" text="Too Over Due">
      <formula>NOT(ISERROR(SEARCH("Too Over Due",C323)))</formula>
    </cfRule>
    <cfRule type="containsText" dxfId="339" priority="283" stopIfTrue="1" operator="containsText" text="Over due">
      <formula>NOT(ISERROR(SEARCH("Over due",C323)))</formula>
    </cfRule>
    <cfRule type="containsText" dxfId="338" priority="284" stopIfTrue="1" operator="containsText" text="Today is due date">
      <formula>NOT(ISERROR(SEARCH("Today is due date",C323)))</formula>
    </cfRule>
  </conditionalFormatting>
  <conditionalFormatting sqref="CF323">
    <cfRule type="timePeriod" dxfId="337" priority="279" timePeriod="nextMonth">
      <formula>AND(MONTH(CF323)=MONTH(EDATE(TODAY(),0+1)),YEAR(CF323)=YEAR(EDATE(TODAY(),0+1)))</formula>
    </cfRule>
    <cfRule type="timePeriod" dxfId="336" priority="280" timePeriod="nextWeek">
      <formula>AND(ROUNDDOWN(CF323,0)-TODAY()&gt;(7-WEEKDAY(TODAY())),ROUNDDOWN(CF323,0)-TODAY()&lt;(15-WEEKDAY(TODAY())))</formula>
    </cfRule>
    <cfRule type="timePeriod" dxfId="335" priority="281" timePeriod="thisWeek">
      <formula>AND(TODAY()-ROUNDDOWN(CF323,0)&lt;=WEEKDAY(TODAY())-1,ROUNDDOWN(CF323,0)-TODAY()&lt;=7-WEEKDAY(TODAY()))</formula>
    </cfRule>
  </conditionalFormatting>
  <conditionalFormatting sqref="CF323">
    <cfRule type="timePeriod" dxfId="334" priority="276" timePeriod="nextMonth">
      <formula>AND(MONTH(CF323)=MONTH(EDATE(TODAY(),0+1)),YEAR(CF323)=YEAR(EDATE(TODAY(),0+1)))</formula>
    </cfRule>
    <cfRule type="timePeriod" dxfId="333" priority="277" timePeriod="nextWeek">
      <formula>AND(ROUNDDOWN(CF323,0)-TODAY()&gt;(7-WEEKDAY(TODAY())),ROUNDDOWN(CF323,0)-TODAY()&lt;(15-WEEKDAY(TODAY())))</formula>
    </cfRule>
    <cfRule type="timePeriod" dxfId="332" priority="278" timePeriod="thisWeek">
      <formula>AND(TODAY()-ROUNDDOWN(CF323,0)&lt;=WEEKDAY(TODAY())-1,ROUNDDOWN(CF323,0)-TODAY()&lt;=7-WEEKDAY(TODAY()))</formula>
    </cfRule>
  </conditionalFormatting>
  <conditionalFormatting sqref="D323">
    <cfRule type="containsText" dxfId="331" priority="274" operator="containsText" text="Done">
      <formula>NOT(ISERROR(SEARCH("Done",D323)))</formula>
    </cfRule>
    <cfRule type="containsText" dxfId="330" priority="275" operator="containsText" text="Under Test">
      <formula>NOT(ISERROR(SEARCH("Under Test",D323)))</formula>
    </cfRule>
  </conditionalFormatting>
  <conditionalFormatting sqref="D323">
    <cfRule type="containsText" dxfId="329" priority="272" operator="containsText" text="Cancel Test">
      <formula>NOT(ISERROR(SEARCH("Cancel Test",D323)))</formula>
    </cfRule>
  </conditionalFormatting>
  <conditionalFormatting sqref="D324">
    <cfRule type="containsText" dxfId="328" priority="269" stopIfTrue="1" operator="containsText" text="Near Due">
      <formula>NOT(ISERROR(SEARCH("Near Due",D324)))</formula>
    </cfRule>
    <cfRule type="containsText" dxfId="327" priority="270" stopIfTrue="1" operator="containsText" text="Closed">
      <formula>NOT(ISERROR(SEARCH("Closed",D324)))</formula>
    </cfRule>
  </conditionalFormatting>
  <conditionalFormatting sqref="D324">
    <cfRule type="containsText" dxfId="326" priority="266" stopIfTrue="1" operator="containsText" text="Too Over Due">
      <formula>NOT(ISERROR(SEARCH("Too Over Due",D324)))</formula>
    </cfRule>
    <cfRule type="containsText" dxfId="325" priority="267" stopIfTrue="1" operator="containsText" text="Over due">
      <formula>NOT(ISERROR(SEARCH("Over due",D324)))</formula>
    </cfRule>
    <cfRule type="containsText" dxfId="324" priority="268" stopIfTrue="1" operator="containsText" text="Today is due date">
      <formula>NOT(ISERROR(SEARCH("Today is due date",D324)))</formula>
    </cfRule>
  </conditionalFormatting>
  <conditionalFormatting sqref="E324">
    <cfRule type="containsText" dxfId="323" priority="264" stopIfTrue="1" operator="containsText" text="Near Due">
      <formula>NOT(ISERROR(SEARCH("Near Due",E324)))</formula>
    </cfRule>
    <cfRule type="containsText" dxfId="322" priority="265" stopIfTrue="1" operator="containsText" text="Closed">
      <formula>NOT(ISERROR(SEARCH("Closed",E324)))</formula>
    </cfRule>
  </conditionalFormatting>
  <conditionalFormatting sqref="E324">
    <cfRule type="containsText" dxfId="321" priority="261" stopIfTrue="1" operator="containsText" text="Too Over Due">
      <formula>NOT(ISERROR(SEARCH("Too Over Due",E324)))</formula>
    </cfRule>
    <cfRule type="containsText" dxfId="320" priority="262" stopIfTrue="1" operator="containsText" text="Over due">
      <formula>NOT(ISERROR(SEARCH("Over due",E324)))</formula>
    </cfRule>
    <cfRule type="containsText" dxfId="319" priority="263" stopIfTrue="1" operator="containsText" text="Today is due date">
      <formula>NOT(ISERROR(SEARCH("Today is due date",E324)))</formula>
    </cfRule>
  </conditionalFormatting>
  <conditionalFormatting sqref="X324:Y324">
    <cfRule type="containsText" dxfId="318" priority="258" operator="containsText" text="Non Operate">
      <formula>NOT(ISERROR(SEARCH("Non Operate",X324)))</formula>
    </cfRule>
    <cfRule type="containsText" dxfId="317" priority="259" operator="containsText" text="Operate">
      <formula>NOT(ISERROR(SEARCH("Operate",X324)))</formula>
    </cfRule>
  </conditionalFormatting>
  <conditionalFormatting sqref="O324">
    <cfRule type="containsText" dxfId="316" priority="256" operator="containsText" text="Regular Test">
      <formula>NOT(ISERROR(SEARCH("Regular Test",O324)))</formula>
    </cfRule>
    <cfRule type="containsText" dxfId="315" priority="257" operator="containsText" text="Special Request">
      <formula>NOT(ISERROR(SEARCH("Special Request",O324)))</formula>
    </cfRule>
  </conditionalFormatting>
  <conditionalFormatting sqref="CC324">
    <cfRule type="colorScale" priority="271">
      <colorScale>
        <cfvo type="min"/>
        <cfvo type="percentile" val="50"/>
        <cfvo type="max"/>
        <color rgb="FF63BE7B"/>
        <color rgb="FFFCFCFF"/>
        <color rgb="FFF8696B"/>
      </colorScale>
    </cfRule>
  </conditionalFormatting>
  <conditionalFormatting sqref="AF324:BE324">
    <cfRule type="timePeriod" dxfId="314" priority="253" timePeriod="nextMonth">
      <formula>AND(MONTH(AF324)=MONTH(EDATE(TODAY(),0+1)),YEAR(AF324)=YEAR(EDATE(TODAY(),0+1)))</formula>
    </cfRule>
    <cfRule type="timePeriod" dxfId="313" priority="254" timePeriod="nextWeek">
      <formula>AND(ROUNDDOWN(AF324,0)-TODAY()&gt;(7-WEEKDAY(TODAY())),ROUNDDOWN(AF324,0)-TODAY()&lt;(15-WEEKDAY(TODAY())))</formula>
    </cfRule>
    <cfRule type="timePeriod" dxfId="312" priority="255" timePeriod="thisWeek">
      <formula>AND(TODAY()-ROUNDDOWN(AF324,0)&lt;=WEEKDAY(TODAY())-1,ROUNDDOWN(AF324,0)-TODAY()&lt;=7-WEEKDAY(TODAY()))</formula>
    </cfRule>
  </conditionalFormatting>
  <conditionalFormatting sqref="CD324">
    <cfRule type="timePeriod" dxfId="311" priority="250" timePeriod="nextMonth">
      <formula>AND(MONTH(CD324)=MONTH(EDATE(TODAY(),0+1)),YEAR(CD324)=YEAR(EDATE(TODAY(),0+1)))</formula>
    </cfRule>
    <cfRule type="timePeriod" dxfId="310" priority="251" timePeriod="nextWeek">
      <formula>AND(ROUNDDOWN(CD324,0)-TODAY()&gt;(7-WEEKDAY(TODAY())),ROUNDDOWN(CD324,0)-TODAY()&lt;(15-WEEKDAY(TODAY())))</formula>
    </cfRule>
    <cfRule type="timePeriod" dxfId="309" priority="252" timePeriod="thisWeek">
      <formula>AND(TODAY()-ROUNDDOWN(CD324,0)&lt;=WEEKDAY(TODAY())-1,ROUNDDOWN(CD324,0)-TODAY()&lt;=7-WEEKDAY(TODAY()))</formula>
    </cfRule>
  </conditionalFormatting>
  <conditionalFormatting sqref="CD324">
    <cfRule type="timePeriod" dxfId="308" priority="247" timePeriod="nextMonth">
      <formula>AND(MONTH(CD324)=MONTH(EDATE(TODAY(),0+1)),YEAR(CD324)=YEAR(EDATE(TODAY(),0+1)))</formula>
    </cfRule>
    <cfRule type="timePeriod" dxfId="307" priority="248" timePeriod="nextWeek">
      <formula>AND(ROUNDDOWN(CD324,0)-TODAY()&gt;(7-WEEKDAY(TODAY())),ROUNDDOWN(CD324,0)-TODAY()&lt;(15-WEEKDAY(TODAY())))</formula>
    </cfRule>
    <cfRule type="timePeriod" dxfId="306" priority="249" timePeriod="thisWeek">
      <formula>AND(TODAY()-ROUNDDOWN(CD324,0)&lt;=WEEKDAY(TODAY())-1,ROUNDDOWN(CD324,0)-TODAY()&lt;=7-WEEKDAY(TODAY()))</formula>
    </cfRule>
  </conditionalFormatting>
  <conditionalFormatting sqref="C324">
    <cfRule type="containsText" dxfId="305" priority="233" operator="containsText" text="Closed">
      <formula>NOT(ISERROR(SEARCH("Closed",C324)))</formula>
    </cfRule>
    <cfRule type="containsText" dxfId="304" priority="245" stopIfTrue="1" operator="containsText" text="Near Due">
      <formula>NOT(ISERROR(SEARCH("Near Due",C324)))</formula>
    </cfRule>
    <cfRule type="containsText" dxfId="303" priority="246" stopIfTrue="1" operator="containsText" text="Closed">
      <formula>NOT(ISERROR(SEARCH("Closed",C324)))</formula>
    </cfRule>
  </conditionalFormatting>
  <conditionalFormatting sqref="C324">
    <cfRule type="containsText" dxfId="302" priority="242" stopIfTrue="1" operator="containsText" text="Too Over Due">
      <formula>NOT(ISERROR(SEARCH("Too Over Due",C324)))</formula>
    </cfRule>
    <cfRule type="containsText" dxfId="301" priority="243" stopIfTrue="1" operator="containsText" text="Over due">
      <formula>NOT(ISERROR(SEARCH("Over due",C324)))</formula>
    </cfRule>
    <cfRule type="containsText" dxfId="300" priority="244" stopIfTrue="1" operator="containsText" text="Today is due date">
      <formula>NOT(ISERROR(SEARCH("Today is due date",C324)))</formula>
    </cfRule>
  </conditionalFormatting>
  <conditionalFormatting sqref="CF324">
    <cfRule type="timePeriod" dxfId="299" priority="239" timePeriod="nextMonth">
      <formula>AND(MONTH(CF324)=MONTH(EDATE(TODAY(),0+1)),YEAR(CF324)=YEAR(EDATE(TODAY(),0+1)))</formula>
    </cfRule>
    <cfRule type="timePeriod" dxfId="298" priority="240" timePeriod="nextWeek">
      <formula>AND(ROUNDDOWN(CF324,0)-TODAY()&gt;(7-WEEKDAY(TODAY())),ROUNDDOWN(CF324,0)-TODAY()&lt;(15-WEEKDAY(TODAY())))</formula>
    </cfRule>
    <cfRule type="timePeriod" dxfId="297" priority="241" timePeriod="thisWeek">
      <formula>AND(TODAY()-ROUNDDOWN(CF324,0)&lt;=WEEKDAY(TODAY())-1,ROUNDDOWN(CF324,0)-TODAY()&lt;=7-WEEKDAY(TODAY()))</formula>
    </cfRule>
  </conditionalFormatting>
  <conditionalFormatting sqref="CF324">
    <cfRule type="timePeriod" dxfId="296" priority="236" timePeriod="nextMonth">
      <formula>AND(MONTH(CF324)=MONTH(EDATE(TODAY(),0+1)),YEAR(CF324)=YEAR(EDATE(TODAY(),0+1)))</formula>
    </cfRule>
    <cfRule type="timePeriod" dxfId="295" priority="237" timePeriod="nextWeek">
      <formula>AND(ROUNDDOWN(CF324,0)-TODAY()&gt;(7-WEEKDAY(TODAY())),ROUNDDOWN(CF324,0)-TODAY()&lt;(15-WEEKDAY(TODAY())))</formula>
    </cfRule>
    <cfRule type="timePeriod" dxfId="294" priority="238" timePeriod="thisWeek">
      <formula>AND(TODAY()-ROUNDDOWN(CF324,0)&lt;=WEEKDAY(TODAY())-1,ROUNDDOWN(CF324,0)-TODAY()&lt;=7-WEEKDAY(TODAY()))</formula>
    </cfRule>
  </conditionalFormatting>
  <conditionalFormatting sqref="D324">
    <cfRule type="containsText" dxfId="293" priority="234" operator="containsText" text="Done">
      <formula>NOT(ISERROR(SEARCH("Done",D324)))</formula>
    </cfRule>
    <cfRule type="containsText" dxfId="292" priority="235" operator="containsText" text="Under Test">
      <formula>NOT(ISERROR(SEARCH("Under Test",D324)))</formula>
    </cfRule>
  </conditionalFormatting>
  <conditionalFormatting sqref="D324">
    <cfRule type="containsText" dxfId="291" priority="232" operator="containsText" text="Cancel Test">
      <formula>NOT(ISERROR(SEARCH("Cancel Test",D324)))</formula>
    </cfRule>
  </conditionalFormatting>
  <conditionalFormatting sqref="X325:Y325">
    <cfRule type="containsText" dxfId="290" priority="228" operator="containsText" text="Non Operate">
      <formula>NOT(ISERROR(SEARCH("Non Operate",X325)))</formula>
    </cfRule>
    <cfRule type="containsText" dxfId="289" priority="229" operator="containsText" text="Operate">
      <formula>NOT(ISERROR(SEARCH("Operate",X325)))</formula>
    </cfRule>
  </conditionalFormatting>
  <conditionalFormatting sqref="O325">
    <cfRule type="containsText" dxfId="288" priority="226" operator="containsText" text="Regular Test">
      <formula>NOT(ISERROR(SEARCH("Regular Test",O325)))</formula>
    </cfRule>
    <cfRule type="containsText" dxfId="287" priority="227" operator="containsText" text="Special Request">
      <formula>NOT(ISERROR(SEARCH("Special Request",O325)))</formula>
    </cfRule>
  </conditionalFormatting>
  <conditionalFormatting sqref="CC325">
    <cfRule type="colorScale" priority="231">
      <colorScale>
        <cfvo type="min"/>
        <cfvo type="percentile" val="50"/>
        <cfvo type="max"/>
        <color rgb="FF63BE7B"/>
        <color rgb="FFFCFCFF"/>
        <color rgb="FFF8696B"/>
      </colorScale>
    </cfRule>
  </conditionalFormatting>
  <conditionalFormatting sqref="AF325:BE325">
    <cfRule type="timePeriod" dxfId="286" priority="223" timePeriod="nextMonth">
      <formula>AND(MONTH(AF325)=MONTH(EDATE(TODAY(),0+1)),YEAR(AF325)=YEAR(EDATE(TODAY(),0+1)))</formula>
    </cfRule>
    <cfRule type="timePeriod" dxfId="285" priority="224" timePeriod="nextWeek">
      <formula>AND(ROUNDDOWN(AF325,0)-TODAY()&gt;(7-WEEKDAY(TODAY())),ROUNDDOWN(AF325,0)-TODAY()&lt;(15-WEEKDAY(TODAY())))</formula>
    </cfRule>
    <cfRule type="timePeriod" dxfId="284" priority="225" timePeriod="thisWeek">
      <formula>AND(TODAY()-ROUNDDOWN(AF325,0)&lt;=WEEKDAY(TODAY())-1,ROUNDDOWN(AF325,0)-TODAY()&lt;=7-WEEKDAY(TODAY()))</formula>
    </cfRule>
  </conditionalFormatting>
  <conditionalFormatting sqref="CD325">
    <cfRule type="timePeriod" dxfId="283" priority="220" timePeriod="nextMonth">
      <formula>AND(MONTH(CD325)=MONTH(EDATE(TODAY(),0+1)),YEAR(CD325)=YEAR(EDATE(TODAY(),0+1)))</formula>
    </cfRule>
    <cfRule type="timePeriod" dxfId="282" priority="221" timePeriod="nextWeek">
      <formula>AND(ROUNDDOWN(CD325,0)-TODAY()&gt;(7-WEEKDAY(TODAY())),ROUNDDOWN(CD325,0)-TODAY()&lt;(15-WEEKDAY(TODAY())))</formula>
    </cfRule>
    <cfRule type="timePeriod" dxfId="281" priority="222" timePeriod="thisWeek">
      <formula>AND(TODAY()-ROUNDDOWN(CD325,0)&lt;=WEEKDAY(TODAY())-1,ROUNDDOWN(CD325,0)-TODAY()&lt;=7-WEEKDAY(TODAY()))</formula>
    </cfRule>
  </conditionalFormatting>
  <conditionalFormatting sqref="C325">
    <cfRule type="containsText" dxfId="280" priority="214" operator="containsText" text="Closed">
      <formula>NOT(ISERROR(SEARCH("Closed",C325)))</formula>
    </cfRule>
    <cfRule type="containsText" dxfId="279" priority="218" stopIfTrue="1" operator="containsText" text="Near Due">
      <formula>NOT(ISERROR(SEARCH("Near Due",C325)))</formula>
    </cfRule>
    <cfRule type="containsText" dxfId="278" priority="219" stopIfTrue="1" operator="containsText" text="Closed">
      <formula>NOT(ISERROR(SEARCH("Closed",C325)))</formula>
    </cfRule>
  </conditionalFormatting>
  <conditionalFormatting sqref="C325">
    <cfRule type="containsText" dxfId="277" priority="215" stopIfTrue="1" operator="containsText" text="Too Over Due">
      <formula>NOT(ISERROR(SEARCH("Too Over Due",C325)))</formula>
    </cfRule>
    <cfRule type="containsText" dxfId="276" priority="216" stopIfTrue="1" operator="containsText" text="Over due">
      <formula>NOT(ISERROR(SEARCH("Over due",C325)))</formula>
    </cfRule>
    <cfRule type="containsText" dxfId="275" priority="217" stopIfTrue="1" operator="containsText" text="Today is due date">
      <formula>NOT(ISERROR(SEARCH("Today is due date",C325)))</formula>
    </cfRule>
  </conditionalFormatting>
  <conditionalFormatting sqref="D325">
    <cfRule type="containsText" dxfId="274" priority="212" stopIfTrue="1" operator="containsText" text="Near Due">
      <formula>NOT(ISERROR(SEARCH("Near Due",D325)))</formula>
    </cfRule>
    <cfRule type="containsText" dxfId="273" priority="213" stopIfTrue="1" operator="containsText" text="Closed">
      <formula>NOT(ISERROR(SEARCH("Closed",D325)))</formula>
    </cfRule>
  </conditionalFormatting>
  <conditionalFormatting sqref="D325">
    <cfRule type="containsText" dxfId="272" priority="209" stopIfTrue="1" operator="containsText" text="Too Over Due">
      <formula>NOT(ISERROR(SEARCH("Too Over Due",D325)))</formula>
    </cfRule>
    <cfRule type="containsText" dxfId="271" priority="210" stopIfTrue="1" operator="containsText" text="Over due">
      <formula>NOT(ISERROR(SEARCH("Over due",D325)))</formula>
    </cfRule>
    <cfRule type="containsText" dxfId="270" priority="211" stopIfTrue="1" operator="containsText" text="Today is due date">
      <formula>NOT(ISERROR(SEARCH("Today is due date",D325)))</formula>
    </cfRule>
  </conditionalFormatting>
  <conditionalFormatting sqref="D325">
    <cfRule type="containsText" dxfId="269" priority="207" operator="containsText" text="Done">
      <formula>NOT(ISERROR(SEARCH("Done",D325)))</formula>
    </cfRule>
    <cfRule type="containsText" dxfId="268" priority="208" operator="containsText" text="Under Test">
      <formula>NOT(ISERROR(SEARCH("Under Test",D325)))</formula>
    </cfRule>
  </conditionalFormatting>
  <conditionalFormatting sqref="D325">
    <cfRule type="containsText" dxfId="267" priority="206" operator="containsText" text="Cancel Test">
      <formula>NOT(ISERROR(SEARCH("Cancel Test",D325)))</formula>
    </cfRule>
  </conditionalFormatting>
  <conditionalFormatting sqref="E325">
    <cfRule type="containsText" dxfId="266" priority="204" stopIfTrue="1" operator="containsText" text="Near Due">
      <formula>NOT(ISERROR(SEARCH("Near Due",E325)))</formula>
    </cfRule>
    <cfRule type="containsText" dxfId="265" priority="205" stopIfTrue="1" operator="containsText" text="Closed">
      <formula>NOT(ISERROR(SEARCH("Closed",E325)))</formula>
    </cfRule>
  </conditionalFormatting>
  <conditionalFormatting sqref="E325">
    <cfRule type="containsText" dxfId="264" priority="201" stopIfTrue="1" operator="containsText" text="Too Over Due">
      <formula>NOT(ISERROR(SEARCH("Too Over Due",E325)))</formula>
    </cfRule>
    <cfRule type="containsText" dxfId="263" priority="202" stopIfTrue="1" operator="containsText" text="Over due">
      <formula>NOT(ISERROR(SEARCH("Over due",E325)))</formula>
    </cfRule>
    <cfRule type="containsText" dxfId="262" priority="203" stopIfTrue="1" operator="containsText" text="Today is due date">
      <formula>NOT(ISERROR(SEARCH("Today is due date",E325)))</formula>
    </cfRule>
  </conditionalFormatting>
  <conditionalFormatting sqref="D326">
    <cfRule type="containsText" dxfId="261" priority="198" stopIfTrue="1" operator="containsText" text="Near Due">
      <formula>NOT(ISERROR(SEARCH("Near Due",D326)))</formula>
    </cfRule>
    <cfRule type="containsText" dxfId="260" priority="199" stopIfTrue="1" operator="containsText" text="Closed">
      <formula>NOT(ISERROR(SEARCH("Closed",D326)))</formula>
    </cfRule>
  </conditionalFormatting>
  <conditionalFormatting sqref="D326">
    <cfRule type="containsText" dxfId="259" priority="195" stopIfTrue="1" operator="containsText" text="Too Over Due">
      <formula>NOT(ISERROR(SEARCH("Too Over Due",D326)))</formula>
    </cfRule>
    <cfRule type="containsText" dxfId="258" priority="196" stopIfTrue="1" operator="containsText" text="Over due">
      <formula>NOT(ISERROR(SEARCH("Over due",D326)))</formula>
    </cfRule>
    <cfRule type="containsText" dxfId="257" priority="197" stopIfTrue="1" operator="containsText" text="Today is due date">
      <formula>NOT(ISERROR(SEARCH("Today is due date",D326)))</formula>
    </cfRule>
  </conditionalFormatting>
  <conditionalFormatting sqref="E326">
    <cfRule type="containsText" dxfId="256" priority="193" stopIfTrue="1" operator="containsText" text="Near Due">
      <formula>NOT(ISERROR(SEARCH("Near Due",E326)))</formula>
    </cfRule>
    <cfRule type="containsText" dxfId="255" priority="194" stopIfTrue="1" operator="containsText" text="Closed">
      <formula>NOT(ISERROR(SEARCH("Closed",E326)))</formula>
    </cfRule>
  </conditionalFormatting>
  <conditionalFormatting sqref="E326">
    <cfRule type="containsText" dxfId="254" priority="190" stopIfTrue="1" operator="containsText" text="Too Over Due">
      <formula>NOT(ISERROR(SEARCH("Too Over Due",E326)))</formula>
    </cfRule>
    <cfRule type="containsText" dxfId="253" priority="191" stopIfTrue="1" operator="containsText" text="Over due">
      <formula>NOT(ISERROR(SEARCH("Over due",E326)))</formula>
    </cfRule>
    <cfRule type="containsText" dxfId="252" priority="192" stopIfTrue="1" operator="containsText" text="Today is due date">
      <formula>NOT(ISERROR(SEARCH("Today is due date",E326)))</formula>
    </cfRule>
  </conditionalFormatting>
  <conditionalFormatting sqref="X326:Y326">
    <cfRule type="containsText" dxfId="251" priority="187" operator="containsText" text="Non Operate">
      <formula>NOT(ISERROR(SEARCH("Non Operate",X326)))</formula>
    </cfRule>
    <cfRule type="containsText" dxfId="250" priority="188" operator="containsText" text="Operate">
      <formula>NOT(ISERROR(SEARCH("Operate",X326)))</formula>
    </cfRule>
  </conditionalFormatting>
  <conditionalFormatting sqref="O326">
    <cfRule type="containsText" dxfId="249" priority="185" operator="containsText" text="Regular Test">
      <formula>NOT(ISERROR(SEARCH("Regular Test",O326)))</formula>
    </cfRule>
    <cfRule type="containsText" dxfId="248" priority="186" operator="containsText" text="Special Request">
      <formula>NOT(ISERROR(SEARCH("Special Request",O326)))</formula>
    </cfRule>
  </conditionalFormatting>
  <conditionalFormatting sqref="CC326">
    <cfRule type="colorScale" priority="200">
      <colorScale>
        <cfvo type="min"/>
        <cfvo type="percentile" val="50"/>
        <cfvo type="max"/>
        <color rgb="FF63BE7B"/>
        <color rgb="FFFCFCFF"/>
        <color rgb="FFF8696B"/>
      </colorScale>
    </cfRule>
  </conditionalFormatting>
  <conditionalFormatting sqref="AF326:BE326">
    <cfRule type="timePeriod" dxfId="247" priority="182" timePeriod="nextMonth">
      <formula>AND(MONTH(AF326)=MONTH(EDATE(TODAY(),0+1)),YEAR(AF326)=YEAR(EDATE(TODAY(),0+1)))</formula>
    </cfRule>
    <cfRule type="timePeriod" dxfId="246" priority="183" timePeriod="nextWeek">
      <formula>AND(ROUNDDOWN(AF326,0)-TODAY()&gt;(7-WEEKDAY(TODAY())),ROUNDDOWN(AF326,0)-TODAY()&lt;(15-WEEKDAY(TODAY())))</formula>
    </cfRule>
    <cfRule type="timePeriod" dxfId="245" priority="184" timePeriod="thisWeek">
      <formula>AND(TODAY()-ROUNDDOWN(AF326,0)&lt;=WEEKDAY(TODAY())-1,ROUNDDOWN(AF326,0)-TODAY()&lt;=7-WEEKDAY(TODAY()))</formula>
    </cfRule>
  </conditionalFormatting>
  <conditionalFormatting sqref="CD326">
    <cfRule type="timePeriod" dxfId="244" priority="179" timePeriod="nextMonth">
      <formula>AND(MONTH(CD326)=MONTH(EDATE(TODAY(),0+1)),YEAR(CD326)=YEAR(EDATE(TODAY(),0+1)))</formula>
    </cfRule>
    <cfRule type="timePeriod" dxfId="243" priority="180" timePeriod="nextWeek">
      <formula>AND(ROUNDDOWN(CD326,0)-TODAY()&gt;(7-WEEKDAY(TODAY())),ROUNDDOWN(CD326,0)-TODAY()&lt;(15-WEEKDAY(TODAY())))</formula>
    </cfRule>
    <cfRule type="timePeriod" dxfId="242" priority="181" timePeriod="thisWeek">
      <formula>AND(TODAY()-ROUNDDOWN(CD326,0)&lt;=WEEKDAY(TODAY())-1,ROUNDDOWN(CD326,0)-TODAY()&lt;=7-WEEKDAY(TODAY()))</formula>
    </cfRule>
  </conditionalFormatting>
  <conditionalFormatting sqref="CD326">
    <cfRule type="timePeriod" dxfId="241" priority="176" timePeriod="nextMonth">
      <formula>AND(MONTH(CD326)=MONTH(EDATE(TODAY(),0+1)),YEAR(CD326)=YEAR(EDATE(TODAY(),0+1)))</formula>
    </cfRule>
    <cfRule type="timePeriod" dxfId="240" priority="177" timePeriod="nextWeek">
      <formula>AND(ROUNDDOWN(CD326,0)-TODAY()&gt;(7-WEEKDAY(TODAY())),ROUNDDOWN(CD326,0)-TODAY()&lt;(15-WEEKDAY(TODAY())))</formula>
    </cfRule>
    <cfRule type="timePeriod" dxfId="239" priority="178" timePeriod="thisWeek">
      <formula>AND(TODAY()-ROUNDDOWN(CD326,0)&lt;=WEEKDAY(TODAY())-1,ROUNDDOWN(CD326,0)-TODAY()&lt;=7-WEEKDAY(TODAY()))</formula>
    </cfRule>
  </conditionalFormatting>
  <conditionalFormatting sqref="C326">
    <cfRule type="containsText" dxfId="238" priority="162" operator="containsText" text="Closed">
      <formula>NOT(ISERROR(SEARCH("Closed",C326)))</formula>
    </cfRule>
    <cfRule type="containsText" dxfId="237" priority="174" stopIfTrue="1" operator="containsText" text="Near Due">
      <formula>NOT(ISERROR(SEARCH("Near Due",C326)))</formula>
    </cfRule>
    <cfRule type="containsText" dxfId="236" priority="175" stopIfTrue="1" operator="containsText" text="Closed">
      <formula>NOT(ISERROR(SEARCH("Closed",C326)))</formula>
    </cfRule>
  </conditionalFormatting>
  <conditionalFormatting sqref="C326">
    <cfRule type="containsText" dxfId="235" priority="171" stopIfTrue="1" operator="containsText" text="Too Over Due">
      <formula>NOT(ISERROR(SEARCH("Too Over Due",C326)))</formula>
    </cfRule>
    <cfRule type="containsText" dxfId="234" priority="172" stopIfTrue="1" operator="containsText" text="Over due">
      <formula>NOT(ISERROR(SEARCH("Over due",C326)))</formula>
    </cfRule>
    <cfRule type="containsText" dxfId="233" priority="173" stopIfTrue="1" operator="containsText" text="Today is due date">
      <formula>NOT(ISERROR(SEARCH("Today is due date",C326)))</formula>
    </cfRule>
  </conditionalFormatting>
  <conditionalFormatting sqref="CF326">
    <cfRule type="timePeriod" dxfId="232" priority="168" timePeriod="nextMonth">
      <formula>AND(MONTH(CF326)=MONTH(EDATE(TODAY(),0+1)),YEAR(CF326)=YEAR(EDATE(TODAY(),0+1)))</formula>
    </cfRule>
    <cfRule type="timePeriod" dxfId="231" priority="169" timePeriod="nextWeek">
      <formula>AND(ROUNDDOWN(CF326,0)-TODAY()&gt;(7-WEEKDAY(TODAY())),ROUNDDOWN(CF326,0)-TODAY()&lt;(15-WEEKDAY(TODAY())))</formula>
    </cfRule>
    <cfRule type="timePeriod" dxfId="230" priority="170" timePeriod="thisWeek">
      <formula>AND(TODAY()-ROUNDDOWN(CF326,0)&lt;=WEEKDAY(TODAY())-1,ROUNDDOWN(CF326,0)-TODAY()&lt;=7-WEEKDAY(TODAY()))</formula>
    </cfRule>
  </conditionalFormatting>
  <conditionalFormatting sqref="CF326">
    <cfRule type="timePeriod" dxfId="229" priority="165" timePeriod="nextMonth">
      <formula>AND(MONTH(CF326)=MONTH(EDATE(TODAY(),0+1)),YEAR(CF326)=YEAR(EDATE(TODAY(),0+1)))</formula>
    </cfRule>
    <cfRule type="timePeriod" dxfId="228" priority="166" timePeriod="nextWeek">
      <formula>AND(ROUNDDOWN(CF326,0)-TODAY()&gt;(7-WEEKDAY(TODAY())),ROUNDDOWN(CF326,0)-TODAY()&lt;(15-WEEKDAY(TODAY())))</formula>
    </cfRule>
    <cfRule type="timePeriod" dxfId="227" priority="167" timePeriod="thisWeek">
      <formula>AND(TODAY()-ROUNDDOWN(CF326,0)&lt;=WEEKDAY(TODAY())-1,ROUNDDOWN(CF326,0)-TODAY()&lt;=7-WEEKDAY(TODAY()))</formula>
    </cfRule>
  </conditionalFormatting>
  <conditionalFormatting sqref="D326">
    <cfRule type="containsText" dxfId="226" priority="163" operator="containsText" text="Done">
      <formula>NOT(ISERROR(SEARCH("Done",D326)))</formula>
    </cfRule>
    <cfRule type="containsText" dxfId="225" priority="164" operator="containsText" text="Under Test">
      <formula>NOT(ISERROR(SEARCH("Under Test",D326)))</formula>
    </cfRule>
  </conditionalFormatting>
  <conditionalFormatting sqref="D326">
    <cfRule type="containsText" dxfId="224" priority="161" operator="containsText" text="Cancel Test">
      <formula>NOT(ISERROR(SEARCH("Cancel Test",D326)))</formula>
    </cfRule>
  </conditionalFormatting>
  <conditionalFormatting sqref="D327">
    <cfRule type="containsText" dxfId="223" priority="158" stopIfTrue="1" operator="containsText" text="Near Due">
      <formula>NOT(ISERROR(SEARCH("Near Due",D327)))</formula>
    </cfRule>
    <cfRule type="containsText" dxfId="222" priority="159" stopIfTrue="1" operator="containsText" text="Closed">
      <formula>NOT(ISERROR(SEARCH("Closed",D327)))</formula>
    </cfRule>
  </conditionalFormatting>
  <conditionalFormatting sqref="D327">
    <cfRule type="containsText" dxfId="221" priority="155" stopIfTrue="1" operator="containsText" text="Too Over Due">
      <formula>NOT(ISERROR(SEARCH("Too Over Due",D327)))</formula>
    </cfRule>
    <cfRule type="containsText" dxfId="220" priority="156" stopIfTrue="1" operator="containsText" text="Over due">
      <formula>NOT(ISERROR(SEARCH("Over due",D327)))</formula>
    </cfRule>
    <cfRule type="containsText" dxfId="219" priority="157" stopIfTrue="1" operator="containsText" text="Today is due date">
      <formula>NOT(ISERROR(SEARCH("Today is due date",D327)))</formula>
    </cfRule>
  </conditionalFormatting>
  <conditionalFormatting sqref="E327">
    <cfRule type="containsText" dxfId="218" priority="153" stopIfTrue="1" operator="containsText" text="Near Due">
      <formula>NOT(ISERROR(SEARCH("Near Due",E327)))</formula>
    </cfRule>
    <cfRule type="containsText" dxfId="217" priority="154" stopIfTrue="1" operator="containsText" text="Closed">
      <formula>NOT(ISERROR(SEARCH("Closed",E327)))</formula>
    </cfRule>
  </conditionalFormatting>
  <conditionalFormatting sqref="E327">
    <cfRule type="containsText" dxfId="216" priority="150" stopIfTrue="1" operator="containsText" text="Too Over Due">
      <formula>NOT(ISERROR(SEARCH("Too Over Due",E327)))</formula>
    </cfRule>
    <cfRule type="containsText" dxfId="215" priority="151" stopIfTrue="1" operator="containsText" text="Over due">
      <formula>NOT(ISERROR(SEARCH("Over due",E327)))</formula>
    </cfRule>
    <cfRule type="containsText" dxfId="214" priority="152" stopIfTrue="1" operator="containsText" text="Today is due date">
      <formula>NOT(ISERROR(SEARCH("Today is due date",E327)))</formula>
    </cfRule>
  </conditionalFormatting>
  <conditionalFormatting sqref="X327:Y327">
    <cfRule type="containsText" dxfId="213" priority="147" operator="containsText" text="Non Operate">
      <formula>NOT(ISERROR(SEARCH("Non Operate",X327)))</formula>
    </cfRule>
    <cfRule type="containsText" dxfId="212" priority="148" operator="containsText" text="Operate">
      <formula>NOT(ISERROR(SEARCH("Operate",X327)))</formula>
    </cfRule>
  </conditionalFormatting>
  <conditionalFormatting sqref="O327">
    <cfRule type="containsText" dxfId="211" priority="145" operator="containsText" text="Regular Test">
      <formula>NOT(ISERROR(SEARCH("Regular Test",O327)))</formula>
    </cfRule>
    <cfRule type="containsText" dxfId="210" priority="146" operator="containsText" text="Special Request">
      <formula>NOT(ISERROR(SEARCH("Special Request",O327)))</formula>
    </cfRule>
  </conditionalFormatting>
  <conditionalFormatting sqref="CC327">
    <cfRule type="colorScale" priority="160">
      <colorScale>
        <cfvo type="min"/>
        <cfvo type="percentile" val="50"/>
        <cfvo type="max"/>
        <color rgb="FF63BE7B"/>
        <color rgb="FFFCFCFF"/>
        <color rgb="FFF8696B"/>
      </colorScale>
    </cfRule>
  </conditionalFormatting>
  <conditionalFormatting sqref="AF327:BE327">
    <cfRule type="timePeriod" dxfId="209" priority="142" timePeriod="nextMonth">
      <formula>AND(MONTH(AF327)=MONTH(EDATE(TODAY(),0+1)),YEAR(AF327)=YEAR(EDATE(TODAY(),0+1)))</formula>
    </cfRule>
    <cfRule type="timePeriod" dxfId="208" priority="143" timePeriod="nextWeek">
      <formula>AND(ROUNDDOWN(AF327,0)-TODAY()&gt;(7-WEEKDAY(TODAY())),ROUNDDOWN(AF327,0)-TODAY()&lt;(15-WEEKDAY(TODAY())))</formula>
    </cfRule>
    <cfRule type="timePeriod" dxfId="207" priority="144" timePeriod="thisWeek">
      <formula>AND(TODAY()-ROUNDDOWN(AF327,0)&lt;=WEEKDAY(TODAY())-1,ROUNDDOWN(AF327,0)-TODAY()&lt;=7-WEEKDAY(TODAY()))</formula>
    </cfRule>
  </conditionalFormatting>
  <conditionalFormatting sqref="CD327">
    <cfRule type="timePeriod" dxfId="206" priority="139" timePeriod="nextMonth">
      <formula>AND(MONTH(CD327)=MONTH(EDATE(TODAY(),0+1)),YEAR(CD327)=YEAR(EDATE(TODAY(),0+1)))</formula>
    </cfRule>
    <cfRule type="timePeriod" dxfId="205" priority="140" timePeriod="nextWeek">
      <formula>AND(ROUNDDOWN(CD327,0)-TODAY()&gt;(7-WEEKDAY(TODAY())),ROUNDDOWN(CD327,0)-TODAY()&lt;(15-WEEKDAY(TODAY())))</formula>
    </cfRule>
    <cfRule type="timePeriod" dxfId="204" priority="141" timePeriod="thisWeek">
      <formula>AND(TODAY()-ROUNDDOWN(CD327,0)&lt;=WEEKDAY(TODAY())-1,ROUNDDOWN(CD327,0)-TODAY()&lt;=7-WEEKDAY(TODAY()))</formula>
    </cfRule>
  </conditionalFormatting>
  <conditionalFormatting sqref="CD327">
    <cfRule type="timePeriod" dxfId="203" priority="136" timePeriod="nextMonth">
      <formula>AND(MONTH(CD327)=MONTH(EDATE(TODAY(),0+1)),YEAR(CD327)=YEAR(EDATE(TODAY(),0+1)))</formula>
    </cfRule>
    <cfRule type="timePeriod" dxfId="202" priority="137" timePeriod="nextWeek">
      <formula>AND(ROUNDDOWN(CD327,0)-TODAY()&gt;(7-WEEKDAY(TODAY())),ROUNDDOWN(CD327,0)-TODAY()&lt;(15-WEEKDAY(TODAY())))</formula>
    </cfRule>
    <cfRule type="timePeriod" dxfId="201" priority="138" timePeriod="thisWeek">
      <formula>AND(TODAY()-ROUNDDOWN(CD327,0)&lt;=WEEKDAY(TODAY())-1,ROUNDDOWN(CD327,0)-TODAY()&lt;=7-WEEKDAY(TODAY()))</formula>
    </cfRule>
  </conditionalFormatting>
  <conditionalFormatting sqref="C327">
    <cfRule type="containsText" dxfId="200" priority="122" operator="containsText" text="Closed">
      <formula>NOT(ISERROR(SEARCH("Closed",C327)))</formula>
    </cfRule>
    <cfRule type="containsText" dxfId="199" priority="134" stopIfTrue="1" operator="containsText" text="Near Due">
      <formula>NOT(ISERROR(SEARCH("Near Due",C327)))</formula>
    </cfRule>
    <cfRule type="containsText" dxfId="198" priority="135" stopIfTrue="1" operator="containsText" text="Closed">
      <formula>NOT(ISERROR(SEARCH("Closed",C327)))</formula>
    </cfRule>
  </conditionalFormatting>
  <conditionalFormatting sqref="C327">
    <cfRule type="containsText" dxfId="197" priority="131" stopIfTrue="1" operator="containsText" text="Too Over Due">
      <formula>NOT(ISERROR(SEARCH("Too Over Due",C327)))</formula>
    </cfRule>
    <cfRule type="containsText" dxfId="196" priority="132" stopIfTrue="1" operator="containsText" text="Over due">
      <formula>NOT(ISERROR(SEARCH("Over due",C327)))</formula>
    </cfRule>
    <cfRule type="containsText" dxfId="195" priority="133" stopIfTrue="1" operator="containsText" text="Today is due date">
      <formula>NOT(ISERROR(SEARCH("Today is due date",C327)))</formula>
    </cfRule>
  </conditionalFormatting>
  <conditionalFormatting sqref="CF327">
    <cfRule type="timePeriod" dxfId="194" priority="128" timePeriod="nextMonth">
      <formula>AND(MONTH(CF327)=MONTH(EDATE(TODAY(),0+1)),YEAR(CF327)=YEAR(EDATE(TODAY(),0+1)))</formula>
    </cfRule>
    <cfRule type="timePeriod" dxfId="193" priority="129" timePeriod="nextWeek">
      <formula>AND(ROUNDDOWN(CF327,0)-TODAY()&gt;(7-WEEKDAY(TODAY())),ROUNDDOWN(CF327,0)-TODAY()&lt;(15-WEEKDAY(TODAY())))</formula>
    </cfRule>
    <cfRule type="timePeriod" dxfId="192" priority="130" timePeriod="thisWeek">
      <formula>AND(TODAY()-ROUNDDOWN(CF327,0)&lt;=WEEKDAY(TODAY())-1,ROUNDDOWN(CF327,0)-TODAY()&lt;=7-WEEKDAY(TODAY()))</formula>
    </cfRule>
  </conditionalFormatting>
  <conditionalFormatting sqref="CF327">
    <cfRule type="timePeriod" dxfId="191" priority="125" timePeriod="nextMonth">
      <formula>AND(MONTH(CF327)=MONTH(EDATE(TODAY(),0+1)),YEAR(CF327)=YEAR(EDATE(TODAY(),0+1)))</formula>
    </cfRule>
    <cfRule type="timePeriod" dxfId="190" priority="126" timePeriod="nextWeek">
      <formula>AND(ROUNDDOWN(CF327,0)-TODAY()&gt;(7-WEEKDAY(TODAY())),ROUNDDOWN(CF327,0)-TODAY()&lt;(15-WEEKDAY(TODAY())))</formula>
    </cfRule>
    <cfRule type="timePeriod" dxfId="189" priority="127" timePeriod="thisWeek">
      <formula>AND(TODAY()-ROUNDDOWN(CF327,0)&lt;=WEEKDAY(TODAY())-1,ROUNDDOWN(CF327,0)-TODAY()&lt;=7-WEEKDAY(TODAY()))</formula>
    </cfRule>
  </conditionalFormatting>
  <conditionalFormatting sqref="D327">
    <cfRule type="containsText" dxfId="188" priority="123" operator="containsText" text="Done">
      <formula>NOT(ISERROR(SEARCH("Done",D327)))</formula>
    </cfRule>
    <cfRule type="containsText" dxfId="187" priority="124" operator="containsText" text="Under Test">
      <formula>NOT(ISERROR(SEARCH("Under Test",D327)))</formula>
    </cfRule>
  </conditionalFormatting>
  <conditionalFormatting sqref="D327">
    <cfRule type="containsText" dxfId="186" priority="121" operator="containsText" text="Cancel Test">
      <formula>NOT(ISERROR(SEARCH("Cancel Test",D327)))</formula>
    </cfRule>
  </conditionalFormatting>
  <conditionalFormatting sqref="D328">
    <cfRule type="containsText" dxfId="185" priority="118" stopIfTrue="1" operator="containsText" text="Near Due">
      <formula>NOT(ISERROR(SEARCH("Near Due",D328)))</formula>
    </cfRule>
    <cfRule type="containsText" dxfId="184" priority="119" stopIfTrue="1" operator="containsText" text="Closed">
      <formula>NOT(ISERROR(SEARCH("Closed",D328)))</formula>
    </cfRule>
  </conditionalFormatting>
  <conditionalFormatting sqref="D328">
    <cfRule type="containsText" dxfId="183" priority="115" stopIfTrue="1" operator="containsText" text="Too Over Due">
      <formula>NOT(ISERROR(SEARCH("Too Over Due",D328)))</formula>
    </cfRule>
    <cfRule type="containsText" dxfId="182" priority="116" stopIfTrue="1" operator="containsText" text="Over due">
      <formula>NOT(ISERROR(SEARCH("Over due",D328)))</formula>
    </cfRule>
    <cfRule type="containsText" dxfId="181" priority="117" stopIfTrue="1" operator="containsText" text="Today is due date">
      <formula>NOT(ISERROR(SEARCH("Today is due date",D328)))</formula>
    </cfRule>
  </conditionalFormatting>
  <conditionalFormatting sqref="E328">
    <cfRule type="containsText" dxfId="180" priority="113" stopIfTrue="1" operator="containsText" text="Near Due">
      <formula>NOT(ISERROR(SEARCH("Near Due",E328)))</formula>
    </cfRule>
    <cfRule type="containsText" dxfId="179" priority="114" stopIfTrue="1" operator="containsText" text="Closed">
      <formula>NOT(ISERROR(SEARCH("Closed",E328)))</formula>
    </cfRule>
  </conditionalFormatting>
  <conditionalFormatting sqref="E328">
    <cfRule type="containsText" dxfId="178" priority="110" stopIfTrue="1" operator="containsText" text="Too Over Due">
      <formula>NOT(ISERROR(SEARCH("Too Over Due",E328)))</formula>
    </cfRule>
    <cfRule type="containsText" dxfId="177" priority="111" stopIfTrue="1" operator="containsText" text="Over due">
      <formula>NOT(ISERROR(SEARCH("Over due",E328)))</formula>
    </cfRule>
    <cfRule type="containsText" dxfId="176" priority="112" stopIfTrue="1" operator="containsText" text="Today is due date">
      <formula>NOT(ISERROR(SEARCH("Today is due date",E328)))</formula>
    </cfRule>
  </conditionalFormatting>
  <conditionalFormatting sqref="X328:Y328">
    <cfRule type="containsText" dxfId="175" priority="107" operator="containsText" text="Non Operate">
      <formula>NOT(ISERROR(SEARCH("Non Operate",X328)))</formula>
    </cfRule>
    <cfRule type="containsText" dxfId="174" priority="108" operator="containsText" text="Operate">
      <formula>NOT(ISERROR(SEARCH("Operate",X328)))</formula>
    </cfRule>
  </conditionalFormatting>
  <conditionalFormatting sqref="O328">
    <cfRule type="containsText" dxfId="173" priority="105" operator="containsText" text="Regular Test">
      <formula>NOT(ISERROR(SEARCH("Regular Test",O328)))</formula>
    </cfRule>
    <cfRule type="containsText" dxfId="172" priority="106" operator="containsText" text="Special Request">
      <formula>NOT(ISERROR(SEARCH("Special Request",O328)))</formula>
    </cfRule>
  </conditionalFormatting>
  <conditionalFormatting sqref="CC328">
    <cfRule type="colorScale" priority="120">
      <colorScale>
        <cfvo type="min"/>
        <cfvo type="percentile" val="50"/>
        <cfvo type="max"/>
        <color rgb="FF63BE7B"/>
        <color rgb="FFFCFCFF"/>
        <color rgb="FFF8696B"/>
      </colorScale>
    </cfRule>
  </conditionalFormatting>
  <conditionalFormatting sqref="AF328:BE328">
    <cfRule type="timePeriod" dxfId="171" priority="102" timePeriod="nextMonth">
      <formula>AND(MONTH(AF328)=MONTH(EDATE(TODAY(),0+1)),YEAR(AF328)=YEAR(EDATE(TODAY(),0+1)))</formula>
    </cfRule>
    <cfRule type="timePeriod" dxfId="170" priority="103" timePeriod="nextWeek">
      <formula>AND(ROUNDDOWN(AF328,0)-TODAY()&gt;(7-WEEKDAY(TODAY())),ROUNDDOWN(AF328,0)-TODAY()&lt;(15-WEEKDAY(TODAY())))</formula>
    </cfRule>
    <cfRule type="timePeriod" dxfId="169" priority="104" timePeriod="thisWeek">
      <formula>AND(TODAY()-ROUNDDOWN(AF328,0)&lt;=WEEKDAY(TODAY())-1,ROUNDDOWN(AF328,0)-TODAY()&lt;=7-WEEKDAY(TODAY()))</formula>
    </cfRule>
  </conditionalFormatting>
  <conditionalFormatting sqref="CD328">
    <cfRule type="timePeriod" dxfId="168" priority="99" timePeriod="nextMonth">
      <formula>AND(MONTH(CD328)=MONTH(EDATE(TODAY(),0+1)),YEAR(CD328)=YEAR(EDATE(TODAY(),0+1)))</formula>
    </cfRule>
    <cfRule type="timePeriod" dxfId="167" priority="100" timePeriod="nextWeek">
      <formula>AND(ROUNDDOWN(CD328,0)-TODAY()&gt;(7-WEEKDAY(TODAY())),ROUNDDOWN(CD328,0)-TODAY()&lt;(15-WEEKDAY(TODAY())))</formula>
    </cfRule>
    <cfRule type="timePeriod" dxfId="166" priority="101" timePeriod="thisWeek">
      <formula>AND(TODAY()-ROUNDDOWN(CD328,0)&lt;=WEEKDAY(TODAY())-1,ROUNDDOWN(CD328,0)-TODAY()&lt;=7-WEEKDAY(TODAY()))</formula>
    </cfRule>
  </conditionalFormatting>
  <conditionalFormatting sqref="CD328">
    <cfRule type="timePeriod" dxfId="165" priority="96" timePeriod="nextMonth">
      <formula>AND(MONTH(CD328)=MONTH(EDATE(TODAY(),0+1)),YEAR(CD328)=YEAR(EDATE(TODAY(),0+1)))</formula>
    </cfRule>
    <cfRule type="timePeriod" dxfId="164" priority="97" timePeriod="nextWeek">
      <formula>AND(ROUNDDOWN(CD328,0)-TODAY()&gt;(7-WEEKDAY(TODAY())),ROUNDDOWN(CD328,0)-TODAY()&lt;(15-WEEKDAY(TODAY())))</formula>
    </cfRule>
    <cfRule type="timePeriod" dxfId="163" priority="98" timePeriod="thisWeek">
      <formula>AND(TODAY()-ROUNDDOWN(CD328,0)&lt;=WEEKDAY(TODAY())-1,ROUNDDOWN(CD328,0)-TODAY()&lt;=7-WEEKDAY(TODAY()))</formula>
    </cfRule>
  </conditionalFormatting>
  <conditionalFormatting sqref="C328">
    <cfRule type="containsText" dxfId="162" priority="82" operator="containsText" text="Closed">
      <formula>NOT(ISERROR(SEARCH("Closed",C328)))</formula>
    </cfRule>
    <cfRule type="containsText" dxfId="161" priority="94" stopIfTrue="1" operator="containsText" text="Near Due">
      <formula>NOT(ISERROR(SEARCH("Near Due",C328)))</formula>
    </cfRule>
    <cfRule type="containsText" dxfId="160" priority="95" stopIfTrue="1" operator="containsText" text="Closed">
      <formula>NOT(ISERROR(SEARCH("Closed",C328)))</formula>
    </cfRule>
  </conditionalFormatting>
  <conditionalFormatting sqref="C328">
    <cfRule type="containsText" dxfId="159" priority="91" stopIfTrue="1" operator="containsText" text="Too Over Due">
      <formula>NOT(ISERROR(SEARCH("Too Over Due",C328)))</formula>
    </cfRule>
    <cfRule type="containsText" dxfId="158" priority="92" stopIfTrue="1" operator="containsText" text="Over due">
      <formula>NOT(ISERROR(SEARCH("Over due",C328)))</formula>
    </cfRule>
    <cfRule type="containsText" dxfId="157" priority="93" stopIfTrue="1" operator="containsText" text="Today is due date">
      <formula>NOT(ISERROR(SEARCH("Today is due date",C328)))</formula>
    </cfRule>
  </conditionalFormatting>
  <conditionalFormatting sqref="CF328">
    <cfRule type="timePeriod" dxfId="156" priority="88" timePeriod="nextMonth">
      <formula>AND(MONTH(CF328)=MONTH(EDATE(TODAY(),0+1)),YEAR(CF328)=YEAR(EDATE(TODAY(),0+1)))</formula>
    </cfRule>
    <cfRule type="timePeriod" dxfId="155" priority="89" timePeriod="nextWeek">
      <formula>AND(ROUNDDOWN(CF328,0)-TODAY()&gt;(7-WEEKDAY(TODAY())),ROUNDDOWN(CF328,0)-TODAY()&lt;(15-WEEKDAY(TODAY())))</formula>
    </cfRule>
    <cfRule type="timePeriod" dxfId="154" priority="90" timePeriod="thisWeek">
      <formula>AND(TODAY()-ROUNDDOWN(CF328,0)&lt;=WEEKDAY(TODAY())-1,ROUNDDOWN(CF328,0)-TODAY()&lt;=7-WEEKDAY(TODAY()))</formula>
    </cfRule>
  </conditionalFormatting>
  <conditionalFormatting sqref="CF328">
    <cfRule type="timePeriod" dxfId="153" priority="85" timePeriod="nextMonth">
      <formula>AND(MONTH(CF328)=MONTH(EDATE(TODAY(),0+1)),YEAR(CF328)=YEAR(EDATE(TODAY(),0+1)))</formula>
    </cfRule>
    <cfRule type="timePeriod" dxfId="152" priority="86" timePeriod="nextWeek">
      <formula>AND(ROUNDDOWN(CF328,0)-TODAY()&gt;(7-WEEKDAY(TODAY())),ROUNDDOWN(CF328,0)-TODAY()&lt;(15-WEEKDAY(TODAY())))</formula>
    </cfRule>
    <cfRule type="timePeriod" dxfId="151" priority="87" timePeriod="thisWeek">
      <formula>AND(TODAY()-ROUNDDOWN(CF328,0)&lt;=WEEKDAY(TODAY())-1,ROUNDDOWN(CF328,0)-TODAY()&lt;=7-WEEKDAY(TODAY()))</formula>
    </cfRule>
  </conditionalFormatting>
  <conditionalFormatting sqref="D328">
    <cfRule type="containsText" dxfId="150" priority="83" operator="containsText" text="Done">
      <formula>NOT(ISERROR(SEARCH("Done",D328)))</formula>
    </cfRule>
    <cfRule type="containsText" dxfId="149" priority="84" operator="containsText" text="Under Test">
      <formula>NOT(ISERROR(SEARCH("Under Test",D328)))</formula>
    </cfRule>
  </conditionalFormatting>
  <conditionalFormatting sqref="D328">
    <cfRule type="containsText" dxfId="148" priority="81" operator="containsText" text="Cancel Test">
      <formula>NOT(ISERROR(SEARCH("Cancel Test",D328)))</formula>
    </cfRule>
  </conditionalFormatting>
  <conditionalFormatting sqref="D329">
    <cfRule type="containsText" dxfId="147" priority="78" stopIfTrue="1" operator="containsText" text="Near Due">
      <formula>NOT(ISERROR(SEARCH("Near Due",D329)))</formula>
    </cfRule>
    <cfRule type="containsText" dxfId="146" priority="79" stopIfTrue="1" operator="containsText" text="Closed">
      <formula>NOT(ISERROR(SEARCH("Closed",D329)))</formula>
    </cfRule>
  </conditionalFormatting>
  <conditionalFormatting sqref="D329">
    <cfRule type="containsText" dxfId="145" priority="75" stopIfTrue="1" operator="containsText" text="Too Over Due">
      <formula>NOT(ISERROR(SEARCH("Too Over Due",D329)))</formula>
    </cfRule>
    <cfRule type="containsText" dxfId="144" priority="76" stopIfTrue="1" operator="containsText" text="Over due">
      <formula>NOT(ISERROR(SEARCH("Over due",D329)))</formula>
    </cfRule>
    <cfRule type="containsText" dxfId="143" priority="77" stopIfTrue="1" operator="containsText" text="Today is due date">
      <formula>NOT(ISERROR(SEARCH("Today is due date",D329)))</formula>
    </cfRule>
  </conditionalFormatting>
  <conditionalFormatting sqref="E329">
    <cfRule type="containsText" dxfId="142" priority="73" stopIfTrue="1" operator="containsText" text="Near Due">
      <formula>NOT(ISERROR(SEARCH("Near Due",E329)))</formula>
    </cfRule>
    <cfRule type="containsText" dxfId="141" priority="74" stopIfTrue="1" operator="containsText" text="Closed">
      <formula>NOT(ISERROR(SEARCH("Closed",E329)))</formula>
    </cfRule>
  </conditionalFormatting>
  <conditionalFormatting sqref="E329">
    <cfRule type="containsText" dxfId="140" priority="70" stopIfTrue="1" operator="containsText" text="Too Over Due">
      <formula>NOT(ISERROR(SEARCH("Too Over Due",E329)))</formula>
    </cfRule>
    <cfRule type="containsText" dxfId="139" priority="71" stopIfTrue="1" operator="containsText" text="Over due">
      <formula>NOT(ISERROR(SEARCH("Over due",E329)))</formula>
    </cfRule>
    <cfRule type="containsText" dxfId="138" priority="72" stopIfTrue="1" operator="containsText" text="Today is due date">
      <formula>NOT(ISERROR(SEARCH("Today is due date",E329)))</formula>
    </cfRule>
  </conditionalFormatting>
  <conditionalFormatting sqref="X329:Y329">
    <cfRule type="containsText" dxfId="137" priority="67" operator="containsText" text="Non Operate">
      <formula>NOT(ISERROR(SEARCH("Non Operate",X329)))</formula>
    </cfRule>
    <cfRule type="containsText" dxfId="136" priority="68" operator="containsText" text="Operate">
      <formula>NOT(ISERROR(SEARCH("Operate",X329)))</formula>
    </cfRule>
  </conditionalFormatting>
  <conditionalFormatting sqref="O329">
    <cfRule type="containsText" dxfId="135" priority="65" operator="containsText" text="Regular Test">
      <formula>NOT(ISERROR(SEARCH("Regular Test",O329)))</formula>
    </cfRule>
    <cfRule type="containsText" dxfId="134" priority="66" operator="containsText" text="Special Request">
      <formula>NOT(ISERROR(SEARCH("Special Request",O329)))</formula>
    </cfRule>
  </conditionalFormatting>
  <conditionalFormatting sqref="CC329">
    <cfRule type="colorScale" priority="80">
      <colorScale>
        <cfvo type="min"/>
        <cfvo type="percentile" val="50"/>
        <cfvo type="max"/>
        <color rgb="FF63BE7B"/>
        <color rgb="FFFCFCFF"/>
        <color rgb="FFF8696B"/>
      </colorScale>
    </cfRule>
  </conditionalFormatting>
  <conditionalFormatting sqref="AF329:BE329">
    <cfRule type="timePeriod" dxfId="133" priority="62" timePeriod="nextMonth">
      <formula>AND(MONTH(AF329)=MONTH(EDATE(TODAY(),0+1)),YEAR(AF329)=YEAR(EDATE(TODAY(),0+1)))</formula>
    </cfRule>
    <cfRule type="timePeriod" dxfId="132" priority="63" timePeriod="nextWeek">
      <formula>AND(ROUNDDOWN(AF329,0)-TODAY()&gt;(7-WEEKDAY(TODAY())),ROUNDDOWN(AF329,0)-TODAY()&lt;(15-WEEKDAY(TODAY())))</formula>
    </cfRule>
    <cfRule type="timePeriod" dxfId="131" priority="64" timePeriod="thisWeek">
      <formula>AND(TODAY()-ROUNDDOWN(AF329,0)&lt;=WEEKDAY(TODAY())-1,ROUNDDOWN(AF329,0)-TODAY()&lt;=7-WEEKDAY(TODAY()))</formula>
    </cfRule>
  </conditionalFormatting>
  <conditionalFormatting sqref="CD329">
    <cfRule type="timePeriod" dxfId="130" priority="59" timePeriod="nextMonth">
      <formula>AND(MONTH(CD329)=MONTH(EDATE(TODAY(),0+1)),YEAR(CD329)=YEAR(EDATE(TODAY(),0+1)))</formula>
    </cfRule>
    <cfRule type="timePeriod" dxfId="129" priority="60" timePeriod="nextWeek">
      <formula>AND(ROUNDDOWN(CD329,0)-TODAY()&gt;(7-WEEKDAY(TODAY())),ROUNDDOWN(CD329,0)-TODAY()&lt;(15-WEEKDAY(TODAY())))</formula>
    </cfRule>
    <cfRule type="timePeriod" dxfId="128" priority="61" timePeriod="thisWeek">
      <formula>AND(TODAY()-ROUNDDOWN(CD329,0)&lt;=WEEKDAY(TODAY())-1,ROUNDDOWN(CD329,0)-TODAY()&lt;=7-WEEKDAY(TODAY()))</formula>
    </cfRule>
  </conditionalFormatting>
  <conditionalFormatting sqref="CD329">
    <cfRule type="timePeriod" dxfId="127" priority="56" timePeriod="nextMonth">
      <formula>AND(MONTH(CD329)=MONTH(EDATE(TODAY(),0+1)),YEAR(CD329)=YEAR(EDATE(TODAY(),0+1)))</formula>
    </cfRule>
    <cfRule type="timePeriod" dxfId="126" priority="57" timePeriod="nextWeek">
      <formula>AND(ROUNDDOWN(CD329,0)-TODAY()&gt;(7-WEEKDAY(TODAY())),ROUNDDOWN(CD329,0)-TODAY()&lt;(15-WEEKDAY(TODAY())))</formula>
    </cfRule>
    <cfRule type="timePeriod" dxfId="125" priority="58" timePeriod="thisWeek">
      <formula>AND(TODAY()-ROUNDDOWN(CD329,0)&lt;=WEEKDAY(TODAY())-1,ROUNDDOWN(CD329,0)-TODAY()&lt;=7-WEEKDAY(TODAY()))</formula>
    </cfRule>
  </conditionalFormatting>
  <conditionalFormatting sqref="C329">
    <cfRule type="containsText" dxfId="124" priority="42" operator="containsText" text="Closed">
      <formula>NOT(ISERROR(SEARCH("Closed",C329)))</formula>
    </cfRule>
    <cfRule type="containsText" dxfId="123" priority="54" stopIfTrue="1" operator="containsText" text="Near Due">
      <formula>NOT(ISERROR(SEARCH("Near Due",C329)))</formula>
    </cfRule>
    <cfRule type="containsText" dxfId="122" priority="55" stopIfTrue="1" operator="containsText" text="Closed">
      <formula>NOT(ISERROR(SEARCH("Closed",C329)))</formula>
    </cfRule>
  </conditionalFormatting>
  <conditionalFormatting sqref="C329">
    <cfRule type="containsText" dxfId="121" priority="51" stopIfTrue="1" operator="containsText" text="Too Over Due">
      <formula>NOT(ISERROR(SEARCH("Too Over Due",C329)))</formula>
    </cfRule>
    <cfRule type="containsText" dxfId="120" priority="52" stopIfTrue="1" operator="containsText" text="Over due">
      <formula>NOT(ISERROR(SEARCH("Over due",C329)))</formula>
    </cfRule>
    <cfRule type="containsText" dxfId="119" priority="53" stopIfTrue="1" operator="containsText" text="Today is due date">
      <formula>NOT(ISERROR(SEARCH("Today is due date",C329)))</formula>
    </cfRule>
  </conditionalFormatting>
  <conditionalFormatting sqref="CF329">
    <cfRule type="timePeriod" dxfId="118" priority="48" timePeriod="nextMonth">
      <formula>AND(MONTH(CF329)=MONTH(EDATE(TODAY(),0+1)),YEAR(CF329)=YEAR(EDATE(TODAY(),0+1)))</formula>
    </cfRule>
    <cfRule type="timePeriod" dxfId="117" priority="49" timePeriod="nextWeek">
      <formula>AND(ROUNDDOWN(CF329,0)-TODAY()&gt;(7-WEEKDAY(TODAY())),ROUNDDOWN(CF329,0)-TODAY()&lt;(15-WEEKDAY(TODAY())))</formula>
    </cfRule>
    <cfRule type="timePeriod" dxfId="116" priority="50" timePeriod="thisWeek">
      <formula>AND(TODAY()-ROUNDDOWN(CF329,0)&lt;=WEEKDAY(TODAY())-1,ROUNDDOWN(CF329,0)-TODAY()&lt;=7-WEEKDAY(TODAY()))</formula>
    </cfRule>
  </conditionalFormatting>
  <conditionalFormatting sqref="CF329">
    <cfRule type="timePeriod" dxfId="115" priority="45" timePeriod="nextMonth">
      <formula>AND(MONTH(CF329)=MONTH(EDATE(TODAY(),0+1)),YEAR(CF329)=YEAR(EDATE(TODAY(),0+1)))</formula>
    </cfRule>
    <cfRule type="timePeriod" dxfId="114" priority="46" timePeriod="nextWeek">
      <formula>AND(ROUNDDOWN(CF329,0)-TODAY()&gt;(7-WEEKDAY(TODAY())),ROUNDDOWN(CF329,0)-TODAY()&lt;(15-WEEKDAY(TODAY())))</formula>
    </cfRule>
    <cfRule type="timePeriod" dxfId="113" priority="47" timePeriod="thisWeek">
      <formula>AND(TODAY()-ROUNDDOWN(CF329,0)&lt;=WEEKDAY(TODAY())-1,ROUNDDOWN(CF329,0)-TODAY()&lt;=7-WEEKDAY(TODAY()))</formula>
    </cfRule>
  </conditionalFormatting>
  <conditionalFormatting sqref="D329">
    <cfRule type="containsText" dxfId="112" priority="43" operator="containsText" text="Done">
      <formula>NOT(ISERROR(SEARCH("Done",D329)))</formula>
    </cfRule>
    <cfRule type="containsText" dxfId="111" priority="44" operator="containsText" text="Under Test">
      <formula>NOT(ISERROR(SEARCH("Under Test",D329)))</formula>
    </cfRule>
  </conditionalFormatting>
  <conditionalFormatting sqref="D329">
    <cfRule type="containsText" dxfId="110" priority="41" operator="containsText" text="Cancel Test">
      <formula>NOT(ISERROR(SEARCH("Cancel Test",D329)))</formula>
    </cfRule>
  </conditionalFormatting>
  <conditionalFormatting sqref="D330">
    <cfRule type="containsText" dxfId="109" priority="38" stopIfTrue="1" operator="containsText" text="Near Due">
      <formula>NOT(ISERROR(SEARCH("Near Due",D330)))</formula>
    </cfRule>
    <cfRule type="containsText" dxfId="108" priority="39" stopIfTrue="1" operator="containsText" text="Closed">
      <formula>NOT(ISERROR(SEARCH("Closed",D330)))</formula>
    </cfRule>
  </conditionalFormatting>
  <conditionalFormatting sqref="D330">
    <cfRule type="containsText" dxfId="107" priority="35" stopIfTrue="1" operator="containsText" text="Too Over Due">
      <formula>NOT(ISERROR(SEARCH("Too Over Due",D330)))</formula>
    </cfRule>
    <cfRule type="containsText" dxfId="106" priority="36" stopIfTrue="1" operator="containsText" text="Over due">
      <formula>NOT(ISERROR(SEARCH("Over due",D330)))</formula>
    </cfRule>
    <cfRule type="containsText" dxfId="105" priority="37" stopIfTrue="1" operator="containsText" text="Today is due date">
      <formula>NOT(ISERROR(SEARCH("Today is due date",D330)))</formula>
    </cfRule>
  </conditionalFormatting>
  <conditionalFormatting sqref="E330">
    <cfRule type="containsText" dxfId="104" priority="33" stopIfTrue="1" operator="containsText" text="Near Due">
      <formula>NOT(ISERROR(SEARCH("Near Due",E330)))</formula>
    </cfRule>
    <cfRule type="containsText" dxfId="103" priority="34" stopIfTrue="1" operator="containsText" text="Closed">
      <formula>NOT(ISERROR(SEARCH("Closed",E330)))</formula>
    </cfRule>
  </conditionalFormatting>
  <conditionalFormatting sqref="E330">
    <cfRule type="containsText" dxfId="102" priority="30" stopIfTrue="1" operator="containsText" text="Too Over Due">
      <formula>NOT(ISERROR(SEARCH("Too Over Due",E330)))</formula>
    </cfRule>
    <cfRule type="containsText" dxfId="101" priority="31" stopIfTrue="1" operator="containsText" text="Over due">
      <formula>NOT(ISERROR(SEARCH("Over due",E330)))</formula>
    </cfRule>
    <cfRule type="containsText" dxfId="100" priority="32" stopIfTrue="1" operator="containsText" text="Today is due date">
      <formula>NOT(ISERROR(SEARCH("Today is due date",E330)))</formula>
    </cfRule>
  </conditionalFormatting>
  <conditionalFormatting sqref="X330:Y330">
    <cfRule type="containsText" dxfId="99" priority="27" operator="containsText" text="Non Operate">
      <formula>NOT(ISERROR(SEARCH("Non Operate",X330)))</formula>
    </cfRule>
    <cfRule type="containsText" dxfId="98" priority="28" operator="containsText" text="Operate">
      <formula>NOT(ISERROR(SEARCH("Operate",X330)))</formula>
    </cfRule>
  </conditionalFormatting>
  <conditionalFormatting sqref="O330">
    <cfRule type="containsText" dxfId="97" priority="25" operator="containsText" text="Regular Test">
      <formula>NOT(ISERROR(SEARCH("Regular Test",O330)))</formula>
    </cfRule>
    <cfRule type="containsText" dxfId="96" priority="26" operator="containsText" text="Special Request">
      <formula>NOT(ISERROR(SEARCH("Special Request",O330)))</formula>
    </cfRule>
  </conditionalFormatting>
  <conditionalFormatting sqref="CC330">
    <cfRule type="colorScale" priority="40">
      <colorScale>
        <cfvo type="min"/>
        <cfvo type="percentile" val="50"/>
        <cfvo type="max"/>
        <color rgb="FF63BE7B"/>
        <color rgb="FFFCFCFF"/>
        <color rgb="FFF8696B"/>
      </colorScale>
    </cfRule>
  </conditionalFormatting>
  <conditionalFormatting sqref="AF330:BE330">
    <cfRule type="timePeriod" dxfId="95" priority="22" timePeriod="nextMonth">
      <formula>AND(MONTH(AF330)=MONTH(EDATE(TODAY(),0+1)),YEAR(AF330)=YEAR(EDATE(TODAY(),0+1)))</formula>
    </cfRule>
    <cfRule type="timePeriod" dxfId="94" priority="23" timePeriod="nextWeek">
      <formula>AND(ROUNDDOWN(AF330,0)-TODAY()&gt;(7-WEEKDAY(TODAY())),ROUNDDOWN(AF330,0)-TODAY()&lt;(15-WEEKDAY(TODAY())))</formula>
    </cfRule>
    <cfRule type="timePeriod" dxfId="93" priority="24" timePeriod="thisWeek">
      <formula>AND(TODAY()-ROUNDDOWN(AF330,0)&lt;=WEEKDAY(TODAY())-1,ROUNDDOWN(AF330,0)-TODAY()&lt;=7-WEEKDAY(TODAY()))</formula>
    </cfRule>
  </conditionalFormatting>
  <conditionalFormatting sqref="CD330">
    <cfRule type="timePeriod" dxfId="92" priority="19" timePeriod="nextMonth">
      <formula>AND(MONTH(CD330)=MONTH(EDATE(TODAY(),0+1)),YEAR(CD330)=YEAR(EDATE(TODAY(),0+1)))</formula>
    </cfRule>
    <cfRule type="timePeriod" dxfId="91" priority="20" timePeriod="nextWeek">
      <formula>AND(ROUNDDOWN(CD330,0)-TODAY()&gt;(7-WEEKDAY(TODAY())),ROUNDDOWN(CD330,0)-TODAY()&lt;(15-WEEKDAY(TODAY())))</formula>
    </cfRule>
    <cfRule type="timePeriod" dxfId="90" priority="21" timePeriod="thisWeek">
      <formula>AND(TODAY()-ROUNDDOWN(CD330,0)&lt;=WEEKDAY(TODAY())-1,ROUNDDOWN(CD330,0)-TODAY()&lt;=7-WEEKDAY(TODAY()))</formula>
    </cfRule>
  </conditionalFormatting>
  <conditionalFormatting sqref="CD330">
    <cfRule type="timePeriod" dxfId="89" priority="16" timePeriod="nextMonth">
      <formula>AND(MONTH(CD330)=MONTH(EDATE(TODAY(),0+1)),YEAR(CD330)=YEAR(EDATE(TODAY(),0+1)))</formula>
    </cfRule>
    <cfRule type="timePeriod" dxfId="88" priority="17" timePeriod="nextWeek">
      <formula>AND(ROUNDDOWN(CD330,0)-TODAY()&gt;(7-WEEKDAY(TODAY())),ROUNDDOWN(CD330,0)-TODAY()&lt;(15-WEEKDAY(TODAY())))</formula>
    </cfRule>
    <cfRule type="timePeriod" dxfId="87" priority="18" timePeriod="thisWeek">
      <formula>AND(TODAY()-ROUNDDOWN(CD330,0)&lt;=WEEKDAY(TODAY())-1,ROUNDDOWN(CD330,0)-TODAY()&lt;=7-WEEKDAY(TODAY()))</formula>
    </cfRule>
  </conditionalFormatting>
  <conditionalFormatting sqref="C330">
    <cfRule type="containsText" dxfId="86" priority="2" operator="containsText" text="Closed">
      <formula>NOT(ISERROR(SEARCH("Closed",C330)))</formula>
    </cfRule>
    <cfRule type="containsText" dxfId="85" priority="14" stopIfTrue="1" operator="containsText" text="Near Due">
      <formula>NOT(ISERROR(SEARCH("Near Due",C330)))</formula>
    </cfRule>
    <cfRule type="containsText" dxfId="84" priority="15" stopIfTrue="1" operator="containsText" text="Closed">
      <formula>NOT(ISERROR(SEARCH("Closed",C330)))</formula>
    </cfRule>
  </conditionalFormatting>
  <conditionalFormatting sqref="C330">
    <cfRule type="containsText" dxfId="83" priority="11" stopIfTrue="1" operator="containsText" text="Too Over Due">
      <formula>NOT(ISERROR(SEARCH("Too Over Due",C330)))</formula>
    </cfRule>
    <cfRule type="containsText" dxfId="82" priority="12" stopIfTrue="1" operator="containsText" text="Over due">
      <formula>NOT(ISERROR(SEARCH("Over due",C330)))</formula>
    </cfRule>
    <cfRule type="containsText" dxfId="81" priority="13" stopIfTrue="1" operator="containsText" text="Today is due date">
      <formula>NOT(ISERROR(SEARCH("Today is due date",C330)))</formula>
    </cfRule>
  </conditionalFormatting>
  <conditionalFormatting sqref="CF330">
    <cfRule type="timePeriod" dxfId="80" priority="8" timePeriod="nextMonth">
      <formula>AND(MONTH(CF330)=MONTH(EDATE(TODAY(),0+1)),YEAR(CF330)=YEAR(EDATE(TODAY(),0+1)))</formula>
    </cfRule>
    <cfRule type="timePeriod" dxfId="79" priority="9" timePeriod="nextWeek">
      <formula>AND(ROUNDDOWN(CF330,0)-TODAY()&gt;(7-WEEKDAY(TODAY())),ROUNDDOWN(CF330,0)-TODAY()&lt;(15-WEEKDAY(TODAY())))</formula>
    </cfRule>
    <cfRule type="timePeriod" dxfId="78" priority="10" timePeriod="thisWeek">
      <formula>AND(TODAY()-ROUNDDOWN(CF330,0)&lt;=WEEKDAY(TODAY())-1,ROUNDDOWN(CF330,0)-TODAY()&lt;=7-WEEKDAY(TODAY()))</formula>
    </cfRule>
  </conditionalFormatting>
  <conditionalFormatting sqref="CF330">
    <cfRule type="timePeriod" dxfId="77" priority="5" timePeriod="nextMonth">
      <formula>AND(MONTH(CF330)=MONTH(EDATE(TODAY(),0+1)),YEAR(CF330)=YEAR(EDATE(TODAY(),0+1)))</formula>
    </cfRule>
    <cfRule type="timePeriod" dxfId="76" priority="6" timePeriod="nextWeek">
      <formula>AND(ROUNDDOWN(CF330,0)-TODAY()&gt;(7-WEEKDAY(TODAY())),ROUNDDOWN(CF330,0)-TODAY()&lt;(15-WEEKDAY(TODAY())))</formula>
    </cfRule>
    <cfRule type="timePeriod" dxfId="75" priority="7" timePeriod="thisWeek">
      <formula>AND(TODAY()-ROUNDDOWN(CF330,0)&lt;=WEEKDAY(TODAY())-1,ROUNDDOWN(CF330,0)-TODAY()&lt;=7-WEEKDAY(TODAY()))</formula>
    </cfRule>
  </conditionalFormatting>
  <conditionalFormatting sqref="D330">
    <cfRule type="containsText" dxfId="74" priority="3" operator="containsText" text="Done">
      <formula>NOT(ISERROR(SEARCH("Done",D330)))</formula>
    </cfRule>
    <cfRule type="containsText" dxfId="73" priority="4" operator="containsText" text="Under Test">
      <formula>NOT(ISERROR(SEARCH("Under Test",D330)))</formula>
    </cfRule>
  </conditionalFormatting>
  <conditionalFormatting sqref="D330">
    <cfRule type="containsText" dxfId="72" priority="1" operator="containsText" text="Cancel Test">
      <formula>NOT(ISERROR(SEARCH("Cancel Test",D330)))</formula>
    </cfRule>
  </conditionalFormatting>
  <dataValidations count="2">
    <dataValidation type="list" allowBlank="1" showInputMessage="1" showErrorMessage="1" sqref="P333:P682 Q334:Q682 P5:P330" xr:uid="{00000000-0002-0000-0000-000000000000}">
      <formula1>list</formula1>
    </dataValidation>
    <dataValidation type="list" allowBlank="1" showInputMessage="1" showErrorMessage="1" sqref="O333:O682 O5:O330" xr:uid="{00000000-0002-0000-0000-000001000000}">
      <formula1>list1</formula1>
    </dataValidation>
  </dataValidations>
  <pageMargins left="0.5" right="0.16" top="0.49" bottom="0.27" header="0.18" footer="0.16"/>
  <pageSetup paperSize="8" scale="20" fitToHeight="51" pageOrder="overThenDown" orientation="landscape" r:id="rId1"/>
  <headerFooter alignWithMargins="0">
    <oddHeader>&amp;RPage&amp;P/&amp;N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07647-9E12-49D5-B00C-DE5757545C1D}">
  <dimension ref="B2:V45"/>
  <sheetViews>
    <sheetView tabSelected="1" zoomScaleNormal="100" workbookViewId="0">
      <selection activeCell="D15" sqref="D15"/>
    </sheetView>
  </sheetViews>
  <sheetFormatPr defaultRowHeight="13.8"/>
  <cols>
    <col min="1" max="1" width="8.88671875" style="881"/>
    <col min="2" max="2" width="15.44140625" style="881" customWidth="1"/>
    <col min="3" max="3" width="15.88671875" style="881" customWidth="1"/>
    <col min="4" max="4" width="20.21875" style="881" customWidth="1"/>
    <col min="5" max="5" width="20.44140625" style="881" customWidth="1"/>
    <col min="6" max="6" width="20.77734375" style="881" customWidth="1"/>
    <col min="7" max="7" width="9.5546875" style="881" customWidth="1"/>
    <col min="8" max="8" width="11.21875" style="881" customWidth="1"/>
    <col min="9" max="9" width="6.21875" style="881" customWidth="1"/>
    <col min="10" max="10" width="13" style="881" customWidth="1"/>
    <col min="11" max="11" width="10.109375" style="881" customWidth="1"/>
    <col min="12" max="12" width="8.44140625" style="881" customWidth="1"/>
    <col min="13" max="13" width="34.109375" style="881" customWidth="1"/>
    <col min="14" max="14" width="16.109375" style="881" customWidth="1"/>
    <col min="15" max="15" width="36.88671875" style="881" customWidth="1"/>
    <col min="16" max="16" width="17.33203125" style="881" customWidth="1"/>
    <col min="17" max="17" width="22.44140625" style="881" customWidth="1"/>
    <col min="18" max="18" width="31.21875" style="881" customWidth="1"/>
    <col min="19" max="19" width="22.109375" style="881" customWidth="1"/>
    <col min="20" max="20" width="20.44140625" style="881" customWidth="1"/>
    <col min="21" max="21" width="30.21875" style="881" customWidth="1"/>
    <col min="22" max="22" width="12.44140625" style="881" customWidth="1"/>
    <col min="23" max="16384" width="8.88671875" style="881"/>
  </cols>
  <sheetData>
    <row r="2" spans="2:22" s="879" customFormat="1" ht="19.2" customHeight="1">
      <c r="B2" s="879" t="s">
        <v>766</v>
      </c>
      <c r="C2" s="879" t="s">
        <v>769</v>
      </c>
      <c r="D2" s="877" t="s">
        <v>776</v>
      </c>
      <c r="E2" s="877" t="s">
        <v>848</v>
      </c>
      <c r="F2" s="877" t="s">
        <v>780</v>
      </c>
      <c r="G2" s="775" t="s">
        <v>175</v>
      </c>
      <c r="H2" s="775" t="s">
        <v>70</v>
      </c>
      <c r="I2" s="775" t="s">
        <v>786</v>
      </c>
      <c r="J2" s="879" t="s">
        <v>4</v>
      </c>
      <c r="K2" s="879" t="s">
        <v>6</v>
      </c>
      <c r="L2" s="879" t="s">
        <v>3</v>
      </c>
      <c r="M2" s="879" t="s">
        <v>270</v>
      </c>
      <c r="N2" s="879" t="s">
        <v>843</v>
      </c>
      <c r="O2" s="879" t="s">
        <v>839</v>
      </c>
      <c r="P2" s="879" t="s">
        <v>840</v>
      </c>
      <c r="Q2" s="879" t="s">
        <v>816</v>
      </c>
      <c r="R2" s="879" t="s">
        <v>817</v>
      </c>
      <c r="S2" s="879" t="s">
        <v>865</v>
      </c>
      <c r="T2" s="879" t="s">
        <v>818</v>
      </c>
      <c r="U2" s="880" t="s">
        <v>845</v>
      </c>
      <c r="V2" s="879" t="s">
        <v>821</v>
      </c>
    </row>
    <row r="3" spans="2:22">
      <c r="B3" s="881" t="s">
        <v>767</v>
      </c>
      <c r="C3" s="881" t="s">
        <v>869</v>
      </c>
      <c r="G3" s="881" t="s">
        <v>869</v>
      </c>
      <c r="H3" s="881" t="s">
        <v>869</v>
      </c>
      <c r="K3" s="881" t="s">
        <v>869</v>
      </c>
      <c r="L3" s="881" t="s">
        <v>869</v>
      </c>
      <c r="M3" s="874" t="s">
        <v>844</v>
      </c>
      <c r="N3" s="874"/>
      <c r="P3" s="876"/>
      <c r="Q3" s="876" t="s">
        <v>846</v>
      </c>
      <c r="R3" s="876" t="s">
        <v>822</v>
      </c>
      <c r="S3" s="876"/>
    </row>
    <row r="4" spans="2:22">
      <c r="B4" s="881" t="s">
        <v>768</v>
      </c>
      <c r="M4" s="878" t="s">
        <v>260</v>
      </c>
      <c r="N4" s="878"/>
      <c r="P4" s="876"/>
      <c r="Q4" s="876" t="s">
        <v>847</v>
      </c>
      <c r="R4" s="876" t="s">
        <v>823</v>
      </c>
      <c r="S4" s="876"/>
    </row>
    <row r="5" spans="2:22">
      <c r="M5" s="878" t="s">
        <v>259</v>
      </c>
      <c r="N5" s="878"/>
      <c r="P5" s="876"/>
      <c r="Q5" s="876"/>
      <c r="R5" s="876"/>
      <c r="S5" s="876"/>
    </row>
    <row r="6" spans="2:22">
      <c r="M6" s="878" t="s">
        <v>262</v>
      </c>
      <c r="N6" s="878"/>
      <c r="P6" s="876"/>
      <c r="Q6" s="876"/>
      <c r="R6" s="876"/>
      <c r="S6" s="876"/>
    </row>
    <row r="7" spans="2:22">
      <c r="M7" s="878" t="s">
        <v>256</v>
      </c>
      <c r="N7" s="878"/>
      <c r="P7" s="876"/>
      <c r="Q7" s="876"/>
      <c r="R7" s="876"/>
      <c r="S7" s="876"/>
    </row>
    <row r="8" spans="2:22">
      <c r="M8" s="878" t="s">
        <v>255</v>
      </c>
      <c r="N8" s="878"/>
      <c r="O8" s="876" t="s">
        <v>803</v>
      </c>
      <c r="P8" s="876"/>
      <c r="Q8" s="876"/>
      <c r="R8" s="876"/>
      <c r="S8" s="876"/>
    </row>
    <row r="9" spans="2:22">
      <c r="M9" s="878" t="s">
        <v>257</v>
      </c>
      <c r="N9" s="878"/>
      <c r="O9" s="876" t="s">
        <v>309</v>
      </c>
      <c r="P9" s="876"/>
      <c r="Q9" s="876"/>
      <c r="R9" s="876"/>
      <c r="S9" s="876"/>
    </row>
    <row r="10" spans="2:22">
      <c r="M10" s="878" t="s">
        <v>258</v>
      </c>
      <c r="N10" s="878"/>
      <c r="O10" s="876" t="s">
        <v>810</v>
      </c>
      <c r="P10" s="876"/>
      <c r="Q10" s="876"/>
      <c r="R10" s="876"/>
      <c r="S10" s="876"/>
    </row>
    <row r="11" spans="2:22">
      <c r="M11" s="878" t="s">
        <v>261</v>
      </c>
      <c r="N11" s="878"/>
      <c r="O11" s="876" t="s">
        <v>800</v>
      </c>
      <c r="P11" s="876"/>
      <c r="Q11" s="876"/>
      <c r="R11" s="876"/>
      <c r="S11" s="876"/>
    </row>
    <row r="12" spans="2:22">
      <c r="M12" s="878" t="s">
        <v>254</v>
      </c>
      <c r="N12" s="878"/>
      <c r="O12" s="876" t="s">
        <v>804</v>
      </c>
      <c r="P12" s="876"/>
      <c r="Q12" s="876"/>
      <c r="R12" s="876"/>
      <c r="S12" s="876"/>
    </row>
    <row r="13" spans="2:22">
      <c r="M13" s="874" t="s">
        <v>841</v>
      </c>
      <c r="N13" s="874"/>
      <c r="O13" s="876" t="s">
        <v>808</v>
      </c>
      <c r="P13" s="876"/>
      <c r="Q13" s="876"/>
      <c r="R13" s="876"/>
      <c r="S13" s="876"/>
    </row>
    <row r="14" spans="2:22">
      <c r="M14" s="875" t="s">
        <v>842</v>
      </c>
      <c r="N14" s="875"/>
      <c r="O14" s="876" t="s">
        <v>811</v>
      </c>
      <c r="P14" s="876"/>
      <c r="Q14" s="876"/>
      <c r="R14" s="876"/>
      <c r="S14" s="876"/>
    </row>
    <row r="15" spans="2:22">
      <c r="P15" s="876"/>
      <c r="Q15" s="876"/>
      <c r="R15" s="876"/>
      <c r="S15" s="876"/>
    </row>
    <row r="16" spans="2:22">
      <c r="P16" s="876"/>
      <c r="Q16" s="876"/>
      <c r="R16" s="876"/>
      <c r="S16" s="876"/>
    </row>
    <row r="17" spans="14:19">
      <c r="P17" s="876"/>
      <c r="Q17" s="876"/>
      <c r="R17" s="876"/>
      <c r="S17" s="876"/>
    </row>
    <row r="18" spans="14:19">
      <c r="P18" s="875"/>
      <c r="Q18" s="875"/>
      <c r="R18" s="875"/>
      <c r="S18" s="875"/>
    </row>
    <row r="19" spans="14:19">
      <c r="O19" s="876" t="s">
        <v>802</v>
      </c>
      <c r="P19" s="876"/>
      <c r="Q19" s="876"/>
      <c r="R19" s="876"/>
      <c r="S19" s="876"/>
    </row>
    <row r="20" spans="14:19">
      <c r="N20" s="878"/>
      <c r="O20" s="876" t="s">
        <v>806</v>
      </c>
      <c r="P20" s="876"/>
      <c r="Q20" s="876"/>
      <c r="R20" s="876"/>
      <c r="S20" s="876"/>
    </row>
    <row r="21" spans="14:19">
      <c r="N21" s="878"/>
    </row>
    <row r="22" spans="14:19">
      <c r="N22" s="878"/>
      <c r="O22" s="884" t="s">
        <v>866</v>
      </c>
    </row>
    <row r="23" spans="14:19">
      <c r="N23" s="878"/>
      <c r="O23" s="876" t="s">
        <v>378</v>
      </c>
    </row>
    <row r="24" spans="14:19">
      <c r="N24" s="878"/>
      <c r="O24" s="876" t="s">
        <v>377</v>
      </c>
    </row>
    <row r="25" spans="14:19">
      <c r="N25" s="878"/>
      <c r="O25" s="876" t="s">
        <v>807</v>
      </c>
    </row>
    <row r="26" spans="14:19">
      <c r="N26" s="878"/>
      <c r="O26" s="876" t="s">
        <v>382</v>
      </c>
    </row>
    <row r="27" spans="14:19">
      <c r="N27" s="878"/>
      <c r="O27" s="876" t="s">
        <v>213</v>
      </c>
    </row>
    <row r="28" spans="14:19">
      <c r="N28" s="878"/>
    </row>
    <row r="29" spans="14:19">
      <c r="O29" s="884" t="s">
        <v>861</v>
      </c>
    </row>
    <row r="30" spans="14:19">
      <c r="O30" s="881" t="s">
        <v>285</v>
      </c>
    </row>
    <row r="31" spans="14:19">
      <c r="O31" s="881" t="s">
        <v>295</v>
      </c>
    </row>
    <row r="33" spans="15:15">
      <c r="O33" s="884" t="s">
        <v>867</v>
      </c>
    </row>
    <row r="34" spans="15:15">
      <c r="O34" s="876" t="s">
        <v>801</v>
      </c>
    </row>
    <row r="35" spans="15:15">
      <c r="O35" s="876" t="s">
        <v>805</v>
      </c>
    </row>
    <row r="36" spans="15:15">
      <c r="O36" s="876" t="s">
        <v>809</v>
      </c>
    </row>
    <row r="37" spans="15:15">
      <c r="O37" s="875" t="s">
        <v>812</v>
      </c>
    </row>
    <row r="39" spans="15:15">
      <c r="O39" s="883" t="s">
        <v>803</v>
      </c>
    </row>
    <row r="40" spans="15:15">
      <c r="O40" s="883" t="s">
        <v>309</v>
      </c>
    </row>
    <row r="41" spans="15:15">
      <c r="O41" s="883" t="s">
        <v>810</v>
      </c>
    </row>
    <row r="42" spans="15:15">
      <c r="O42" s="883" t="s">
        <v>800</v>
      </c>
    </row>
    <row r="43" spans="15:15">
      <c r="O43" s="883" t="s">
        <v>804</v>
      </c>
    </row>
    <row r="44" spans="15:15">
      <c r="O44" s="883" t="s">
        <v>808</v>
      </c>
    </row>
    <row r="45" spans="15:15">
      <c r="O45" s="883" t="s">
        <v>811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9FAE0-D114-40C2-9E44-1A8DD6B4F791}">
  <dimension ref="B2:J20"/>
  <sheetViews>
    <sheetView workbookViewId="0">
      <selection activeCell="B20" sqref="B20"/>
    </sheetView>
  </sheetViews>
  <sheetFormatPr defaultRowHeight="13.8"/>
  <cols>
    <col min="1" max="1" width="8.88671875" style="326"/>
    <col min="2" max="2" width="34.88671875" style="326" customWidth="1"/>
    <col min="3" max="3" width="15.21875" style="326" customWidth="1"/>
    <col min="4" max="4" width="20.44140625" style="326" customWidth="1"/>
    <col min="5" max="5" width="15.21875" style="326" customWidth="1"/>
    <col min="6" max="6" width="23.21875" style="326" customWidth="1"/>
    <col min="7" max="7" width="8.88671875" style="326"/>
    <col min="8" max="8" width="11.44140625" style="326" customWidth="1"/>
    <col min="9" max="9" width="19.33203125" style="326" customWidth="1"/>
    <col min="10" max="16384" width="8.88671875" style="326"/>
  </cols>
  <sheetData>
    <row r="2" spans="2:10">
      <c r="B2" s="326" t="s">
        <v>854</v>
      </c>
      <c r="C2" s="882" t="s">
        <v>855</v>
      </c>
      <c r="D2" s="882" t="s">
        <v>868</v>
      </c>
      <c r="E2" s="326" t="s">
        <v>856</v>
      </c>
      <c r="F2" s="326" t="s">
        <v>860</v>
      </c>
      <c r="G2" s="326" t="s">
        <v>321</v>
      </c>
      <c r="H2" s="326" t="s">
        <v>862</v>
      </c>
      <c r="I2" s="326" t="s">
        <v>863</v>
      </c>
      <c r="J2" s="326" t="s">
        <v>864</v>
      </c>
    </row>
    <row r="3" spans="2:10">
      <c r="B3" s="326" t="s">
        <v>314</v>
      </c>
      <c r="C3" s="882" t="s">
        <v>22</v>
      </c>
      <c r="D3" s="882"/>
      <c r="E3" s="326" t="s">
        <v>857</v>
      </c>
      <c r="F3" s="326">
        <v>1</v>
      </c>
    </row>
    <row r="4" spans="2:10">
      <c r="B4" s="326" t="s">
        <v>314</v>
      </c>
      <c r="C4" s="882" t="s">
        <v>44</v>
      </c>
      <c r="D4" s="882"/>
      <c r="F4" s="326">
        <v>2</v>
      </c>
    </row>
    <row r="5" spans="2:10">
      <c r="B5" s="326" t="s">
        <v>314</v>
      </c>
      <c r="C5" s="882" t="s">
        <v>31</v>
      </c>
      <c r="D5" s="882"/>
      <c r="F5" s="326">
        <v>3</v>
      </c>
    </row>
    <row r="6" spans="2:10">
      <c r="B6" s="326" t="s">
        <v>318</v>
      </c>
      <c r="C6" s="882" t="s">
        <v>43</v>
      </c>
      <c r="D6" s="882"/>
      <c r="F6" s="326">
        <v>4</v>
      </c>
    </row>
    <row r="7" spans="2:10">
      <c r="B7" s="326" t="s">
        <v>318</v>
      </c>
      <c r="C7" s="882" t="s">
        <v>21</v>
      </c>
      <c r="D7" s="882"/>
    </row>
    <row r="8" spans="2:10">
      <c r="B8" s="326" t="s">
        <v>852</v>
      </c>
      <c r="C8" s="882" t="s">
        <v>241</v>
      </c>
      <c r="D8" s="882"/>
    </row>
    <row r="9" spans="2:10">
      <c r="B9" s="326" t="s">
        <v>315</v>
      </c>
      <c r="C9" s="882" t="s">
        <v>239</v>
      </c>
      <c r="D9" s="882"/>
    </row>
    <row r="10" spans="2:10">
      <c r="B10" s="326" t="s">
        <v>315</v>
      </c>
      <c r="C10" s="882" t="s">
        <v>19</v>
      </c>
      <c r="D10" s="882"/>
    </row>
    <row r="11" spans="2:10">
      <c r="B11" s="326" t="s">
        <v>315</v>
      </c>
      <c r="C11" s="882" t="s">
        <v>223</v>
      </c>
      <c r="D11" s="882"/>
      <c r="E11" s="326" t="s">
        <v>858</v>
      </c>
    </row>
    <row r="12" spans="2:10">
      <c r="B12" s="326" t="s">
        <v>315</v>
      </c>
      <c r="C12" s="882" t="s">
        <v>30</v>
      </c>
      <c r="D12" s="882"/>
      <c r="E12" s="326" t="s">
        <v>403</v>
      </c>
    </row>
    <row r="13" spans="2:10">
      <c r="B13" s="326" t="s">
        <v>315</v>
      </c>
      <c r="C13" s="882" t="s">
        <v>353</v>
      </c>
      <c r="D13" s="882"/>
      <c r="E13" s="326" t="s">
        <v>404</v>
      </c>
    </row>
    <row r="14" spans="2:10">
      <c r="B14" s="326" t="s">
        <v>315</v>
      </c>
      <c r="C14" s="882" t="s">
        <v>272</v>
      </c>
      <c r="D14" s="882"/>
      <c r="E14" s="326" t="s">
        <v>163</v>
      </c>
    </row>
    <row r="15" spans="2:10">
      <c r="B15" s="326" t="s">
        <v>316</v>
      </c>
      <c r="C15" s="882" t="s">
        <v>222</v>
      </c>
      <c r="D15" s="882"/>
      <c r="E15" s="326" t="s">
        <v>859</v>
      </c>
    </row>
    <row r="16" spans="2:10">
      <c r="B16" s="326" t="s">
        <v>316</v>
      </c>
      <c r="C16" s="882" t="s">
        <v>221</v>
      </c>
      <c r="D16" s="882"/>
    </row>
    <row r="17" spans="2:4">
      <c r="B17" s="326" t="s">
        <v>853</v>
      </c>
      <c r="C17" s="882" t="s">
        <v>20</v>
      </c>
      <c r="D17" s="882"/>
    </row>
    <row r="18" spans="2:4">
      <c r="B18" s="326" t="s">
        <v>853</v>
      </c>
      <c r="C18" s="882" t="s">
        <v>57</v>
      </c>
      <c r="D18" s="882"/>
    </row>
    <row r="19" spans="2:4">
      <c r="B19" s="326" t="s">
        <v>853</v>
      </c>
      <c r="C19" s="882" t="s">
        <v>36</v>
      </c>
      <c r="D19" s="882"/>
    </row>
    <row r="20" spans="2:4">
      <c r="B20" s="326" t="s">
        <v>853</v>
      </c>
      <c r="C20" s="882" t="s">
        <v>242</v>
      </c>
      <c r="D20" s="88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232DB-96EB-41B9-8AD5-75A474FF3709}">
  <dimension ref="A1:W565"/>
  <sheetViews>
    <sheetView topLeftCell="B28" zoomScaleNormal="100" workbookViewId="0">
      <selection activeCell="O45" sqref="O45:P45"/>
    </sheetView>
  </sheetViews>
  <sheetFormatPr defaultColWidth="9.5546875" defaultRowHeight="12"/>
  <cols>
    <col min="1" max="1" width="5.33203125" style="872" customWidth="1"/>
    <col min="2" max="2" width="10.5546875" style="872" customWidth="1"/>
    <col min="3" max="4" width="6.44140625" style="872" customWidth="1"/>
    <col min="5" max="5" width="8.109375" style="872" customWidth="1"/>
    <col min="6" max="6" width="5.88671875" style="872" customWidth="1"/>
    <col min="7" max="7" width="9.6640625" style="872" customWidth="1"/>
    <col min="8" max="9" width="8" style="872" customWidth="1"/>
    <col min="10" max="10" width="9.44140625" style="872" customWidth="1"/>
    <col min="11" max="11" width="8" style="872" customWidth="1"/>
    <col min="12" max="12" width="3.6640625" style="872" customWidth="1"/>
    <col min="13" max="13" width="10.88671875" style="872" customWidth="1"/>
    <col min="14" max="14" width="10" style="872" customWidth="1"/>
    <col min="15" max="16" width="7.6640625" style="872" customWidth="1"/>
    <col min="17" max="17" width="9.88671875" style="872" customWidth="1"/>
    <col min="18" max="18" width="10.77734375" style="872" customWidth="1"/>
    <col min="19" max="21" width="4.77734375" style="873" customWidth="1"/>
    <col min="22" max="22" width="6.5546875" style="873" customWidth="1"/>
    <col min="23" max="30" width="6.5546875" style="872" customWidth="1"/>
    <col min="31" max="16384" width="9.5546875" style="872"/>
  </cols>
  <sheetData>
    <row r="1" spans="1:22" s="707" customFormat="1" ht="30.6" thickBot="1">
      <c r="A1" s="703"/>
      <c r="B1" s="703"/>
      <c r="C1" s="703"/>
      <c r="D1" s="703"/>
      <c r="E1" s="703"/>
      <c r="F1" s="703"/>
      <c r="G1" s="703"/>
      <c r="H1" s="703"/>
      <c r="I1" s="703" t="s">
        <v>761</v>
      </c>
      <c r="J1" s="703"/>
      <c r="K1" s="703"/>
      <c r="L1" s="704"/>
      <c r="M1" s="704"/>
      <c r="N1" s="704"/>
      <c r="O1" s="704"/>
      <c r="P1" s="704"/>
      <c r="Q1" s="704"/>
      <c r="R1" s="705" t="s">
        <v>762</v>
      </c>
      <c r="S1" s="706"/>
      <c r="T1" s="706"/>
      <c r="U1" s="706"/>
      <c r="V1" s="706"/>
    </row>
    <row r="2" spans="1:22" s="714" customFormat="1" ht="38.25" customHeight="1" thickBot="1">
      <c r="A2" s="708" t="s">
        <v>763</v>
      </c>
      <c r="B2" s="709"/>
      <c r="C2" s="709"/>
      <c r="D2" s="709"/>
      <c r="E2" s="709"/>
      <c r="F2" s="709"/>
      <c r="G2" s="709"/>
      <c r="H2" s="709"/>
      <c r="I2" s="709"/>
      <c r="J2" s="709"/>
      <c r="K2" s="709"/>
      <c r="L2" s="709"/>
      <c r="M2" s="709"/>
      <c r="N2" s="709"/>
      <c r="O2" s="709"/>
      <c r="P2" s="710" t="s">
        <v>764</v>
      </c>
      <c r="Q2" s="711"/>
      <c r="R2" s="712">
        <v>0</v>
      </c>
      <c r="S2" s="713"/>
      <c r="T2" s="713"/>
      <c r="U2" s="713"/>
      <c r="V2" s="713"/>
    </row>
    <row r="3" spans="1:22" s="724" customFormat="1" ht="21.9" customHeight="1">
      <c r="A3" s="715" t="s">
        <v>765</v>
      </c>
      <c r="B3" s="716" t="s">
        <v>766</v>
      </c>
      <c r="C3" s="717"/>
      <c r="D3" s="717"/>
      <c r="E3" s="718"/>
      <c r="F3" s="718"/>
      <c r="G3" s="719"/>
      <c r="H3" s="719" t="s">
        <v>767</v>
      </c>
      <c r="I3" s="719"/>
      <c r="J3" s="719" t="s">
        <v>768</v>
      </c>
      <c r="K3" s="719"/>
      <c r="L3" s="719"/>
      <c r="M3" s="720"/>
      <c r="N3" s="720"/>
      <c r="O3" s="720"/>
      <c r="P3" s="721"/>
      <c r="Q3" s="721"/>
      <c r="R3" s="722"/>
      <c r="S3" s="723"/>
      <c r="T3" s="723"/>
      <c r="U3" s="723"/>
    </row>
    <row r="4" spans="1:22" s="724" customFormat="1" ht="21.9" customHeight="1">
      <c r="A4" s="725"/>
      <c r="B4" s="726" t="s">
        <v>769</v>
      </c>
      <c r="C4" s="727"/>
      <c r="D4" s="727"/>
      <c r="E4" s="728"/>
      <c r="F4" s="728" t="s">
        <v>770</v>
      </c>
      <c r="G4" s="729" t="s">
        <v>771</v>
      </c>
      <c r="H4" s="729"/>
      <c r="I4" s="729"/>
      <c r="J4" s="729"/>
      <c r="K4" s="730"/>
      <c r="L4" s="730"/>
      <c r="M4" s="731" t="s">
        <v>772</v>
      </c>
      <c r="N4" s="732"/>
      <c r="O4" s="733"/>
      <c r="P4" s="731" t="s">
        <v>773</v>
      </c>
      <c r="Q4" s="732"/>
      <c r="R4" s="734"/>
      <c r="S4" s="723"/>
      <c r="T4" s="723"/>
      <c r="U4" s="723"/>
    </row>
    <row r="5" spans="1:22" s="724" customFormat="1" ht="21.9" customHeight="1">
      <c r="A5" s="725"/>
      <c r="B5" s="726" t="s">
        <v>774</v>
      </c>
      <c r="C5" s="727"/>
      <c r="D5" s="727"/>
      <c r="E5" s="728"/>
      <c r="F5" s="728" t="s">
        <v>770</v>
      </c>
      <c r="G5" s="735">
        <v>44679</v>
      </c>
      <c r="H5" s="736"/>
      <c r="I5" s="736"/>
      <c r="J5" s="736"/>
      <c r="K5" s="730"/>
      <c r="L5" s="730"/>
      <c r="M5" s="737" t="s">
        <v>775</v>
      </c>
      <c r="N5" s="738"/>
      <c r="O5" s="739"/>
      <c r="P5" s="737" t="s">
        <v>775</v>
      </c>
      <c r="Q5" s="738"/>
      <c r="R5" s="740"/>
      <c r="S5" s="723"/>
      <c r="T5" s="723"/>
      <c r="U5" s="723"/>
    </row>
    <row r="6" spans="1:22" s="724" customFormat="1" ht="21.9" customHeight="1">
      <c r="A6" s="725"/>
      <c r="B6" s="726" t="s">
        <v>776</v>
      </c>
      <c r="C6" s="741"/>
      <c r="D6" s="741"/>
      <c r="E6" s="728"/>
      <c r="F6" s="728" t="s">
        <v>770</v>
      </c>
      <c r="G6" s="742" t="s">
        <v>777</v>
      </c>
      <c r="H6" s="743"/>
      <c r="I6" s="743"/>
      <c r="J6" s="744"/>
      <c r="K6" s="745"/>
      <c r="L6" s="730"/>
      <c r="M6" s="746"/>
      <c r="N6" s="747"/>
      <c r="O6" s="748"/>
      <c r="P6" s="746"/>
      <c r="Q6" s="747"/>
      <c r="R6" s="749"/>
      <c r="S6" s="723"/>
      <c r="T6" s="723"/>
      <c r="U6" s="723"/>
    </row>
    <row r="7" spans="1:22" s="724" customFormat="1" ht="21.9" customHeight="1">
      <c r="A7" s="725"/>
      <c r="B7" s="750" t="s">
        <v>778</v>
      </c>
      <c r="C7" s="741"/>
      <c r="D7" s="741"/>
      <c r="E7" s="728"/>
      <c r="F7" s="728" t="s">
        <v>770</v>
      </c>
      <c r="G7" s="751">
        <v>44669</v>
      </c>
      <c r="H7" s="752"/>
      <c r="I7" s="752"/>
      <c r="J7" s="753"/>
      <c r="K7" s="745"/>
      <c r="L7" s="730"/>
      <c r="M7" s="754" t="s">
        <v>779</v>
      </c>
      <c r="N7" s="755">
        <v>44678</v>
      </c>
      <c r="O7" s="756"/>
      <c r="P7" s="754" t="s">
        <v>779</v>
      </c>
      <c r="Q7" s="755">
        <v>44679</v>
      </c>
      <c r="R7" s="757"/>
      <c r="S7" s="723"/>
      <c r="T7" s="723"/>
      <c r="U7" s="723"/>
    </row>
    <row r="8" spans="1:22" s="724" customFormat="1" ht="21.9" customHeight="1">
      <c r="A8" s="725"/>
      <c r="B8" s="726" t="s">
        <v>780</v>
      </c>
      <c r="C8" s="741"/>
      <c r="D8" s="741"/>
      <c r="E8" s="728"/>
      <c r="F8" s="728" t="s">
        <v>770</v>
      </c>
      <c r="G8" s="743"/>
      <c r="H8" s="743"/>
      <c r="I8" s="743"/>
      <c r="J8" s="758"/>
      <c r="K8" s="745"/>
      <c r="L8" s="730"/>
      <c r="M8" s="731" t="s">
        <v>781</v>
      </c>
      <c r="N8" s="732"/>
      <c r="O8" s="733"/>
      <c r="P8" s="731" t="s">
        <v>782</v>
      </c>
      <c r="Q8" s="732"/>
      <c r="R8" s="734"/>
      <c r="S8" s="723"/>
      <c r="T8" s="723"/>
      <c r="U8" s="723"/>
    </row>
    <row r="9" spans="1:22" s="724" customFormat="1" ht="21.9" customHeight="1">
      <c r="A9" s="725"/>
      <c r="B9" s="726" t="s">
        <v>783</v>
      </c>
      <c r="C9" s="727"/>
      <c r="D9" s="727"/>
      <c r="E9" s="728"/>
      <c r="F9" s="728" t="s">
        <v>770</v>
      </c>
      <c r="G9" s="885"/>
      <c r="H9" s="885"/>
      <c r="I9" s="885"/>
      <c r="J9" s="885"/>
      <c r="K9" s="730"/>
      <c r="L9" s="730"/>
      <c r="M9" s="730"/>
      <c r="N9" s="730"/>
      <c r="O9" s="730"/>
      <c r="P9" s="730"/>
      <c r="Q9" s="730"/>
      <c r="R9" s="760"/>
      <c r="S9" s="723"/>
      <c r="T9" s="723"/>
      <c r="U9" s="723"/>
    </row>
    <row r="10" spans="1:22" s="724" customFormat="1" ht="21.9" customHeight="1">
      <c r="A10" s="725"/>
      <c r="B10" s="726" t="s">
        <v>784</v>
      </c>
      <c r="C10" s="727"/>
      <c r="D10" s="727"/>
      <c r="E10" s="728"/>
      <c r="F10" s="728" t="s">
        <v>770</v>
      </c>
      <c r="G10" s="735">
        <v>44679</v>
      </c>
      <c r="H10" s="759"/>
      <c r="I10" s="759"/>
      <c r="J10" s="759"/>
      <c r="K10" s="730"/>
      <c r="L10" s="730"/>
      <c r="M10" s="730"/>
      <c r="N10" s="730"/>
      <c r="O10" s="730"/>
      <c r="P10" s="730"/>
      <c r="Q10" s="730"/>
      <c r="R10" s="760"/>
      <c r="S10" s="723"/>
      <c r="T10" s="723"/>
      <c r="U10" s="723"/>
    </row>
    <row r="11" spans="1:22" s="724" customFormat="1" ht="21.9" customHeight="1">
      <c r="A11" s="725"/>
      <c r="B11" s="761" t="s">
        <v>175</v>
      </c>
      <c r="C11" s="727"/>
      <c r="D11" s="727"/>
      <c r="E11" s="728"/>
      <c r="F11" s="728" t="s">
        <v>770</v>
      </c>
      <c r="G11" s="759" t="s">
        <v>785</v>
      </c>
      <c r="H11" s="759"/>
      <c r="I11" s="759"/>
      <c r="J11" s="759"/>
      <c r="K11" s="730"/>
      <c r="L11" s="730"/>
      <c r="M11" s="730"/>
      <c r="N11" s="730"/>
      <c r="O11" s="730"/>
      <c r="P11" s="730"/>
      <c r="Q11" s="730"/>
      <c r="R11" s="760"/>
      <c r="S11" s="723"/>
      <c r="T11" s="723"/>
      <c r="U11" s="723"/>
    </row>
    <row r="12" spans="1:22" s="765" customFormat="1" ht="21.9" customHeight="1">
      <c r="A12" s="725"/>
      <c r="B12" s="761" t="s">
        <v>70</v>
      </c>
      <c r="C12" s="762"/>
      <c r="D12" s="762"/>
      <c r="E12" s="763"/>
      <c r="F12" s="728" t="s">
        <v>770</v>
      </c>
      <c r="G12" s="759" t="s">
        <v>116</v>
      </c>
      <c r="H12" s="759"/>
      <c r="I12" s="759"/>
      <c r="J12" s="759"/>
      <c r="K12" s="730"/>
      <c r="L12" s="763"/>
      <c r="M12" s="763"/>
      <c r="N12" s="763"/>
      <c r="O12" s="763"/>
      <c r="P12" s="763"/>
      <c r="Q12" s="763"/>
      <c r="R12" s="764"/>
      <c r="S12" s="724"/>
      <c r="T12" s="724"/>
      <c r="U12" s="724"/>
      <c r="V12" s="724"/>
    </row>
    <row r="13" spans="1:22" s="765" customFormat="1" ht="21.9" customHeight="1">
      <c r="A13" s="725"/>
      <c r="B13" s="766" t="s">
        <v>786</v>
      </c>
      <c r="C13" s="762"/>
      <c r="D13" s="762"/>
      <c r="E13" s="767"/>
      <c r="F13" s="728" t="s">
        <v>770</v>
      </c>
      <c r="G13" s="759" t="s">
        <v>787</v>
      </c>
      <c r="H13" s="759"/>
      <c r="I13" s="759"/>
      <c r="J13" s="759"/>
      <c r="K13" s="763"/>
      <c r="L13" s="730"/>
      <c r="M13" s="763"/>
      <c r="N13" s="763"/>
      <c r="O13" s="763"/>
      <c r="P13" s="763"/>
      <c r="Q13" s="763"/>
      <c r="R13" s="764"/>
      <c r="S13" s="724"/>
      <c r="T13" s="724"/>
      <c r="U13" s="724"/>
      <c r="V13" s="724"/>
    </row>
    <row r="14" spans="1:22" s="765" customFormat="1" ht="21.9" customHeight="1">
      <c r="A14" s="725"/>
      <c r="B14" s="761" t="s">
        <v>788</v>
      </c>
      <c r="C14" s="762"/>
      <c r="D14" s="762"/>
      <c r="E14" s="767"/>
      <c r="F14" s="728" t="s">
        <v>770</v>
      </c>
      <c r="G14" s="759" t="s">
        <v>789</v>
      </c>
      <c r="H14" s="759"/>
      <c r="I14" s="759"/>
      <c r="J14" s="759"/>
      <c r="K14" s="763"/>
      <c r="L14" s="730"/>
      <c r="M14" s="763"/>
      <c r="N14" s="763"/>
      <c r="O14" s="763"/>
      <c r="P14" s="763"/>
      <c r="Q14" s="763"/>
      <c r="R14" s="764"/>
      <c r="S14" s="724"/>
      <c r="T14" s="724"/>
      <c r="U14" s="724"/>
      <c r="V14" s="724"/>
    </row>
    <row r="15" spans="1:22" s="765" customFormat="1" ht="21.9" customHeight="1">
      <c r="A15" s="725"/>
      <c r="B15" s="761" t="s">
        <v>6</v>
      </c>
      <c r="C15" s="762"/>
      <c r="D15" s="762"/>
      <c r="E15" s="767"/>
      <c r="F15" s="728" t="s">
        <v>770</v>
      </c>
      <c r="G15" s="759" t="s">
        <v>790</v>
      </c>
      <c r="H15" s="759"/>
      <c r="I15" s="759"/>
      <c r="J15" s="759"/>
      <c r="K15" s="763"/>
      <c r="L15" s="730"/>
      <c r="M15" s="763"/>
      <c r="N15" s="763"/>
      <c r="O15" s="763"/>
      <c r="P15" s="763"/>
      <c r="Q15" s="763"/>
      <c r="R15" s="764"/>
      <c r="S15" s="724"/>
      <c r="T15" s="724"/>
      <c r="U15" s="724"/>
      <c r="V15" s="724"/>
    </row>
    <row r="16" spans="1:22" s="765" customFormat="1" ht="21.9" customHeight="1">
      <c r="A16" s="725"/>
      <c r="B16" s="761" t="s">
        <v>791</v>
      </c>
      <c r="C16" s="762"/>
      <c r="D16" s="762"/>
      <c r="E16" s="767"/>
      <c r="F16" s="728" t="s">
        <v>770</v>
      </c>
      <c r="G16" s="759" t="s">
        <v>792</v>
      </c>
      <c r="H16" s="759"/>
      <c r="I16" s="759"/>
      <c r="J16" s="759"/>
      <c r="K16" s="763"/>
      <c r="L16" s="730"/>
      <c r="M16" s="763"/>
      <c r="N16" s="763"/>
      <c r="O16" s="763"/>
      <c r="P16" s="763"/>
      <c r="Q16" s="763"/>
      <c r="R16" s="764"/>
      <c r="S16" s="724"/>
      <c r="T16" s="724"/>
      <c r="U16" s="724"/>
      <c r="V16" s="724"/>
    </row>
    <row r="17" spans="1:23" s="765" customFormat="1" ht="21.9" customHeight="1">
      <c r="A17" s="725"/>
      <c r="B17" s="761"/>
      <c r="C17" s="768"/>
      <c r="D17" s="768"/>
      <c r="E17" s="769"/>
      <c r="F17" s="770"/>
      <c r="G17" s="759"/>
      <c r="H17" s="759"/>
      <c r="I17" s="759"/>
      <c r="J17" s="759"/>
      <c r="K17" s="763"/>
      <c r="L17" s="730"/>
      <c r="M17" s="763"/>
      <c r="N17" s="763"/>
      <c r="O17" s="763"/>
      <c r="P17" s="763"/>
      <c r="Q17" s="763"/>
      <c r="R17" s="764"/>
      <c r="S17" s="724"/>
      <c r="T17" s="724"/>
      <c r="U17" s="724"/>
      <c r="V17" s="724"/>
    </row>
    <row r="18" spans="1:23" s="765" customFormat="1" ht="21.9" customHeight="1">
      <c r="A18" s="725"/>
      <c r="B18" s="761"/>
      <c r="C18" s="768"/>
      <c r="D18" s="768"/>
      <c r="E18" s="769"/>
      <c r="F18" s="770"/>
      <c r="G18" s="729"/>
      <c r="H18" s="759"/>
      <c r="I18" s="759"/>
      <c r="J18" s="759"/>
      <c r="K18" s="763"/>
      <c r="L18" s="730"/>
      <c r="M18" s="763"/>
      <c r="N18" s="763"/>
      <c r="O18" s="763"/>
      <c r="P18" s="763"/>
      <c r="Q18" s="763"/>
      <c r="R18" s="764"/>
      <c r="S18" s="724"/>
      <c r="T18" s="724"/>
      <c r="U18" s="724"/>
      <c r="V18" s="724"/>
    </row>
    <row r="19" spans="1:23" s="765" customFormat="1" ht="6.75" customHeight="1" thickBot="1">
      <c r="A19" s="725"/>
      <c r="B19" s="761"/>
      <c r="C19" s="763"/>
      <c r="D19" s="763"/>
      <c r="E19" s="762"/>
      <c r="F19" s="763"/>
      <c r="G19" s="763"/>
      <c r="H19" s="763"/>
      <c r="I19" s="763"/>
      <c r="J19" s="763"/>
      <c r="K19" s="763"/>
      <c r="L19" s="763"/>
      <c r="M19" s="763"/>
      <c r="N19" s="763"/>
      <c r="O19" s="763"/>
      <c r="P19" s="763"/>
      <c r="Q19" s="763"/>
      <c r="R19" s="764"/>
      <c r="S19" s="724"/>
      <c r="T19" s="724"/>
      <c r="U19" s="724"/>
      <c r="V19" s="724"/>
    </row>
    <row r="20" spans="1:23" s="765" customFormat="1" ht="27" customHeight="1" thickTop="1">
      <c r="A20" s="725"/>
      <c r="B20" s="771" t="s">
        <v>752</v>
      </c>
      <c r="C20" s="772"/>
      <c r="D20" s="772"/>
      <c r="E20" s="773"/>
      <c r="F20" s="772"/>
      <c r="G20" s="772"/>
      <c r="H20" s="772"/>
      <c r="I20" s="772"/>
      <c r="J20" s="772"/>
      <c r="K20" s="772"/>
      <c r="L20" s="772"/>
      <c r="M20" s="772"/>
      <c r="N20" s="772"/>
      <c r="O20" s="772"/>
      <c r="P20" s="772"/>
      <c r="Q20" s="772"/>
      <c r="R20" s="774"/>
      <c r="S20" s="724"/>
      <c r="T20" s="724"/>
      <c r="U20" s="775"/>
      <c r="V20" s="775"/>
      <c r="W20" s="776"/>
    </row>
    <row r="21" spans="1:23" s="790" customFormat="1" ht="21.9" customHeight="1">
      <c r="A21" s="725"/>
      <c r="B21" s="777"/>
      <c r="C21" s="702" t="s">
        <v>753</v>
      </c>
      <c r="D21" s="702"/>
      <c r="E21" s="778"/>
      <c r="F21" s="779"/>
      <c r="G21" s="779"/>
      <c r="H21" s="779"/>
      <c r="I21" s="779"/>
      <c r="J21" s="780"/>
      <c r="K21" s="702" t="s">
        <v>216</v>
      </c>
      <c r="L21" s="781"/>
      <c r="M21" s="782"/>
      <c r="N21" s="782"/>
      <c r="O21" s="783"/>
      <c r="P21" s="784"/>
      <c r="Q21" s="784"/>
      <c r="R21" s="785"/>
      <c r="S21" s="786"/>
      <c r="T21" s="787"/>
      <c r="U21" s="788"/>
      <c r="V21" s="788"/>
      <c r="W21" s="789"/>
    </row>
    <row r="22" spans="1:23" s="790" customFormat="1" ht="21.9" customHeight="1">
      <c r="A22" s="725"/>
      <c r="B22" s="777"/>
      <c r="C22" s="702" t="s">
        <v>754</v>
      </c>
      <c r="D22" s="702"/>
      <c r="E22" s="778"/>
      <c r="F22" s="778"/>
      <c r="G22" s="778"/>
      <c r="H22" s="778"/>
      <c r="I22" s="791"/>
      <c r="J22" s="780"/>
      <c r="K22" s="702" t="s">
        <v>793</v>
      </c>
      <c r="L22" s="781"/>
      <c r="M22" s="702"/>
      <c r="N22" s="782"/>
      <c r="O22" s="783"/>
      <c r="P22" s="784"/>
      <c r="Q22" s="784"/>
      <c r="R22" s="785"/>
      <c r="S22" s="786"/>
      <c r="T22" s="787"/>
      <c r="U22" s="788"/>
      <c r="V22" s="788"/>
      <c r="W22" s="789"/>
    </row>
    <row r="23" spans="1:23" s="790" customFormat="1" ht="21.9" customHeight="1">
      <c r="A23" s="725"/>
      <c r="B23" s="777"/>
      <c r="C23" s="702" t="s">
        <v>755</v>
      </c>
      <c r="D23" s="702"/>
      <c r="E23" s="778"/>
      <c r="F23" s="778"/>
      <c r="G23" s="778"/>
      <c r="H23" s="778"/>
      <c r="I23" s="791"/>
      <c r="J23" s="780"/>
      <c r="K23" s="702" t="s">
        <v>794</v>
      </c>
      <c r="L23" s="781"/>
      <c r="M23" s="782"/>
      <c r="N23" s="782"/>
      <c r="O23" s="783"/>
      <c r="P23" s="784"/>
      <c r="Q23" s="784"/>
      <c r="R23" s="785"/>
      <c r="S23" s="786"/>
      <c r="T23" s="787"/>
      <c r="U23" s="788"/>
      <c r="V23" s="788"/>
      <c r="W23" s="789"/>
    </row>
    <row r="24" spans="1:23" s="790" customFormat="1" ht="21.9" customHeight="1">
      <c r="A24" s="725"/>
      <c r="B24" s="777"/>
      <c r="C24" s="702" t="s">
        <v>756</v>
      </c>
      <c r="D24" s="702"/>
      <c r="E24" s="778"/>
      <c r="F24" s="778"/>
      <c r="G24" s="778"/>
      <c r="H24" s="778"/>
      <c r="I24" s="791"/>
      <c r="J24" s="780"/>
      <c r="K24" s="702" t="s">
        <v>795</v>
      </c>
      <c r="L24" s="702"/>
      <c r="M24" s="778"/>
      <c r="N24" s="779"/>
      <c r="O24" s="791"/>
      <c r="P24" s="791"/>
      <c r="Q24" s="791"/>
      <c r="R24" s="785"/>
      <c r="S24" s="786"/>
      <c r="T24" s="787"/>
      <c r="U24" s="788"/>
      <c r="V24" s="788"/>
      <c r="W24" s="789"/>
    </row>
    <row r="25" spans="1:23" s="790" customFormat="1" ht="21.9" customHeight="1">
      <c r="A25" s="725"/>
      <c r="B25" s="777"/>
      <c r="C25" s="702" t="s">
        <v>757</v>
      </c>
      <c r="D25" s="702"/>
      <c r="E25" s="778"/>
      <c r="F25" s="778"/>
      <c r="G25" s="778"/>
      <c r="H25" s="778"/>
      <c r="I25" s="791"/>
      <c r="J25" s="792"/>
      <c r="K25" s="793" t="s">
        <v>796</v>
      </c>
      <c r="L25" s="791"/>
      <c r="M25" s="791"/>
      <c r="N25" s="791"/>
      <c r="O25" s="794"/>
      <c r="P25" s="795"/>
      <c r="Q25" s="795"/>
      <c r="R25" s="796"/>
      <c r="S25" s="786"/>
      <c r="T25" s="787"/>
      <c r="U25" s="788"/>
      <c r="V25" s="788"/>
      <c r="W25" s="789"/>
    </row>
    <row r="26" spans="1:23" s="790" customFormat="1" ht="21.9" customHeight="1">
      <c r="A26" s="725"/>
      <c r="B26" s="777"/>
      <c r="C26" s="702" t="s">
        <v>758</v>
      </c>
      <c r="D26" s="781"/>
      <c r="E26" s="781"/>
      <c r="F26" s="781"/>
      <c r="G26" s="781"/>
      <c r="H26" s="781" t="s">
        <v>797</v>
      </c>
      <c r="I26" s="782"/>
      <c r="J26" s="782"/>
      <c r="K26" s="782"/>
      <c r="L26" s="782"/>
      <c r="M26" s="782"/>
      <c r="N26" s="782"/>
      <c r="O26" s="783"/>
      <c r="P26" s="784"/>
      <c r="Q26" s="784"/>
      <c r="R26" s="785"/>
      <c r="S26" s="786"/>
      <c r="T26" s="787"/>
      <c r="U26" s="788"/>
      <c r="V26" s="788"/>
      <c r="W26" s="789"/>
    </row>
    <row r="27" spans="1:23" s="790" customFormat="1" ht="21.9" customHeight="1">
      <c r="A27" s="725"/>
      <c r="B27" s="777"/>
      <c r="C27" s="702" t="s">
        <v>262</v>
      </c>
      <c r="D27" s="702"/>
      <c r="E27" s="778"/>
      <c r="F27" s="779"/>
      <c r="G27" s="778"/>
      <c r="H27" s="778"/>
      <c r="I27" s="791"/>
      <c r="J27" s="792"/>
      <c r="K27" s="793"/>
      <c r="L27" s="702"/>
      <c r="M27" s="778"/>
      <c r="N27" s="779"/>
      <c r="O27" s="791"/>
      <c r="P27" s="791"/>
      <c r="Q27" s="791"/>
      <c r="R27" s="785"/>
      <c r="S27" s="786"/>
      <c r="T27" s="787"/>
      <c r="U27" s="788"/>
      <c r="V27" s="788"/>
      <c r="W27" s="789"/>
    </row>
    <row r="28" spans="1:23" s="790" customFormat="1" ht="21.9" customHeight="1">
      <c r="A28" s="725"/>
      <c r="B28" s="777"/>
      <c r="C28" s="702" t="s">
        <v>759</v>
      </c>
      <c r="D28" s="702"/>
      <c r="E28" s="778"/>
      <c r="F28" s="779"/>
      <c r="G28" s="702" t="s">
        <v>798</v>
      </c>
      <c r="H28" s="778"/>
      <c r="I28" s="702"/>
      <c r="J28" s="792"/>
      <c r="K28" s="792"/>
      <c r="L28" s="782"/>
      <c r="M28" s="782"/>
      <c r="N28" s="782"/>
      <c r="O28" s="783"/>
      <c r="P28" s="784"/>
      <c r="Q28" s="784"/>
      <c r="R28" s="785"/>
      <c r="S28" s="786"/>
      <c r="T28" s="787"/>
      <c r="U28" s="788"/>
      <c r="V28" s="788"/>
      <c r="W28" s="789"/>
    </row>
    <row r="29" spans="1:23" s="790" customFormat="1" ht="21.9" customHeight="1">
      <c r="A29" s="725"/>
      <c r="B29" s="777"/>
      <c r="C29" s="702" t="s">
        <v>760</v>
      </c>
      <c r="D29" s="702"/>
      <c r="E29" s="778"/>
      <c r="F29" s="779"/>
      <c r="G29" s="778"/>
      <c r="H29" s="778"/>
      <c r="I29" s="791"/>
      <c r="J29" s="792"/>
      <c r="K29" s="792"/>
      <c r="L29" s="782"/>
      <c r="M29" s="782"/>
      <c r="N29" s="782"/>
      <c r="O29" s="783"/>
      <c r="P29" s="784"/>
      <c r="Q29" s="784"/>
      <c r="R29" s="785"/>
      <c r="S29" s="786"/>
      <c r="T29" s="787"/>
      <c r="U29" s="788"/>
      <c r="V29" s="788"/>
      <c r="W29" s="789"/>
    </row>
    <row r="30" spans="1:23" s="765" customFormat="1" ht="9" customHeight="1" thickBot="1">
      <c r="A30" s="725"/>
      <c r="B30" s="797"/>
      <c r="C30" s="798"/>
      <c r="D30" s="798"/>
      <c r="E30" s="799"/>
      <c r="F30" s="798"/>
      <c r="G30" s="798"/>
      <c r="H30" s="798"/>
      <c r="I30" s="798"/>
      <c r="J30" s="798"/>
      <c r="K30" s="798"/>
      <c r="L30" s="798"/>
      <c r="M30" s="800"/>
      <c r="N30" s="800"/>
      <c r="O30" s="800"/>
      <c r="P30" s="800"/>
      <c r="Q30" s="800"/>
      <c r="R30" s="801"/>
      <c r="S30" s="724"/>
      <c r="T30" s="724"/>
      <c r="U30" s="775"/>
      <c r="V30" s="775"/>
      <c r="W30" s="776"/>
    </row>
    <row r="31" spans="1:23" s="765" customFormat="1" ht="27.75" customHeight="1" thickTop="1">
      <c r="A31" s="725"/>
      <c r="B31" s="802" t="s">
        <v>799</v>
      </c>
      <c r="C31" s="803"/>
      <c r="D31" s="803"/>
      <c r="E31" s="804"/>
      <c r="F31" s="805"/>
      <c r="G31" s="803"/>
      <c r="H31" s="803"/>
      <c r="I31" s="803"/>
      <c r="J31" s="803"/>
      <c r="K31" s="803"/>
      <c r="L31" s="805"/>
      <c r="M31" s="803"/>
      <c r="N31" s="803"/>
      <c r="O31" s="803"/>
      <c r="P31" s="803"/>
      <c r="Q31" s="803"/>
      <c r="R31" s="806"/>
      <c r="S31" s="724"/>
      <c r="T31" s="724"/>
      <c r="U31" s="775"/>
      <c r="V31" s="775"/>
      <c r="W31" s="776"/>
    </row>
    <row r="32" spans="1:23" s="812" customFormat="1" ht="21.9" customHeight="1">
      <c r="A32" s="725"/>
      <c r="B32" s="807"/>
      <c r="C32" s="767" t="s">
        <v>378</v>
      </c>
      <c r="D32" s="767"/>
      <c r="E32" s="808"/>
      <c r="F32" s="809" t="s">
        <v>213</v>
      </c>
      <c r="G32" s="808"/>
      <c r="H32" s="767" t="s">
        <v>800</v>
      </c>
      <c r="I32" s="767"/>
      <c r="J32" s="809"/>
      <c r="K32" s="767"/>
      <c r="L32" s="808"/>
      <c r="M32" s="767" t="s">
        <v>801</v>
      </c>
      <c r="N32" s="808"/>
      <c r="O32" s="809" t="s">
        <v>802</v>
      </c>
      <c r="P32" s="809"/>
      <c r="Q32" s="767"/>
      <c r="R32" s="810"/>
      <c r="S32" s="811"/>
      <c r="T32" s="811"/>
      <c r="U32" s="811"/>
      <c r="V32" s="811"/>
    </row>
    <row r="33" spans="1:22" s="812" customFormat="1" ht="21.9" customHeight="1">
      <c r="A33" s="725"/>
      <c r="B33" s="807"/>
      <c r="C33" s="767" t="s">
        <v>377</v>
      </c>
      <c r="D33" s="767"/>
      <c r="E33" s="808"/>
      <c r="F33" s="767" t="s">
        <v>803</v>
      </c>
      <c r="G33" s="808"/>
      <c r="H33" s="767" t="s">
        <v>804</v>
      </c>
      <c r="I33" s="767"/>
      <c r="J33" s="813"/>
      <c r="K33" s="767"/>
      <c r="L33" s="808"/>
      <c r="M33" s="767" t="s">
        <v>805</v>
      </c>
      <c r="N33" s="808"/>
      <c r="O33" s="767" t="s">
        <v>806</v>
      </c>
      <c r="P33" s="767"/>
      <c r="Q33" s="767"/>
      <c r="R33" s="810"/>
      <c r="S33" s="811"/>
      <c r="T33" s="811"/>
      <c r="U33" s="811"/>
      <c r="V33" s="811"/>
    </row>
    <row r="34" spans="1:22" s="812" customFormat="1" ht="21.9" customHeight="1">
      <c r="A34" s="725"/>
      <c r="B34" s="807"/>
      <c r="C34" s="767" t="s">
        <v>807</v>
      </c>
      <c r="D34" s="767"/>
      <c r="E34" s="808"/>
      <c r="F34" s="767" t="s">
        <v>309</v>
      </c>
      <c r="G34" s="808"/>
      <c r="H34" s="767" t="s">
        <v>808</v>
      </c>
      <c r="I34" s="767"/>
      <c r="J34" s="809"/>
      <c r="K34" s="767"/>
      <c r="L34" s="808"/>
      <c r="M34" s="767" t="s">
        <v>809</v>
      </c>
      <c r="N34" s="767"/>
      <c r="O34" s="808"/>
      <c r="P34" s="809"/>
      <c r="Q34" s="813"/>
      <c r="R34" s="810"/>
      <c r="S34" s="811"/>
      <c r="T34" s="811"/>
      <c r="U34" s="811"/>
      <c r="V34" s="811"/>
    </row>
    <row r="35" spans="1:22" s="812" customFormat="1" ht="21.9" customHeight="1">
      <c r="A35" s="725"/>
      <c r="B35" s="807"/>
      <c r="C35" s="767" t="s">
        <v>382</v>
      </c>
      <c r="D35" s="767"/>
      <c r="E35" s="808"/>
      <c r="F35" s="767" t="s">
        <v>810</v>
      </c>
      <c r="G35" s="808"/>
      <c r="H35" s="809" t="s">
        <v>811</v>
      </c>
      <c r="I35" s="813"/>
      <c r="J35" s="813"/>
      <c r="K35" s="809"/>
      <c r="L35" s="808"/>
      <c r="M35" s="793" t="s">
        <v>812</v>
      </c>
      <c r="N35" s="793"/>
      <c r="O35" s="808"/>
      <c r="P35" s="767"/>
      <c r="Q35" s="767"/>
      <c r="R35" s="810"/>
      <c r="S35" s="811"/>
      <c r="T35" s="811"/>
      <c r="U35" s="811"/>
      <c r="V35" s="811"/>
    </row>
    <row r="36" spans="1:22" s="812" customFormat="1" ht="21.9" customHeight="1">
      <c r="A36" s="725"/>
      <c r="B36" s="807"/>
      <c r="C36" s="767"/>
      <c r="D36" s="767"/>
      <c r="E36" s="767"/>
      <c r="F36" s="767"/>
      <c r="G36" s="767"/>
      <c r="H36" s="767"/>
      <c r="I36" s="767"/>
      <c r="J36" s="814"/>
      <c r="K36" s="814"/>
      <c r="L36" s="767"/>
      <c r="M36" s="767"/>
      <c r="N36" s="767"/>
      <c r="O36" s="767"/>
      <c r="P36" s="767"/>
      <c r="Q36" s="767"/>
      <c r="R36" s="810"/>
      <c r="S36" s="811"/>
      <c r="T36" s="811"/>
      <c r="U36" s="811"/>
      <c r="V36" s="811"/>
    </row>
    <row r="37" spans="1:22" s="765" customFormat="1" ht="13.8" thickBot="1">
      <c r="A37" s="725"/>
      <c r="B37" s="815"/>
      <c r="C37" s="763"/>
      <c r="D37" s="763"/>
      <c r="E37" s="763"/>
      <c r="F37" s="763"/>
      <c r="G37" s="814"/>
      <c r="H37" s="814"/>
      <c r="I37" s="763"/>
      <c r="J37" s="814"/>
      <c r="K37" s="763"/>
      <c r="L37" s="763"/>
      <c r="M37" s="763"/>
      <c r="N37" s="763"/>
      <c r="O37" s="763"/>
      <c r="P37" s="763"/>
      <c r="Q37" s="763"/>
      <c r="R37" s="764"/>
      <c r="S37" s="724"/>
      <c r="T37" s="724"/>
      <c r="U37" s="724"/>
      <c r="V37" s="724"/>
    </row>
    <row r="38" spans="1:22" s="765" customFormat="1" ht="35.25" customHeight="1" thickTop="1">
      <c r="A38" s="725"/>
      <c r="B38" s="816" t="s">
        <v>813</v>
      </c>
      <c r="C38" s="817"/>
      <c r="D38" s="817"/>
      <c r="E38" s="817"/>
      <c r="F38" s="817"/>
      <c r="G38" s="817"/>
      <c r="H38" s="817"/>
      <c r="I38" s="817"/>
      <c r="J38" s="817"/>
      <c r="K38" s="817"/>
      <c r="L38" s="817"/>
      <c r="M38" s="817"/>
      <c r="N38" s="817"/>
      <c r="O38" s="817"/>
      <c r="P38" s="817"/>
      <c r="Q38" s="817"/>
      <c r="R38" s="818"/>
      <c r="S38" s="724"/>
      <c r="T38" s="724"/>
      <c r="U38" s="724"/>
      <c r="V38" s="724"/>
    </row>
    <row r="39" spans="1:22" s="829" customFormat="1" ht="24" customHeight="1">
      <c r="A39" s="725"/>
      <c r="B39" s="819" t="s">
        <v>814</v>
      </c>
      <c r="C39" s="820" t="s">
        <v>815</v>
      </c>
      <c r="D39" s="821"/>
      <c r="E39" s="822"/>
      <c r="F39" s="820" t="s">
        <v>816</v>
      </c>
      <c r="G39" s="822"/>
      <c r="H39" s="823" t="s">
        <v>817</v>
      </c>
      <c r="I39" s="824"/>
      <c r="J39" s="824"/>
      <c r="K39" s="825"/>
      <c r="L39" s="820" t="s">
        <v>818</v>
      </c>
      <c r="M39" s="821"/>
      <c r="N39" s="822"/>
      <c r="O39" s="820" t="s">
        <v>819</v>
      </c>
      <c r="P39" s="822"/>
      <c r="Q39" s="826" t="s">
        <v>820</v>
      </c>
      <c r="R39" s="827" t="s">
        <v>821</v>
      </c>
      <c r="S39" s="828"/>
      <c r="T39" s="828"/>
      <c r="U39" s="828"/>
      <c r="V39" s="828"/>
    </row>
    <row r="40" spans="1:22" s="829" customFormat="1" ht="24" customHeight="1">
      <c r="A40" s="725"/>
      <c r="B40" s="830"/>
      <c r="C40" s="831"/>
      <c r="D40" s="832"/>
      <c r="E40" s="833"/>
      <c r="F40" s="831"/>
      <c r="G40" s="833"/>
      <c r="H40" s="823" t="s">
        <v>822</v>
      </c>
      <c r="I40" s="825"/>
      <c r="J40" s="823" t="s">
        <v>823</v>
      </c>
      <c r="K40" s="825"/>
      <c r="L40" s="831"/>
      <c r="M40" s="832"/>
      <c r="N40" s="833"/>
      <c r="O40" s="831"/>
      <c r="P40" s="833"/>
      <c r="Q40" s="834"/>
      <c r="R40" s="835"/>
      <c r="S40" s="828"/>
      <c r="T40" s="828"/>
      <c r="U40" s="828"/>
      <c r="V40" s="828"/>
    </row>
    <row r="41" spans="1:22" s="829" customFormat="1" ht="21.9" customHeight="1">
      <c r="A41" s="725"/>
      <c r="B41" s="836">
        <v>1</v>
      </c>
      <c r="C41" s="837" t="s">
        <v>824</v>
      </c>
      <c r="D41" s="837" t="s">
        <v>825</v>
      </c>
      <c r="E41" s="837" t="s">
        <v>825</v>
      </c>
      <c r="F41" s="838" t="s">
        <v>323</v>
      </c>
      <c r="G41" s="838"/>
      <c r="H41" s="838"/>
      <c r="I41" s="838"/>
      <c r="J41" s="839" t="s">
        <v>60</v>
      </c>
      <c r="K41" s="839"/>
      <c r="L41" s="820" t="s">
        <v>870</v>
      </c>
      <c r="M41" s="821"/>
      <c r="N41" s="822"/>
      <c r="O41" s="839"/>
      <c r="P41" s="839"/>
      <c r="Q41" s="840" t="s">
        <v>826</v>
      </c>
      <c r="R41" s="841">
        <v>5</v>
      </c>
      <c r="S41" s="828"/>
      <c r="T41" s="828"/>
      <c r="U41" s="828"/>
      <c r="V41" s="828"/>
    </row>
    <row r="42" spans="1:22" s="829" customFormat="1" ht="21.9" customHeight="1">
      <c r="A42" s="725"/>
      <c r="B42" s="842">
        <v>2</v>
      </c>
      <c r="C42" s="843" t="s">
        <v>827</v>
      </c>
      <c r="D42" s="844" t="s">
        <v>828</v>
      </c>
      <c r="E42" s="844" t="s">
        <v>828</v>
      </c>
      <c r="F42" s="845" t="s">
        <v>323</v>
      </c>
      <c r="G42" s="845"/>
      <c r="H42" s="845"/>
      <c r="I42" s="845"/>
      <c r="J42" s="846"/>
      <c r="K42" s="846"/>
      <c r="L42" s="886"/>
      <c r="M42" s="887"/>
      <c r="N42" s="888"/>
      <c r="O42" s="846"/>
      <c r="P42" s="846"/>
      <c r="Q42" s="847" t="s">
        <v>829</v>
      </c>
      <c r="R42" s="848">
        <v>5</v>
      </c>
      <c r="S42" s="828"/>
      <c r="T42" s="828"/>
      <c r="U42" s="828"/>
      <c r="V42" s="828"/>
    </row>
    <row r="43" spans="1:22" s="829" customFormat="1" ht="21.9" customHeight="1">
      <c r="A43" s="725"/>
      <c r="B43" s="842">
        <v>3</v>
      </c>
      <c r="C43" s="844" t="s">
        <v>830</v>
      </c>
      <c r="D43" s="844" t="s">
        <v>831</v>
      </c>
      <c r="E43" s="844" t="s">
        <v>831</v>
      </c>
      <c r="F43" s="845" t="s">
        <v>323</v>
      </c>
      <c r="G43" s="845"/>
      <c r="H43" s="845"/>
      <c r="I43" s="845"/>
      <c r="J43" s="846"/>
      <c r="K43" s="846"/>
      <c r="L43" s="886"/>
      <c r="M43" s="887"/>
      <c r="N43" s="888"/>
      <c r="O43" s="846"/>
      <c r="P43" s="846"/>
      <c r="Q43" s="847" t="s">
        <v>832</v>
      </c>
      <c r="R43" s="848">
        <v>5</v>
      </c>
      <c r="S43" s="828"/>
      <c r="T43" s="828"/>
      <c r="U43" s="828"/>
      <c r="V43" s="828"/>
    </row>
    <row r="44" spans="1:22" s="829" customFormat="1" ht="21.9" customHeight="1">
      <c r="A44" s="725"/>
      <c r="B44" s="842">
        <v>4</v>
      </c>
      <c r="C44" s="844" t="s">
        <v>833</v>
      </c>
      <c r="D44" s="844"/>
      <c r="E44" s="844"/>
      <c r="F44" s="845" t="s">
        <v>834</v>
      </c>
      <c r="G44" s="845"/>
      <c r="H44" s="845"/>
      <c r="I44" s="845"/>
      <c r="J44" s="846"/>
      <c r="K44" s="846"/>
      <c r="L44" s="889"/>
      <c r="M44" s="890"/>
      <c r="N44" s="891"/>
      <c r="O44" s="846"/>
      <c r="P44" s="846"/>
      <c r="Q44" s="847" t="s">
        <v>835</v>
      </c>
      <c r="R44" s="848">
        <v>5</v>
      </c>
      <c r="S44" s="828"/>
      <c r="T44" s="828"/>
      <c r="U44" s="828"/>
      <c r="V44" s="828"/>
    </row>
    <row r="45" spans="1:22" s="829" customFormat="1" ht="21.9" customHeight="1">
      <c r="A45" s="725"/>
      <c r="B45" s="842"/>
      <c r="C45" s="845"/>
      <c r="D45" s="845"/>
      <c r="E45" s="845"/>
      <c r="F45" s="845"/>
      <c r="G45" s="845"/>
      <c r="H45" s="845"/>
      <c r="I45" s="845"/>
      <c r="J45" s="846"/>
      <c r="K45" s="846"/>
      <c r="L45" s="846"/>
      <c r="M45" s="846"/>
      <c r="N45" s="846"/>
      <c r="O45" s="846"/>
      <c r="P45" s="846"/>
      <c r="Q45" s="849"/>
      <c r="R45" s="848"/>
      <c r="S45" s="828"/>
      <c r="T45" s="828"/>
      <c r="U45" s="828"/>
      <c r="V45" s="828"/>
    </row>
    <row r="46" spans="1:22" s="829" customFormat="1" ht="21.9" customHeight="1">
      <c r="A46" s="725"/>
      <c r="B46" s="842"/>
      <c r="C46" s="845"/>
      <c r="D46" s="845"/>
      <c r="E46" s="845"/>
      <c r="F46" s="845"/>
      <c r="G46" s="845"/>
      <c r="H46" s="845"/>
      <c r="I46" s="845"/>
      <c r="J46" s="846"/>
      <c r="K46" s="846"/>
      <c r="L46" s="846"/>
      <c r="M46" s="846"/>
      <c r="N46" s="846"/>
      <c r="O46" s="846"/>
      <c r="P46" s="846"/>
      <c r="Q46" s="849"/>
      <c r="R46" s="848"/>
      <c r="S46" s="828"/>
      <c r="T46" s="828"/>
      <c r="U46" s="828"/>
      <c r="V46" s="828"/>
    </row>
    <row r="47" spans="1:22" s="829" customFormat="1" ht="21.9" customHeight="1">
      <c r="A47" s="725"/>
      <c r="B47" s="842"/>
      <c r="C47" s="845"/>
      <c r="D47" s="845"/>
      <c r="E47" s="845"/>
      <c r="F47" s="845"/>
      <c r="G47" s="845"/>
      <c r="H47" s="845"/>
      <c r="I47" s="845"/>
      <c r="J47" s="846"/>
      <c r="K47" s="846"/>
      <c r="L47" s="846"/>
      <c r="M47" s="846"/>
      <c r="N47" s="846"/>
      <c r="O47" s="846"/>
      <c r="P47" s="846"/>
      <c r="Q47" s="849"/>
      <c r="R47" s="848"/>
      <c r="S47" s="828"/>
      <c r="T47" s="828"/>
      <c r="U47" s="828"/>
      <c r="V47" s="828"/>
    </row>
    <row r="48" spans="1:22" s="829" customFormat="1" ht="21.9" customHeight="1">
      <c r="A48" s="725"/>
      <c r="B48" s="842"/>
      <c r="C48" s="845"/>
      <c r="D48" s="845"/>
      <c r="E48" s="845"/>
      <c r="F48" s="845"/>
      <c r="G48" s="845"/>
      <c r="H48" s="845"/>
      <c r="I48" s="845"/>
      <c r="J48" s="846"/>
      <c r="K48" s="846"/>
      <c r="L48" s="846"/>
      <c r="M48" s="846"/>
      <c r="N48" s="846"/>
      <c r="O48" s="846"/>
      <c r="P48" s="846"/>
      <c r="Q48" s="849"/>
      <c r="R48" s="848"/>
      <c r="S48" s="828"/>
      <c r="T48" s="828"/>
      <c r="U48" s="828"/>
      <c r="V48" s="828"/>
    </row>
    <row r="49" spans="1:22" s="829" customFormat="1" ht="21.9" customHeight="1">
      <c r="A49" s="725"/>
      <c r="B49" s="842"/>
      <c r="C49" s="845"/>
      <c r="D49" s="845"/>
      <c r="E49" s="845"/>
      <c r="F49" s="845"/>
      <c r="G49" s="845"/>
      <c r="H49" s="845"/>
      <c r="I49" s="845"/>
      <c r="J49" s="846"/>
      <c r="K49" s="846"/>
      <c r="L49" s="846"/>
      <c r="M49" s="846"/>
      <c r="N49" s="846"/>
      <c r="O49" s="846"/>
      <c r="P49" s="846"/>
      <c r="Q49" s="849"/>
      <c r="R49" s="848"/>
      <c r="S49" s="828"/>
      <c r="T49" s="828"/>
      <c r="U49" s="828"/>
      <c r="V49" s="828"/>
    </row>
    <row r="50" spans="1:22" s="829" customFormat="1" ht="21.9" customHeight="1">
      <c r="A50" s="725"/>
      <c r="B50" s="842"/>
      <c r="C50" s="845"/>
      <c r="D50" s="845"/>
      <c r="E50" s="845"/>
      <c r="F50" s="845"/>
      <c r="G50" s="845"/>
      <c r="H50" s="845"/>
      <c r="I50" s="845"/>
      <c r="J50" s="846"/>
      <c r="K50" s="846"/>
      <c r="L50" s="846"/>
      <c r="M50" s="846"/>
      <c r="N50" s="846"/>
      <c r="O50" s="846"/>
      <c r="P50" s="846"/>
      <c r="Q50" s="849"/>
      <c r="R50" s="848"/>
      <c r="S50" s="828"/>
      <c r="T50" s="828"/>
      <c r="U50" s="828"/>
      <c r="V50" s="828"/>
    </row>
    <row r="51" spans="1:22" s="829" customFormat="1" ht="21.9" customHeight="1">
      <c r="A51" s="725"/>
      <c r="B51" s="842"/>
      <c r="C51" s="845"/>
      <c r="D51" s="845"/>
      <c r="E51" s="845"/>
      <c r="F51" s="845"/>
      <c r="G51" s="845"/>
      <c r="H51" s="845"/>
      <c r="I51" s="845"/>
      <c r="J51" s="846"/>
      <c r="K51" s="846"/>
      <c r="L51" s="846"/>
      <c r="M51" s="846"/>
      <c r="N51" s="846"/>
      <c r="O51" s="846"/>
      <c r="P51" s="846"/>
      <c r="Q51" s="849"/>
      <c r="R51" s="848"/>
      <c r="S51" s="828"/>
      <c r="T51" s="828"/>
      <c r="U51" s="828"/>
      <c r="V51" s="828"/>
    </row>
    <row r="52" spans="1:22" s="829" customFormat="1" ht="21.9" customHeight="1">
      <c r="A52" s="725"/>
      <c r="B52" s="842"/>
      <c r="C52" s="845"/>
      <c r="D52" s="845"/>
      <c r="E52" s="845"/>
      <c r="F52" s="845"/>
      <c r="G52" s="845"/>
      <c r="H52" s="845"/>
      <c r="I52" s="845"/>
      <c r="J52" s="846"/>
      <c r="K52" s="846"/>
      <c r="L52" s="846"/>
      <c r="M52" s="846"/>
      <c r="N52" s="846"/>
      <c r="O52" s="846"/>
      <c r="P52" s="846"/>
      <c r="Q52" s="849"/>
      <c r="R52" s="848"/>
      <c r="S52" s="828"/>
      <c r="T52" s="828"/>
      <c r="U52" s="828"/>
      <c r="V52" s="828"/>
    </row>
    <row r="53" spans="1:22" s="829" customFormat="1" ht="21.9" customHeight="1">
      <c r="A53" s="725"/>
      <c r="B53" s="842"/>
      <c r="C53" s="845"/>
      <c r="D53" s="845"/>
      <c r="E53" s="845"/>
      <c r="F53" s="845"/>
      <c r="G53" s="845"/>
      <c r="H53" s="845"/>
      <c r="I53" s="845"/>
      <c r="J53" s="846"/>
      <c r="K53" s="846"/>
      <c r="L53" s="846"/>
      <c r="M53" s="846"/>
      <c r="N53" s="846"/>
      <c r="O53" s="846"/>
      <c r="P53" s="846"/>
      <c r="Q53" s="849"/>
      <c r="R53" s="848"/>
      <c r="S53" s="828"/>
      <c r="T53" s="828"/>
      <c r="U53" s="828"/>
      <c r="V53" s="828"/>
    </row>
    <row r="54" spans="1:22" s="829" customFormat="1" ht="21.9" customHeight="1">
      <c r="A54" s="725"/>
      <c r="B54" s="842"/>
      <c r="C54" s="845"/>
      <c r="D54" s="845"/>
      <c r="E54" s="845"/>
      <c r="F54" s="845"/>
      <c r="G54" s="845"/>
      <c r="H54" s="845"/>
      <c r="I54" s="845"/>
      <c r="J54" s="846"/>
      <c r="K54" s="846"/>
      <c r="L54" s="846"/>
      <c r="M54" s="846"/>
      <c r="N54" s="846"/>
      <c r="O54" s="846"/>
      <c r="P54" s="846"/>
      <c r="Q54" s="849"/>
      <c r="R54" s="848"/>
      <c r="S54" s="828"/>
      <c r="T54" s="828"/>
      <c r="U54" s="828"/>
      <c r="V54" s="828"/>
    </row>
    <row r="55" spans="1:22" s="829" customFormat="1" ht="21.9" customHeight="1">
      <c r="A55" s="725"/>
      <c r="B55" s="842"/>
      <c r="C55" s="845"/>
      <c r="D55" s="845"/>
      <c r="E55" s="845"/>
      <c r="F55" s="845"/>
      <c r="G55" s="845"/>
      <c r="H55" s="845"/>
      <c r="I55" s="845"/>
      <c r="J55" s="846"/>
      <c r="K55" s="846"/>
      <c r="L55" s="846"/>
      <c r="M55" s="846"/>
      <c r="N55" s="846"/>
      <c r="O55" s="846"/>
      <c r="P55" s="846"/>
      <c r="Q55" s="849"/>
      <c r="R55" s="848"/>
      <c r="S55" s="828"/>
      <c r="T55" s="828"/>
      <c r="U55" s="828"/>
      <c r="V55" s="828"/>
    </row>
    <row r="56" spans="1:22" s="829" customFormat="1" ht="21.9" customHeight="1">
      <c r="A56" s="725"/>
      <c r="B56" s="842"/>
      <c r="C56" s="845"/>
      <c r="D56" s="845"/>
      <c r="E56" s="845"/>
      <c r="F56" s="845"/>
      <c r="G56" s="845"/>
      <c r="H56" s="845"/>
      <c r="I56" s="845"/>
      <c r="J56" s="846"/>
      <c r="K56" s="846"/>
      <c r="L56" s="846"/>
      <c r="M56" s="846"/>
      <c r="N56" s="846"/>
      <c r="O56" s="846"/>
      <c r="P56" s="846"/>
      <c r="Q56" s="849"/>
      <c r="R56" s="848"/>
      <c r="S56" s="828"/>
      <c r="T56" s="828"/>
      <c r="U56" s="828"/>
      <c r="V56" s="828"/>
    </row>
    <row r="57" spans="1:22" s="829" customFormat="1" ht="21.9" customHeight="1">
      <c r="A57" s="725"/>
      <c r="B57" s="850"/>
      <c r="C57" s="851"/>
      <c r="D57" s="851"/>
      <c r="E57" s="851"/>
      <c r="F57" s="851"/>
      <c r="G57" s="851"/>
      <c r="H57" s="851"/>
      <c r="I57" s="851"/>
      <c r="J57" s="852"/>
      <c r="K57" s="852"/>
      <c r="L57" s="852"/>
      <c r="M57" s="852"/>
      <c r="N57" s="852"/>
      <c r="O57" s="852"/>
      <c r="P57" s="852"/>
      <c r="Q57" s="853"/>
      <c r="R57" s="854"/>
      <c r="S57" s="828"/>
      <c r="T57" s="828"/>
      <c r="U57" s="828"/>
      <c r="V57" s="828"/>
    </row>
    <row r="58" spans="1:22" s="829" customFormat="1" ht="30" customHeight="1" thickBot="1">
      <c r="A58" s="725"/>
      <c r="B58" s="855"/>
      <c r="C58" s="856" t="s">
        <v>836</v>
      </c>
      <c r="D58" s="856"/>
      <c r="E58" s="856"/>
      <c r="F58" s="857"/>
      <c r="G58" s="857" t="s">
        <v>837</v>
      </c>
      <c r="H58" s="857"/>
      <c r="I58" s="857"/>
      <c r="J58" s="858"/>
      <c r="K58" s="859"/>
      <c r="L58" s="859"/>
      <c r="M58" s="859"/>
      <c r="N58" s="859"/>
      <c r="O58" s="860"/>
      <c r="P58" s="860"/>
      <c r="Q58" s="860"/>
      <c r="R58" s="861"/>
      <c r="S58" s="828"/>
      <c r="T58" s="828"/>
      <c r="U58" s="828"/>
      <c r="V58" s="828"/>
    </row>
    <row r="59" spans="1:22" s="828" customFormat="1" ht="6" customHeight="1" thickBot="1">
      <c r="A59" s="862"/>
      <c r="B59" s="863"/>
      <c r="C59" s="864"/>
      <c r="D59" s="864"/>
      <c r="E59" s="864"/>
      <c r="F59" s="864"/>
      <c r="G59" s="865"/>
      <c r="H59" s="865"/>
      <c r="I59" s="866"/>
      <c r="J59" s="866"/>
      <c r="K59" s="867"/>
      <c r="L59" s="867"/>
      <c r="M59" s="867"/>
      <c r="N59" s="867"/>
      <c r="O59" s="867"/>
      <c r="P59" s="867"/>
      <c r="Q59" s="867"/>
      <c r="R59" s="868"/>
    </row>
    <row r="60" spans="1:22" s="713" customFormat="1" ht="10.199999999999999">
      <c r="R60" s="869" t="s">
        <v>838</v>
      </c>
    </row>
    <row r="61" spans="1:22" s="713" customFormat="1" ht="10.199999999999999"/>
    <row r="62" spans="1:22" s="714" customFormat="1" ht="10.199999999999999">
      <c r="S62" s="713"/>
      <c r="T62" s="713"/>
      <c r="U62" s="713"/>
      <c r="V62" s="713"/>
    </row>
    <row r="63" spans="1:22" s="714" customFormat="1" ht="10.199999999999999">
      <c r="S63" s="713"/>
      <c r="T63" s="713"/>
      <c r="U63" s="713"/>
      <c r="V63" s="713"/>
    </row>
    <row r="64" spans="1:22" s="714" customFormat="1" ht="10.199999999999999">
      <c r="S64" s="713"/>
      <c r="T64" s="713"/>
      <c r="U64" s="713"/>
      <c r="V64" s="713"/>
    </row>
    <row r="65" spans="19:22" s="714" customFormat="1" ht="10.199999999999999">
      <c r="S65" s="713"/>
      <c r="T65" s="713"/>
      <c r="U65" s="713"/>
      <c r="V65" s="713"/>
    </row>
    <row r="66" spans="19:22" s="714" customFormat="1" ht="10.199999999999999">
      <c r="S66" s="713"/>
      <c r="T66" s="713"/>
      <c r="U66" s="713"/>
      <c r="V66" s="713"/>
    </row>
    <row r="67" spans="19:22" s="714" customFormat="1" ht="10.199999999999999">
      <c r="S67" s="713"/>
      <c r="T67" s="713"/>
      <c r="U67" s="713"/>
      <c r="V67" s="713"/>
    </row>
    <row r="68" spans="19:22" s="714" customFormat="1" ht="10.199999999999999">
      <c r="S68" s="713"/>
      <c r="T68" s="713"/>
      <c r="U68" s="713"/>
      <c r="V68" s="713"/>
    </row>
    <row r="69" spans="19:22" s="714" customFormat="1" ht="10.199999999999999">
      <c r="S69" s="713"/>
      <c r="T69" s="713"/>
      <c r="U69" s="713"/>
      <c r="V69" s="713"/>
    </row>
    <row r="70" spans="19:22" s="714" customFormat="1" ht="10.199999999999999">
      <c r="S70" s="713"/>
      <c r="T70" s="713"/>
      <c r="U70" s="713"/>
      <c r="V70" s="713"/>
    </row>
    <row r="71" spans="19:22" s="714" customFormat="1" ht="10.199999999999999">
      <c r="S71" s="713"/>
      <c r="T71" s="713"/>
      <c r="U71" s="713"/>
      <c r="V71" s="713"/>
    </row>
    <row r="72" spans="19:22" s="714" customFormat="1" ht="10.199999999999999">
      <c r="S72" s="713"/>
      <c r="T72" s="713"/>
      <c r="U72" s="713"/>
      <c r="V72" s="713"/>
    </row>
    <row r="73" spans="19:22" s="714" customFormat="1" ht="10.199999999999999">
      <c r="S73" s="713"/>
      <c r="T73" s="713"/>
      <c r="U73" s="713"/>
      <c r="V73" s="713"/>
    </row>
    <row r="74" spans="19:22" s="714" customFormat="1" ht="10.199999999999999">
      <c r="S74" s="713"/>
      <c r="T74" s="713"/>
      <c r="U74" s="713"/>
      <c r="V74" s="713"/>
    </row>
    <row r="75" spans="19:22" s="714" customFormat="1" ht="10.199999999999999">
      <c r="S75" s="713"/>
      <c r="T75" s="713"/>
      <c r="U75" s="713"/>
      <c r="V75" s="713"/>
    </row>
    <row r="76" spans="19:22" s="714" customFormat="1" ht="10.199999999999999">
      <c r="S76" s="713"/>
      <c r="T76" s="713"/>
      <c r="U76" s="713"/>
      <c r="V76" s="713"/>
    </row>
    <row r="77" spans="19:22" s="714" customFormat="1" ht="10.199999999999999">
      <c r="S77" s="713"/>
      <c r="T77" s="713"/>
      <c r="U77" s="713"/>
      <c r="V77" s="713"/>
    </row>
    <row r="78" spans="19:22" s="714" customFormat="1" ht="10.199999999999999">
      <c r="S78" s="713"/>
      <c r="T78" s="713"/>
      <c r="U78" s="713"/>
      <c r="V78" s="713"/>
    </row>
    <row r="79" spans="19:22" s="714" customFormat="1" ht="10.199999999999999">
      <c r="S79" s="713"/>
      <c r="T79" s="713"/>
      <c r="U79" s="713"/>
      <c r="V79" s="713"/>
    </row>
    <row r="80" spans="19:22" s="714" customFormat="1" ht="10.199999999999999">
      <c r="S80" s="713"/>
      <c r="T80" s="713"/>
      <c r="U80" s="713"/>
      <c r="V80" s="713"/>
    </row>
    <row r="81" spans="19:22" s="714" customFormat="1" ht="10.199999999999999">
      <c r="S81" s="713"/>
      <c r="T81" s="713"/>
      <c r="U81" s="713"/>
      <c r="V81" s="713"/>
    </row>
    <row r="82" spans="19:22" s="714" customFormat="1" ht="10.199999999999999">
      <c r="S82" s="713"/>
      <c r="T82" s="713"/>
      <c r="U82" s="713"/>
      <c r="V82" s="713"/>
    </row>
    <row r="83" spans="19:22" s="714" customFormat="1" ht="10.199999999999999">
      <c r="S83" s="713"/>
      <c r="T83" s="713"/>
      <c r="U83" s="713"/>
      <c r="V83" s="713"/>
    </row>
    <row r="84" spans="19:22" s="714" customFormat="1" ht="10.199999999999999">
      <c r="S84" s="713"/>
      <c r="T84" s="713"/>
      <c r="U84" s="713"/>
      <c r="V84" s="713"/>
    </row>
    <row r="85" spans="19:22" s="714" customFormat="1" ht="10.199999999999999">
      <c r="S85" s="713"/>
      <c r="T85" s="713"/>
      <c r="U85" s="713"/>
      <c r="V85" s="713"/>
    </row>
    <row r="86" spans="19:22" s="714" customFormat="1" ht="10.199999999999999">
      <c r="S86" s="713"/>
      <c r="T86" s="713"/>
      <c r="U86" s="713"/>
      <c r="V86" s="713"/>
    </row>
    <row r="87" spans="19:22" s="714" customFormat="1" ht="10.199999999999999">
      <c r="S87" s="713"/>
      <c r="T87" s="713"/>
      <c r="U87" s="713"/>
      <c r="V87" s="713"/>
    </row>
    <row r="88" spans="19:22" s="714" customFormat="1" ht="10.199999999999999">
      <c r="S88" s="713"/>
      <c r="T88" s="713"/>
      <c r="U88" s="713"/>
      <c r="V88" s="713"/>
    </row>
    <row r="89" spans="19:22" s="714" customFormat="1" ht="10.199999999999999">
      <c r="S89" s="713"/>
      <c r="T89" s="713"/>
      <c r="U89" s="713"/>
      <c r="V89" s="713"/>
    </row>
    <row r="90" spans="19:22" s="714" customFormat="1" ht="10.199999999999999">
      <c r="S90" s="713"/>
      <c r="T90" s="713"/>
      <c r="U90" s="713"/>
      <c r="V90" s="713"/>
    </row>
    <row r="91" spans="19:22" s="714" customFormat="1" ht="10.199999999999999">
      <c r="S91" s="713"/>
      <c r="T91" s="713"/>
      <c r="U91" s="713"/>
      <c r="V91" s="713"/>
    </row>
    <row r="92" spans="19:22" s="714" customFormat="1" ht="10.199999999999999">
      <c r="S92" s="713"/>
      <c r="T92" s="713"/>
      <c r="U92" s="713"/>
      <c r="V92" s="713"/>
    </row>
    <row r="93" spans="19:22" s="714" customFormat="1" ht="10.199999999999999">
      <c r="S93" s="713"/>
      <c r="T93" s="713"/>
      <c r="U93" s="713"/>
      <c r="V93" s="713"/>
    </row>
    <row r="94" spans="19:22" s="714" customFormat="1" ht="10.199999999999999">
      <c r="S94" s="713"/>
      <c r="T94" s="713"/>
      <c r="U94" s="713"/>
      <c r="V94" s="713"/>
    </row>
    <row r="95" spans="19:22" s="714" customFormat="1" ht="10.199999999999999">
      <c r="S95" s="713"/>
      <c r="T95" s="713"/>
      <c r="U95" s="713"/>
      <c r="V95" s="713"/>
    </row>
    <row r="96" spans="19:22" s="714" customFormat="1" ht="10.199999999999999">
      <c r="S96" s="713"/>
      <c r="T96" s="713"/>
      <c r="U96" s="713"/>
      <c r="V96" s="713"/>
    </row>
    <row r="97" spans="19:22" s="714" customFormat="1" ht="10.199999999999999">
      <c r="S97" s="713"/>
      <c r="T97" s="713"/>
      <c r="U97" s="713"/>
      <c r="V97" s="713"/>
    </row>
    <row r="98" spans="19:22" s="714" customFormat="1" ht="10.199999999999999">
      <c r="S98" s="713"/>
      <c r="T98" s="713"/>
      <c r="U98" s="713"/>
      <c r="V98" s="713"/>
    </row>
    <row r="99" spans="19:22" s="714" customFormat="1" ht="10.199999999999999">
      <c r="S99" s="713"/>
      <c r="T99" s="713"/>
      <c r="U99" s="713"/>
      <c r="V99" s="713"/>
    </row>
    <row r="100" spans="19:22" s="714" customFormat="1" ht="10.199999999999999">
      <c r="S100" s="713"/>
      <c r="T100" s="713"/>
      <c r="U100" s="713"/>
      <c r="V100" s="713"/>
    </row>
    <row r="101" spans="19:22" s="714" customFormat="1" ht="10.199999999999999">
      <c r="S101" s="713"/>
      <c r="T101" s="713"/>
      <c r="U101" s="713"/>
      <c r="V101" s="713"/>
    </row>
    <row r="102" spans="19:22" s="714" customFormat="1" ht="10.199999999999999">
      <c r="S102" s="713"/>
      <c r="T102" s="713"/>
      <c r="U102" s="713"/>
      <c r="V102" s="713"/>
    </row>
    <row r="103" spans="19:22" s="714" customFormat="1" ht="10.199999999999999">
      <c r="S103" s="713"/>
      <c r="T103" s="713"/>
      <c r="U103" s="713"/>
      <c r="V103" s="713"/>
    </row>
    <row r="104" spans="19:22" s="714" customFormat="1" ht="10.199999999999999">
      <c r="S104" s="713"/>
      <c r="T104" s="713"/>
      <c r="U104" s="713"/>
      <c r="V104" s="713"/>
    </row>
    <row r="105" spans="19:22" s="714" customFormat="1" ht="10.199999999999999">
      <c r="S105" s="713"/>
      <c r="T105" s="713"/>
      <c r="U105" s="713"/>
      <c r="V105" s="713"/>
    </row>
    <row r="106" spans="19:22" s="714" customFormat="1" ht="10.199999999999999">
      <c r="S106" s="713"/>
      <c r="T106" s="713"/>
      <c r="U106" s="713"/>
      <c r="V106" s="713"/>
    </row>
    <row r="107" spans="19:22" s="714" customFormat="1" ht="10.199999999999999">
      <c r="S107" s="713"/>
      <c r="T107" s="713"/>
      <c r="U107" s="713"/>
      <c r="V107" s="713"/>
    </row>
    <row r="108" spans="19:22" s="714" customFormat="1" ht="10.199999999999999">
      <c r="S108" s="713"/>
      <c r="T108" s="713"/>
      <c r="U108" s="713"/>
      <c r="V108" s="713"/>
    </row>
    <row r="109" spans="19:22" s="714" customFormat="1" ht="10.199999999999999">
      <c r="S109" s="713"/>
      <c r="T109" s="713"/>
      <c r="U109" s="713"/>
      <c r="V109" s="713"/>
    </row>
    <row r="110" spans="19:22" s="714" customFormat="1" ht="10.199999999999999">
      <c r="S110" s="713"/>
      <c r="T110" s="713"/>
      <c r="U110" s="713"/>
      <c r="V110" s="713"/>
    </row>
    <row r="111" spans="19:22" s="714" customFormat="1" ht="10.199999999999999">
      <c r="S111" s="713"/>
      <c r="T111" s="713"/>
      <c r="U111" s="713"/>
      <c r="V111" s="713"/>
    </row>
    <row r="112" spans="19:22" s="714" customFormat="1" ht="10.199999999999999">
      <c r="S112" s="713"/>
      <c r="T112" s="713"/>
      <c r="U112" s="713"/>
      <c r="V112" s="713"/>
    </row>
    <row r="113" spans="19:22" s="714" customFormat="1" ht="10.199999999999999">
      <c r="S113" s="713"/>
      <c r="T113" s="713"/>
      <c r="U113" s="713"/>
      <c r="V113" s="713"/>
    </row>
    <row r="114" spans="19:22" s="714" customFormat="1" ht="10.199999999999999">
      <c r="S114" s="713"/>
      <c r="T114" s="713"/>
      <c r="U114" s="713"/>
      <c r="V114" s="713"/>
    </row>
    <row r="115" spans="19:22" s="714" customFormat="1" ht="10.199999999999999">
      <c r="S115" s="713"/>
      <c r="T115" s="713"/>
      <c r="U115" s="713"/>
      <c r="V115" s="713"/>
    </row>
    <row r="116" spans="19:22" s="714" customFormat="1" ht="10.199999999999999">
      <c r="S116" s="713"/>
      <c r="T116" s="713"/>
      <c r="U116" s="713"/>
      <c r="V116" s="713"/>
    </row>
    <row r="117" spans="19:22" s="714" customFormat="1" ht="10.199999999999999">
      <c r="S117" s="713"/>
      <c r="T117" s="713"/>
      <c r="U117" s="713"/>
      <c r="V117" s="713"/>
    </row>
    <row r="118" spans="19:22" s="714" customFormat="1" ht="10.199999999999999">
      <c r="S118" s="713"/>
      <c r="T118" s="713"/>
      <c r="U118" s="713"/>
      <c r="V118" s="713"/>
    </row>
    <row r="119" spans="19:22" s="714" customFormat="1" ht="10.199999999999999">
      <c r="S119" s="713"/>
      <c r="T119" s="713"/>
      <c r="U119" s="713"/>
      <c r="V119" s="713"/>
    </row>
    <row r="120" spans="19:22" s="714" customFormat="1" ht="10.199999999999999">
      <c r="S120" s="713"/>
      <c r="T120" s="713"/>
      <c r="U120" s="713"/>
      <c r="V120" s="713"/>
    </row>
    <row r="121" spans="19:22" s="714" customFormat="1" ht="10.199999999999999">
      <c r="S121" s="713"/>
      <c r="T121" s="713"/>
      <c r="U121" s="713"/>
      <c r="V121" s="713"/>
    </row>
    <row r="122" spans="19:22" s="714" customFormat="1" ht="10.199999999999999">
      <c r="S122" s="713"/>
      <c r="T122" s="713"/>
      <c r="U122" s="713"/>
      <c r="V122" s="713"/>
    </row>
    <row r="123" spans="19:22" s="714" customFormat="1" ht="10.199999999999999">
      <c r="S123" s="713"/>
      <c r="T123" s="713"/>
      <c r="U123" s="713"/>
      <c r="V123" s="713"/>
    </row>
    <row r="124" spans="19:22" s="714" customFormat="1" ht="10.199999999999999">
      <c r="S124" s="713"/>
      <c r="T124" s="713"/>
      <c r="U124" s="713"/>
      <c r="V124" s="713"/>
    </row>
    <row r="125" spans="19:22" s="714" customFormat="1" ht="10.199999999999999">
      <c r="S125" s="713"/>
      <c r="T125" s="713"/>
      <c r="U125" s="713"/>
      <c r="V125" s="713"/>
    </row>
    <row r="126" spans="19:22" s="714" customFormat="1" ht="10.199999999999999">
      <c r="S126" s="713"/>
      <c r="T126" s="713"/>
      <c r="U126" s="713"/>
      <c r="V126" s="713"/>
    </row>
    <row r="127" spans="19:22" s="714" customFormat="1" ht="10.199999999999999">
      <c r="S127" s="713"/>
      <c r="T127" s="713"/>
      <c r="U127" s="713"/>
      <c r="V127" s="713"/>
    </row>
    <row r="128" spans="19:22" s="714" customFormat="1" ht="10.199999999999999">
      <c r="S128" s="713"/>
      <c r="T128" s="713"/>
      <c r="U128" s="713"/>
      <c r="V128" s="713"/>
    </row>
    <row r="129" spans="19:22" s="714" customFormat="1" ht="10.199999999999999">
      <c r="S129" s="713"/>
      <c r="T129" s="713"/>
      <c r="U129" s="713"/>
      <c r="V129" s="713"/>
    </row>
    <row r="130" spans="19:22" s="714" customFormat="1" ht="10.199999999999999">
      <c r="S130" s="713"/>
      <c r="T130" s="713"/>
      <c r="U130" s="713"/>
      <c r="V130" s="713"/>
    </row>
    <row r="131" spans="19:22" s="714" customFormat="1" ht="10.199999999999999">
      <c r="S131" s="713"/>
      <c r="T131" s="713"/>
      <c r="U131" s="713"/>
      <c r="V131" s="713"/>
    </row>
    <row r="132" spans="19:22" s="714" customFormat="1" ht="10.199999999999999">
      <c r="S132" s="713"/>
      <c r="T132" s="713"/>
      <c r="U132" s="713"/>
      <c r="V132" s="713"/>
    </row>
    <row r="133" spans="19:22" s="714" customFormat="1" ht="10.199999999999999">
      <c r="S133" s="713"/>
      <c r="T133" s="713"/>
      <c r="U133" s="713"/>
      <c r="V133" s="713"/>
    </row>
    <row r="134" spans="19:22" s="714" customFormat="1" ht="10.199999999999999">
      <c r="S134" s="713"/>
      <c r="T134" s="713"/>
      <c r="U134" s="713"/>
      <c r="V134" s="713"/>
    </row>
    <row r="135" spans="19:22" s="714" customFormat="1" ht="10.199999999999999">
      <c r="S135" s="713"/>
      <c r="T135" s="713"/>
      <c r="U135" s="713"/>
      <c r="V135" s="713"/>
    </row>
    <row r="136" spans="19:22" s="714" customFormat="1" ht="10.199999999999999">
      <c r="S136" s="713"/>
      <c r="T136" s="713"/>
      <c r="U136" s="713"/>
      <c r="V136" s="713"/>
    </row>
    <row r="137" spans="19:22" s="714" customFormat="1" ht="10.199999999999999">
      <c r="S137" s="713"/>
      <c r="T137" s="713"/>
      <c r="U137" s="713"/>
      <c r="V137" s="713"/>
    </row>
    <row r="138" spans="19:22" s="714" customFormat="1" ht="10.199999999999999">
      <c r="S138" s="713"/>
      <c r="T138" s="713"/>
      <c r="U138" s="713"/>
      <c r="V138" s="713"/>
    </row>
    <row r="139" spans="19:22" s="714" customFormat="1" ht="10.199999999999999">
      <c r="S139" s="713"/>
      <c r="T139" s="713"/>
      <c r="U139" s="713"/>
      <c r="V139" s="713"/>
    </row>
    <row r="140" spans="19:22" s="714" customFormat="1" ht="10.199999999999999">
      <c r="S140" s="713"/>
      <c r="T140" s="713"/>
      <c r="U140" s="713"/>
      <c r="V140" s="713"/>
    </row>
    <row r="141" spans="19:22" s="714" customFormat="1" ht="10.199999999999999">
      <c r="S141" s="713"/>
      <c r="T141" s="713"/>
      <c r="U141" s="713"/>
      <c r="V141" s="713"/>
    </row>
    <row r="142" spans="19:22" s="714" customFormat="1" ht="10.199999999999999">
      <c r="S142" s="713"/>
      <c r="T142" s="713"/>
      <c r="U142" s="713"/>
      <c r="V142" s="713"/>
    </row>
    <row r="143" spans="19:22" s="714" customFormat="1" ht="10.199999999999999">
      <c r="S143" s="713"/>
      <c r="T143" s="713"/>
      <c r="U143" s="713"/>
      <c r="V143" s="713"/>
    </row>
    <row r="144" spans="19:22" s="714" customFormat="1" ht="10.199999999999999">
      <c r="S144" s="713"/>
      <c r="T144" s="713"/>
      <c r="U144" s="713"/>
      <c r="V144" s="713"/>
    </row>
    <row r="145" spans="19:22" s="714" customFormat="1" ht="10.199999999999999">
      <c r="S145" s="713"/>
      <c r="T145" s="713"/>
      <c r="U145" s="713"/>
      <c r="V145" s="713"/>
    </row>
    <row r="146" spans="19:22" s="714" customFormat="1" ht="10.199999999999999">
      <c r="S146" s="713"/>
      <c r="T146" s="713"/>
      <c r="U146" s="713"/>
      <c r="V146" s="713"/>
    </row>
    <row r="147" spans="19:22" s="714" customFormat="1" ht="10.199999999999999">
      <c r="S147" s="713"/>
      <c r="T147" s="713"/>
      <c r="U147" s="713"/>
      <c r="V147" s="713"/>
    </row>
    <row r="148" spans="19:22" s="714" customFormat="1" ht="10.199999999999999">
      <c r="S148" s="713"/>
      <c r="T148" s="713"/>
      <c r="U148" s="713"/>
      <c r="V148" s="713"/>
    </row>
    <row r="149" spans="19:22" s="714" customFormat="1" ht="10.199999999999999">
      <c r="S149" s="713"/>
      <c r="T149" s="713"/>
      <c r="U149" s="713"/>
      <c r="V149" s="713"/>
    </row>
    <row r="150" spans="19:22" s="714" customFormat="1" ht="10.199999999999999">
      <c r="S150" s="713"/>
      <c r="T150" s="713"/>
      <c r="U150" s="713"/>
      <c r="V150" s="713"/>
    </row>
    <row r="151" spans="19:22" s="714" customFormat="1" ht="10.199999999999999">
      <c r="S151" s="713"/>
      <c r="T151" s="713"/>
      <c r="U151" s="713"/>
      <c r="V151" s="713"/>
    </row>
    <row r="152" spans="19:22" s="714" customFormat="1" ht="10.199999999999999">
      <c r="S152" s="713"/>
      <c r="T152" s="713"/>
      <c r="U152" s="713"/>
      <c r="V152" s="713"/>
    </row>
    <row r="153" spans="19:22" s="714" customFormat="1" ht="10.199999999999999">
      <c r="S153" s="713"/>
      <c r="T153" s="713"/>
      <c r="U153" s="713"/>
      <c r="V153" s="713"/>
    </row>
    <row r="154" spans="19:22" s="714" customFormat="1" ht="10.199999999999999">
      <c r="S154" s="713"/>
      <c r="T154" s="713"/>
      <c r="U154" s="713"/>
      <c r="V154" s="713"/>
    </row>
    <row r="155" spans="19:22" s="714" customFormat="1" ht="10.199999999999999">
      <c r="S155" s="713"/>
      <c r="T155" s="713"/>
      <c r="U155" s="713"/>
      <c r="V155" s="713"/>
    </row>
    <row r="156" spans="19:22" s="714" customFormat="1" ht="10.199999999999999">
      <c r="S156" s="713"/>
      <c r="T156" s="713"/>
      <c r="U156" s="713"/>
      <c r="V156" s="713"/>
    </row>
    <row r="157" spans="19:22" s="714" customFormat="1" ht="10.199999999999999">
      <c r="S157" s="713"/>
      <c r="T157" s="713"/>
      <c r="U157" s="713"/>
      <c r="V157" s="713"/>
    </row>
    <row r="158" spans="19:22" s="714" customFormat="1" ht="10.199999999999999">
      <c r="S158" s="713"/>
      <c r="T158" s="713"/>
      <c r="U158" s="713"/>
      <c r="V158" s="713"/>
    </row>
    <row r="159" spans="19:22" s="714" customFormat="1" ht="10.199999999999999">
      <c r="S159" s="713"/>
      <c r="T159" s="713"/>
      <c r="U159" s="713"/>
      <c r="V159" s="713"/>
    </row>
    <row r="160" spans="19:22" s="714" customFormat="1" ht="10.199999999999999">
      <c r="S160" s="713"/>
      <c r="T160" s="713"/>
      <c r="U160" s="713"/>
      <c r="V160" s="713"/>
    </row>
    <row r="161" spans="19:22" s="714" customFormat="1" ht="10.199999999999999">
      <c r="S161" s="713"/>
      <c r="T161" s="713"/>
      <c r="U161" s="713"/>
      <c r="V161" s="713"/>
    </row>
    <row r="162" spans="19:22" s="714" customFormat="1" ht="10.199999999999999">
      <c r="S162" s="713"/>
      <c r="T162" s="713"/>
      <c r="U162" s="713"/>
      <c r="V162" s="713"/>
    </row>
    <row r="163" spans="19:22" s="714" customFormat="1" ht="10.199999999999999">
      <c r="S163" s="713"/>
      <c r="T163" s="713"/>
      <c r="U163" s="713"/>
      <c r="V163" s="713"/>
    </row>
    <row r="164" spans="19:22" s="714" customFormat="1" ht="10.199999999999999">
      <c r="S164" s="713"/>
      <c r="T164" s="713"/>
      <c r="U164" s="713"/>
      <c r="V164" s="713"/>
    </row>
    <row r="165" spans="19:22" s="714" customFormat="1" ht="10.199999999999999">
      <c r="S165" s="713"/>
      <c r="T165" s="713"/>
      <c r="U165" s="713"/>
      <c r="V165" s="713"/>
    </row>
    <row r="166" spans="19:22" s="714" customFormat="1" ht="10.199999999999999">
      <c r="S166" s="713"/>
      <c r="T166" s="713"/>
      <c r="U166" s="713"/>
      <c r="V166" s="713"/>
    </row>
    <row r="167" spans="19:22" s="714" customFormat="1" ht="10.199999999999999">
      <c r="S167" s="713"/>
      <c r="T167" s="713"/>
      <c r="U167" s="713"/>
      <c r="V167" s="713"/>
    </row>
    <row r="168" spans="19:22" s="714" customFormat="1" ht="10.199999999999999">
      <c r="S168" s="713"/>
      <c r="T168" s="713"/>
      <c r="U168" s="713"/>
      <c r="V168" s="713"/>
    </row>
    <row r="169" spans="19:22" s="714" customFormat="1" ht="10.199999999999999">
      <c r="S169" s="713"/>
      <c r="T169" s="713"/>
      <c r="U169" s="713"/>
      <c r="V169" s="713"/>
    </row>
    <row r="170" spans="19:22" s="714" customFormat="1" ht="10.199999999999999">
      <c r="S170" s="713"/>
      <c r="T170" s="713"/>
      <c r="U170" s="713"/>
      <c r="V170" s="713"/>
    </row>
    <row r="171" spans="19:22" s="714" customFormat="1" ht="10.199999999999999">
      <c r="S171" s="713"/>
      <c r="T171" s="713"/>
      <c r="U171" s="713"/>
      <c r="V171" s="713"/>
    </row>
    <row r="172" spans="19:22" s="714" customFormat="1" ht="10.199999999999999">
      <c r="S172" s="713"/>
      <c r="T172" s="713"/>
      <c r="U172" s="713"/>
      <c r="V172" s="713"/>
    </row>
    <row r="173" spans="19:22" s="714" customFormat="1" ht="10.199999999999999">
      <c r="S173" s="713"/>
      <c r="T173" s="713"/>
      <c r="U173" s="713"/>
      <c r="V173" s="713"/>
    </row>
    <row r="174" spans="19:22" s="714" customFormat="1" ht="10.199999999999999">
      <c r="S174" s="713"/>
      <c r="T174" s="713"/>
      <c r="U174" s="713"/>
      <c r="V174" s="713"/>
    </row>
    <row r="175" spans="19:22" s="714" customFormat="1" ht="10.199999999999999">
      <c r="S175" s="713"/>
      <c r="T175" s="713"/>
      <c r="U175" s="713"/>
      <c r="V175" s="713"/>
    </row>
    <row r="176" spans="19:22" s="714" customFormat="1" ht="10.199999999999999">
      <c r="S176" s="713"/>
      <c r="T176" s="713"/>
      <c r="U176" s="713"/>
      <c r="V176" s="713"/>
    </row>
    <row r="177" spans="19:22" s="714" customFormat="1" ht="10.199999999999999">
      <c r="S177" s="713"/>
      <c r="T177" s="713"/>
      <c r="U177" s="713"/>
      <c r="V177" s="713"/>
    </row>
    <row r="178" spans="19:22" s="714" customFormat="1" ht="10.199999999999999">
      <c r="S178" s="713"/>
      <c r="T178" s="713"/>
      <c r="U178" s="713"/>
      <c r="V178" s="713"/>
    </row>
    <row r="179" spans="19:22" s="714" customFormat="1" ht="10.199999999999999">
      <c r="S179" s="713"/>
      <c r="T179" s="713"/>
      <c r="U179" s="713"/>
      <c r="V179" s="713"/>
    </row>
    <row r="180" spans="19:22" s="714" customFormat="1" ht="10.199999999999999">
      <c r="S180" s="713"/>
      <c r="T180" s="713"/>
      <c r="U180" s="713"/>
      <c r="V180" s="713"/>
    </row>
    <row r="181" spans="19:22" s="714" customFormat="1" ht="10.199999999999999">
      <c r="S181" s="713"/>
      <c r="T181" s="713"/>
      <c r="U181" s="713"/>
      <c r="V181" s="713"/>
    </row>
    <row r="182" spans="19:22" s="714" customFormat="1" ht="10.199999999999999">
      <c r="S182" s="713"/>
      <c r="T182" s="713"/>
      <c r="U182" s="713"/>
      <c r="V182" s="713"/>
    </row>
    <row r="183" spans="19:22" s="714" customFormat="1" ht="10.199999999999999">
      <c r="S183" s="713"/>
      <c r="T183" s="713"/>
      <c r="U183" s="713"/>
      <c r="V183" s="713"/>
    </row>
    <row r="184" spans="19:22" s="714" customFormat="1" ht="10.199999999999999">
      <c r="S184" s="713"/>
      <c r="T184" s="713"/>
      <c r="U184" s="713"/>
      <c r="V184" s="713"/>
    </row>
    <row r="185" spans="19:22" s="714" customFormat="1" ht="10.199999999999999">
      <c r="S185" s="713"/>
      <c r="T185" s="713"/>
      <c r="U185" s="713"/>
      <c r="V185" s="713"/>
    </row>
    <row r="186" spans="19:22" s="714" customFormat="1" ht="10.199999999999999">
      <c r="S186" s="713"/>
      <c r="T186" s="713"/>
      <c r="U186" s="713"/>
      <c r="V186" s="713"/>
    </row>
    <row r="187" spans="19:22" s="714" customFormat="1" ht="10.199999999999999">
      <c r="S187" s="713"/>
      <c r="T187" s="713"/>
      <c r="U187" s="713"/>
      <c r="V187" s="713"/>
    </row>
    <row r="188" spans="19:22" s="714" customFormat="1" ht="10.199999999999999">
      <c r="S188" s="713"/>
      <c r="T188" s="713"/>
      <c r="U188" s="713"/>
      <c r="V188" s="713"/>
    </row>
    <row r="189" spans="19:22" s="714" customFormat="1" ht="10.199999999999999">
      <c r="S189" s="713"/>
      <c r="T189" s="713"/>
      <c r="U189" s="713"/>
      <c r="V189" s="713"/>
    </row>
    <row r="190" spans="19:22" s="714" customFormat="1" ht="10.199999999999999">
      <c r="S190" s="713"/>
      <c r="T190" s="713"/>
      <c r="U190" s="713"/>
      <c r="V190" s="713"/>
    </row>
    <row r="191" spans="19:22" s="714" customFormat="1" ht="10.199999999999999">
      <c r="S191" s="713"/>
      <c r="T191" s="713"/>
      <c r="U191" s="713"/>
      <c r="V191" s="713"/>
    </row>
    <row r="192" spans="19:22" s="714" customFormat="1" ht="10.199999999999999">
      <c r="S192" s="713"/>
      <c r="T192" s="713"/>
      <c r="U192" s="713"/>
      <c r="V192" s="713"/>
    </row>
    <row r="193" spans="19:22" s="714" customFormat="1" ht="10.199999999999999">
      <c r="S193" s="713"/>
      <c r="T193" s="713"/>
      <c r="U193" s="713"/>
      <c r="V193" s="713"/>
    </row>
    <row r="194" spans="19:22" s="714" customFormat="1" ht="10.199999999999999">
      <c r="S194" s="713"/>
      <c r="T194" s="713"/>
      <c r="U194" s="713"/>
      <c r="V194" s="713"/>
    </row>
    <row r="195" spans="19:22" s="714" customFormat="1" ht="10.199999999999999">
      <c r="S195" s="713"/>
      <c r="T195" s="713"/>
      <c r="U195" s="713"/>
      <c r="V195" s="713"/>
    </row>
    <row r="196" spans="19:22" s="714" customFormat="1" ht="10.199999999999999">
      <c r="S196" s="713"/>
      <c r="T196" s="713"/>
      <c r="U196" s="713"/>
      <c r="V196" s="713"/>
    </row>
    <row r="197" spans="19:22" s="714" customFormat="1" ht="10.199999999999999">
      <c r="S197" s="713"/>
      <c r="T197" s="713"/>
      <c r="U197" s="713"/>
      <c r="V197" s="713"/>
    </row>
    <row r="198" spans="19:22" s="714" customFormat="1" ht="10.199999999999999">
      <c r="S198" s="713"/>
      <c r="T198" s="713"/>
      <c r="U198" s="713"/>
      <c r="V198" s="713"/>
    </row>
    <row r="199" spans="19:22" s="714" customFormat="1" ht="10.199999999999999">
      <c r="S199" s="713"/>
      <c r="T199" s="713"/>
      <c r="U199" s="713"/>
      <c r="V199" s="713"/>
    </row>
    <row r="200" spans="19:22" s="714" customFormat="1" ht="10.199999999999999">
      <c r="S200" s="713"/>
      <c r="T200" s="713"/>
      <c r="U200" s="713"/>
      <c r="V200" s="713"/>
    </row>
    <row r="201" spans="19:22" s="714" customFormat="1" ht="10.199999999999999">
      <c r="S201" s="713"/>
      <c r="T201" s="713"/>
      <c r="U201" s="713"/>
      <c r="V201" s="713"/>
    </row>
    <row r="202" spans="19:22" s="714" customFormat="1" ht="10.199999999999999">
      <c r="S202" s="713"/>
      <c r="T202" s="713"/>
      <c r="U202" s="713"/>
      <c r="V202" s="713"/>
    </row>
    <row r="203" spans="19:22" s="714" customFormat="1" ht="10.199999999999999">
      <c r="S203" s="713"/>
      <c r="T203" s="713"/>
      <c r="U203" s="713"/>
      <c r="V203" s="713"/>
    </row>
    <row r="204" spans="19:22" s="714" customFormat="1" ht="10.199999999999999">
      <c r="S204" s="713"/>
      <c r="T204" s="713"/>
      <c r="U204" s="713"/>
      <c r="V204" s="713"/>
    </row>
    <row r="205" spans="19:22" s="714" customFormat="1" ht="10.199999999999999">
      <c r="S205" s="713"/>
      <c r="T205" s="713"/>
      <c r="U205" s="713"/>
      <c r="V205" s="713"/>
    </row>
    <row r="206" spans="19:22" s="714" customFormat="1" ht="10.199999999999999">
      <c r="S206" s="713"/>
      <c r="T206" s="713"/>
      <c r="U206" s="713"/>
      <c r="V206" s="713"/>
    </row>
    <row r="207" spans="19:22" s="714" customFormat="1" ht="10.199999999999999">
      <c r="S207" s="713"/>
      <c r="T207" s="713"/>
      <c r="U207" s="713"/>
      <c r="V207" s="713"/>
    </row>
    <row r="208" spans="19:22" s="714" customFormat="1" ht="10.199999999999999">
      <c r="S208" s="713"/>
      <c r="T208" s="713"/>
      <c r="U208" s="713"/>
      <c r="V208" s="713"/>
    </row>
    <row r="209" spans="19:22" s="714" customFormat="1" ht="10.199999999999999">
      <c r="S209" s="713"/>
      <c r="T209" s="713"/>
      <c r="U209" s="713"/>
      <c r="V209" s="713"/>
    </row>
    <row r="210" spans="19:22" s="714" customFormat="1" ht="10.199999999999999">
      <c r="S210" s="713"/>
      <c r="T210" s="713"/>
      <c r="U210" s="713"/>
      <c r="V210" s="713"/>
    </row>
    <row r="211" spans="19:22" s="714" customFormat="1" ht="10.199999999999999">
      <c r="S211" s="713"/>
      <c r="T211" s="713"/>
      <c r="U211" s="713"/>
      <c r="V211" s="713"/>
    </row>
    <row r="212" spans="19:22" s="714" customFormat="1" ht="10.199999999999999">
      <c r="S212" s="713"/>
      <c r="T212" s="713"/>
      <c r="U212" s="713"/>
      <c r="V212" s="713"/>
    </row>
    <row r="213" spans="19:22" s="714" customFormat="1" ht="10.199999999999999">
      <c r="S213" s="713"/>
      <c r="T213" s="713"/>
      <c r="U213" s="713"/>
      <c r="V213" s="713"/>
    </row>
    <row r="214" spans="19:22" s="714" customFormat="1" ht="10.199999999999999">
      <c r="S214" s="713"/>
      <c r="T214" s="713"/>
      <c r="U214" s="713"/>
      <c r="V214" s="713"/>
    </row>
    <row r="215" spans="19:22" s="714" customFormat="1" ht="10.199999999999999">
      <c r="S215" s="713"/>
      <c r="T215" s="713"/>
      <c r="U215" s="713"/>
      <c r="V215" s="713"/>
    </row>
    <row r="216" spans="19:22" s="714" customFormat="1" ht="10.199999999999999">
      <c r="S216" s="713"/>
      <c r="T216" s="713"/>
      <c r="U216" s="713"/>
      <c r="V216" s="713"/>
    </row>
    <row r="217" spans="19:22" s="714" customFormat="1" ht="10.199999999999999">
      <c r="S217" s="713"/>
      <c r="T217" s="713"/>
      <c r="U217" s="713"/>
      <c r="V217" s="713"/>
    </row>
    <row r="218" spans="19:22" s="714" customFormat="1" ht="10.199999999999999">
      <c r="S218" s="713"/>
      <c r="T218" s="713"/>
      <c r="U218" s="713"/>
      <c r="V218" s="713"/>
    </row>
    <row r="219" spans="19:22" s="714" customFormat="1" ht="10.199999999999999">
      <c r="S219" s="713"/>
      <c r="T219" s="713"/>
      <c r="U219" s="713"/>
      <c r="V219" s="713"/>
    </row>
    <row r="220" spans="19:22" s="714" customFormat="1" ht="10.199999999999999">
      <c r="S220" s="713"/>
      <c r="T220" s="713"/>
      <c r="U220" s="713"/>
      <c r="V220" s="713"/>
    </row>
    <row r="221" spans="19:22" s="714" customFormat="1" ht="10.199999999999999">
      <c r="S221" s="713"/>
      <c r="T221" s="713"/>
      <c r="U221" s="713"/>
      <c r="V221" s="713"/>
    </row>
    <row r="222" spans="19:22" s="714" customFormat="1" ht="10.199999999999999">
      <c r="S222" s="713"/>
      <c r="T222" s="713"/>
      <c r="U222" s="713"/>
      <c r="V222" s="713"/>
    </row>
    <row r="223" spans="19:22" s="714" customFormat="1" ht="10.199999999999999">
      <c r="S223" s="713"/>
      <c r="T223" s="713"/>
      <c r="U223" s="713"/>
      <c r="V223" s="713"/>
    </row>
    <row r="224" spans="19:22" s="714" customFormat="1" ht="10.199999999999999">
      <c r="S224" s="713"/>
      <c r="T224" s="713"/>
      <c r="U224" s="713"/>
      <c r="V224" s="713"/>
    </row>
    <row r="225" spans="19:22" s="714" customFormat="1" ht="10.199999999999999">
      <c r="S225" s="713"/>
      <c r="T225" s="713"/>
      <c r="U225" s="713"/>
      <c r="V225" s="713"/>
    </row>
    <row r="226" spans="19:22" s="714" customFormat="1" ht="10.199999999999999">
      <c r="S226" s="713"/>
      <c r="T226" s="713"/>
      <c r="U226" s="713"/>
      <c r="V226" s="713"/>
    </row>
    <row r="227" spans="19:22" s="714" customFormat="1" ht="10.199999999999999">
      <c r="S227" s="713"/>
      <c r="T227" s="713"/>
      <c r="U227" s="713"/>
      <c r="V227" s="713"/>
    </row>
    <row r="228" spans="19:22" s="714" customFormat="1" ht="10.199999999999999">
      <c r="S228" s="713"/>
      <c r="T228" s="713"/>
      <c r="U228" s="713"/>
      <c r="V228" s="713"/>
    </row>
    <row r="229" spans="19:22" s="714" customFormat="1" ht="10.199999999999999">
      <c r="S229" s="713"/>
      <c r="T229" s="713"/>
      <c r="U229" s="713"/>
      <c r="V229" s="713"/>
    </row>
    <row r="230" spans="19:22" s="714" customFormat="1" ht="10.199999999999999">
      <c r="S230" s="713"/>
      <c r="T230" s="713"/>
      <c r="U230" s="713"/>
      <c r="V230" s="713"/>
    </row>
    <row r="231" spans="19:22" s="714" customFormat="1" ht="10.199999999999999">
      <c r="S231" s="713"/>
      <c r="T231" s="713"/>
      <c r="U231" s="713"/>
      <c r="V231" s="713"/>
    </row>
    <row r="232" spans="19:22" s="714" customFormat="1" ht="10.199999999999999">
      <c r="S232" s="713"/>
      <c r="T232" s="713"/>
      <c r="U232" s="713"/>
      <c r="V232" s="713"/>
    </row>
    <row r="233" spans="19:22" s="714" customFormat="1" ht="10.199999999999999">
      <c r="S233" s="713"/>
      <c r="T233" s="713"/>
      <c r="U233" s="713"/>
      <c r="V233" s="713"/>
    </row>
    <row r="234" spans="19:22" s="714" customFormat="1" ht="10.199999999999999">
      <c r="S234" s="713"/>
      <c r="T234" s="713"/>
      <c r="U234" s="713"/>
      <c r="V234" s="713"/>
    </row>
    <row r="235" spans="19:22" s="714" customFormat="1" ht="10.199999999999999">
      <c r="S235" s="713"/>
      <c r="T235" s="713"/>
      <c r="U235" s="713"/>
      <c r="V235" s="713"/>
    </row>
    <row r="236" spans="19:22" s="714" customFormat="1" ht="10.199999999999999">
      <c r="S236" s="713"/>
      <c r="T236" s="713"/>
      <c r="U236" s="713"/>
      <c r="V236" s="713"/>
    </row>
    <row r="237" spans="19:22" s="714" customFormat="1" ht="10.199999999999999">
      <c r="S237" s="713"/>
      <c r="T237" s="713"/>
      <c r="U237" s="713"/>
      <c r="V237" s="713"/>
    </row>
    <row r="238" spans="19:22" s="714" customFormat="1" ht="10.199999999999999">
      <c r="S238" s="713"/>
      <c r="T238" s="713"/>
      <c r="U238" s="713"/>
      <c r="V238" s="713"/>
    </row>
    <row r="239" spans="19:22" s="714" customFormat="1" ht="10.199999999999999">
      <c r="S239" s="713"/>
      <c r="T239" s="713"/>
      <c r="U239" s="713"/>
      <c r="V239" s="713"/>
    </row>
    <row r="240" spans="19:22" s="714" customFormat="1" ht="10.199999999999999">
      <c r="S240" s="713"/>
      <c r="T240" s="713"/>
      <c r="U240" s="713"/>
      <c r="V240" s="713"/>
    </row>
    <row r="241" spans="19:22" s="714" customFormat="1" ht="10.199999999999999">
      <c r="S241" s="713"/>
      <c r="T241" s="713"/>
      <c r="U241" s="713"/>
      <c r="V241" s="713"/>
    </row>
    <row r="242" spans="19:22" s="714" customFormat="1" ht="10.199999999999999">
      <c r="S242" s="713"/>
      <c r="T242" s="713"/>
      <c r="U242" s="713"/>
      <c r="V242" s="713"/>
    </row>
    <row r="243" spans="19:22" s="714" customFormat="1" ht="10.199999999999999">
      <c r="S243" s="713"/>
      <c r="T243" s="713"/>
      <c r="U243" s="713"/>
      <c r="V243" s="713"/>
    </row>
    <row r="244" spans="19:22" s="714" customFormat="1" ht="10.199999999999999">
      <c r="S244" s="713"/>
      <c r="T244" s="713"/>
      <c r="U244" s="713"/>
      <c r="V244" s="713"/>
    </row>
    <row r="245" spans="19:22" s="714" customFormat="1" ht="10.199999999999999">
      <c r="S245" s="713"/>
      <c r="T245" s="713"/>
      <c r="U245" s="713"/>
      <c r="V245" s="713"/>
    </row>
    <row r="246" spans="19:22" s="714" customFormat="1" ht="10.199999999999999">
      <c r="S246" s="713"/>
      <c r="T246" s="713"/>
      <c r="U246" s="713"/>
      <c r="V246" s="713"/>
    </row>
    <row r="247" spans="19:22" s="714" customFormat="1" ht="10.199999999999999">
      <c r="S247" s="713"/>
      <c r="T247" s="713"/>
      <c r="U247" s="713"/>
      <c r="V247" s="713"/>
    </row>
    <row r="248" spans="19:22" s="714" customFormat="1" ht="10.199999999999999">
      <c r="S248" s="713"/>
      <c r="T248" s="713"/>
      <c r="U248" s="713"/>
      <c r="V248" s="713"/>
    </row>
    <row r="249" spans="19:22" s="714" customFormat="1" ht="10.199999999999999">
      <c r="S249" s="713"/>
      <c r="T249" s="713"/>
      <c r="U249" s="713"/>
      <c r="V249" s="713"/>
    </row>
    <row r="250" spans="19:22" s="714" customFormat="1" ht="10.199999999999999">
      <c r="S250" s="713"/>
      <c r="T250" s="713"/>
      <c r="U250" s="713"/>
      <c r="V250" s="713"/>
    </row>
    <row r="251" spans="19:22" s="714" customFormat="1" ht="10.199999999999999">
      <c r="S251" s="713"/>
      <c r="T251" s="713"/>
      <c r="U251" s="713"/>
      <c r="V251" s="713"/>
    </row>
    <row r="252" spans="19:22" s="714" customFormat="1" ht="10.199999999999999">
      <c r="S252" s="713"/>
      <c r="T252" s="713"/>
      <c r="U252" s="713"/>
      <c r="V252" s="713"/>
    </row>
    <row r="253" spans="19:22" s="714" customFormat="1" ht="10.199999999999999">
      <c r="S253" s="713"/>
      <c r="T253" s="713"/>
      <c r="U253" s="713"/>
      <c r="V253" s="713"/>
    </row>
    <row r="254" spans="19:22" s="714" customFormat="1" ht="10.199999999999999">
      <c r="S254" s="713"/>
      <c r="T254" s="713"/>
      <c r="U254" s="713"/>
      <c r="V254" s="713"/>
    </row>
    <row r="255" spans="19:22" s="714" customFormat="1" ht="10.199999999999999">
      <c r="S255" s="713"/>
      <c r="T255" s="713"/>
      <c r="U255" s="713"/>
      <c r="V255" s="713"/>
    </row>
    <row r="256" spans="19:22" s="714" customFormat="1" ht="10.199999999999999">
      <c r="S256" s="713"/>
      <c r="T256" s="713"/>
      <c r="U256" s="713"/>
      <c r="V256" s="713"/>
    </row>
    <row r="257" spans="19:22" s="714" customFormat="1" ht="10.199999999999999">
      <c r="S257" s="713"/>
      <c r="T257" s="713"/>
      <c r="U257" s="713"/>
      <c r="V257" s="713"/>
    </row>
    <row r="258" spans="19:22" s="714" customFormat="1" ht="10.199999999999999">
      <c r="S258" s="713"/>
      <c r="T258" s="713"/>
      <c r="U258" s="713"/>
      <c r="V258" s="713"/>
    </row>
    <row r="259" spans="19:22" s="714" customFormat="1" ht="10.199999999999999">
      <c r="S259" s="713"/>
      <c r="T259" s="713"/>
      <c r="U259" s="713"/>
      <c r="V259" s="713"/>
    </row>
    <row r="260" spans="19:22" s="714" customFormat="1" ht="10.199999999999999">
      <c r="S260" s="713"/>
      <c r="T260" s="713"/>
      <c r="U260" s="713"/>
      <c r="V260" s="713"/>
    </row>
    <row r="261" spans="19:22" s="714" customFormat="1" ht="10.199999999999999">
      <c r="S261" s="713"/>
      <c r="T261" s="713"/>
      <c r="U261" s="713"/>
      <c r="V261" s="713"/>
    </row>
    <row r="262" spans="19:22" s="714" customFormat="1" ht="10.199999999999999">
      <c r="S262" s="713"/>
      <c r="T262" s="713"/>
      <c r="U262" s="713"/>
      <c r="V262" s="713"/>
    </row>
    <row r="263" spans="19:22" s="714" customFormat="1" ht="10.199999999999999">
      <c r="S263" s="713"/>
      <c r="T263" s="713"/>
      <c r="U263" s="713"/>
      <c r="V263" s="713"/>
    </row>
    <row r="264" spans="19:22" s="714" customFormat="1" ht="10.199999999999999">
      <c r="S264" s="713"/>
      <c r="T264" s="713"/>
      <c r="U264" s="713"/>
      <c r="V264" s="713"/>
    </row>
    <row r="265" spans="19:22" s="714" customFormat="1" ht="10.199999999999999">
      <c r="S265" s="713"/>
      <c r="T265" s="713"/>
      <c r="U265" s="713"/>
      <c r="V265" s="713"/>
    </row>
    <row r="266" spans="19:22" s="714" customFormat="1" ht="10.199999999999999">
      <c r="S266" s="713"/>
      <c r="T266" s="713"/>
      <c r="U266" s="713"/>
      <c r="V266" s="713"/>
    </row>
    <row r="267" spans="19:22" s="714" customFormat="1" ht="10.199999999999999">
      <c r="S267" s="713"/>
      <c r="T267" s="713"/>
      <c r="U267" s="713"/>
      <c r="V267" s="713"/>
    </row>
    <row r="268" spans="19:22" s="714" customFormat="1" ht="10.199999999999999">
      <c r="S268" s="713"/>
      <c r="T268" s="713"/>
      <c r="U268" s="713"/>
      <c r="V268" s="713"/>
    </row>
    <row r="269" spans="19:22" s="714" customFormat="1" ht="10.199999999999999">
      <c r="S269" s="713"/>
      <c r="T269" s="713"/>
      <c r="U269" s="713"/>
      <c r="V269" s="713"/>
    </row>
    <row r="270" spans="19:22" s="714" customFormat="1" ht="10.199999999999999">
      <c r="S270" s="713"/>
      <c r="T270" s="713"/>
      <c r="U270" s="713"/>
      <c r="V270" s="713"/>
    </row>
    <row r="271" spans="19:22" s="714" customFormat="1" ht="10.199999999999999">
      <c r="S271" s="713"/>
      <c r="T271" s="713"/>
      <c r="U271" s="713"/>
      <c r="V271" s="713"/>
    </row>
    <row r="272" spans="19:22" s="714" customFormat="1" ht="10.199999999999999">
      <c r="S272" s="713"/>
      <c r="T272" s="713"/>
      <c r="U272" s="713"/>
      <c r="V272" s="713"/>
    </row>
    <row r="273" spans="19:22" s="714" customFormat="1" ht="10.199999999999999">
      <c r="S273" s="713"/>
      <c r="T273" s="713"/>
      <c r="U273" s="713"/>
      <c r="V273" s="713"/>
    </row>
    <row r="274" spans="19:22" s="714" customFormat="1" ht="10.199999999999999">
      <c r="S274" s="713"/>
      <c r="T274" s="713"/>
      <c r="U274" s="713"/>
      <c r="V274" s="713"/>
    </row>
    <row r="275" spans="19:22" s="714" customFormat="1" ht="10.199999999999999">
      <c r="S275" s="713"/>
      <c r="T275" s="713"/>
      <c r="U275" s="713"/>
      <c r="V275" s="713"/>
    </row>
    <row r="276" spans="19:22" s="714" customFormat="1" ht="10.199999999999999">
      <c r="S276" s="713"/>
      <c r="T276" s="713"/>
      <c r="U276" s="713"/>
      <c r="V276" s="713"/>
    </row>
    <row r="277" spans="19:22" s="714" customFormat="1" ht="10.199999999999999">
      <c r="S277" s="713"/>
      <c r="T277" s="713"/>
      <c r="U277" s="713"/>
      <c r="V277" s="713"/>
    </row>
    <row r="278" spans="19:22" s="714" customFormat="1" ht="10.199999999999999">
      <c r="S278" s="713"/>
      <c r="T278" s="713"/>
      <c r="U278" s="713"/>
      <c r="V278" s="713"/>
    </row>
    <row r="279" spans="19:22" s="714" customFormat="1" ht="10.199999999999999">
      <c r="S279" s="713"/>
      <c r="T279" s="713"/>
      <c r="U279" s="713"/>
      <c r="V279" s="713"/>
    </row>
    <row r="280" spans="19:22" s="714" customFormat="1" ht="10.199999999999999">
      <c r="S280" s="713"/>
      <c r="T280" s="713"/>
      <c r="U280" s="713"/>
      <c r="V280" s="713"/>
    </row>
    <row r="281" spans="19:22" s="714" customFormat="1" ht="10.199999999999999">
      <c r="S281" s="713"/>
      <c r="T281" s="713"/>
      <c r="U281" s="713"/>
      <c r="V281" s="713"/>
    </row>
    <row r="282" spans="19:22" s="714" customFormat="1" ht="10.199999999999999">
      <c r="S282" s="713"/>
      <c r="T282" s="713"/>
      <c r="U282" s="713"/>
      <c r="V282" s="713"/>
    </row>
    <row r="283" spans="19:22" s="714" customFormat="1" ht="10.199999999999999">
      <c r="S283" s="713"/>
      <c r="T283" s="713"/>
      <c r="U283" s="713"/>
      <c r="V283" s="713"/>
    </row>
    <row r="284" spans="19:22" s="714" customFormat="1" ht="10.199999999999999">
      <c r="S284" s="713"/>
      <c r="T284" s="713"/>
      <c r="U284" s="713"/>
      <c r="V284" s="713"/>
    </row>
    <row r="285" spans="19:22" s="714" customFormat="1" ht="10.199999999999999">
      <c r="S285" s="713"/>
      <c r="T285" s="713"/>
      <c r="U285" s="713"/>
      <c r="V285" s="713"/>
    </row>
    <row r="286" spans="19:22" s="714" customFormat="1" ht="10.199999999999999">
      <c r="S286" s="713"/>
      <c r="T286" s="713"/>
      <c r="U286" s="713"/>
      <c r="V286" s="713"/>
    </row>
    <row r="287" spans="19:22" s="714" customFormat="1" ht="10.199999999999999">
      <c r="S287" s="713"/>
      <c r="T287" s="713"/>
      <c r="U287" s="713"/>
      <c r="V287" s="713"/>
    </row>
    <row r="288" spans="19:22" s="714" customFormat="1" ht="10.199999999999999">
      <c r="S288" s="713"/>
      <c r="T288" s="713"/>
      <c r="U288" s="713"/>
      <c r="V288" s="713"/>
    </row>
    <row r="289" spans="19:22" s="714" customFormat="1" ht="10.199999999999999">
      <c r="S289" s="713"/>
      <c r="T289" s="713"/>
      <c r="U289" s="713"/>
      <c r="V289" s="713"/>
    </row>
    <row r="290" spans="19:22" s="714" customFormat="1" ht="10.199999999999999">
      <c r="S290" s="713"/>
      <c r="T290" s="713"/>
      <c r="U290" s="713"/>
      <c r="V290" s="713"/>
    </row>
    <row r="291" spans="19:22" s="714" customFormat="1" ht="10.199999999999999">
      <c r="S291" s="713"/>
      <c r="T291" s="713"/>
      <c r="U291" s="713"/>
      <c r="V291" s="713"/>
    </row>
    <row r="292" spans="19:22" s="714" customFormat="1" ht="10.199999999999999">
      <c r="S292" s="713"/>
      <c r="T292" s="713"/>
      <c r="U292" s="713"/>
      <c r="V292" s="713"/>
    </row>
    <row r="293" spans="19:22" s="714" customFormat="1" ht="10.199999999999999">
      <c r="S293" s="713"/>
      <c r="T293" s="713"/>
      <c r="U293" s="713"/>
      <c r="V293" s="713"/>
    </row>
    <row r="294" spans="19:22" s="714" customFormat="1" ht="10.199999999999999">
      <c r="S294" s="713"/>
      <c r="T294" s="713"/>
      <c r="U294" s="713"/>
      <c r="V294" s="713"/>
    </row>
    <row r="295" spans="19:22" s="714" customFormat="1" ht="10.199999999999999">
      <c r="S295" s="713"/>
      <c r="T295" s="713"/>
      <c r="U295" s="713"/>
      <c r="V295" s="713"/>
    </row>
    <row r="296" spans="19:22" s="714" customFormat="1" ht="10.199999999999999">
      <c r="S296" s="713"/>
      <c r="T296" s="713"/>
      <c r="U296" s="713"/>
      <c r="V296" s="713"/>
    </row>
    <row r="297" spans="19:22" s="714" customFormat="1" ht="10.199999999999999">
      <c r="S297" s="713"/>
      <c r="T297" s="713"/>
      <c r="U297" s="713"/>
      <c r="V297" s="713"/>
    </row>
    <row r="298" spans="19:22" s="714" customFormat="1" ht="10.199999999999999">
      <c r="S298" s="713"/>
      <c r="T298" s="713"/>
      <c r="U298" s="713"/>
      <c r="V298" s="713"/>
    </row>
    <row r="299" spans="19:22" s="714" customFormat="1" ht="10.199999999999999">
      <c r="S299" s="713"/>
      <c r="T299" s="713"/>
      <c r="U299" s="713"/>
      <c r="V299" s="713"/>
    </row>
    <row r="300" spans="19:22" s="714" customFormat="1" ht="10.199999999999999">
      <c r="S300" s="713"/>
      <c r="T300" s="713"/>
      <c r="U300" s="713"/>
      <c r="V300" s="713"/>
    </row>
    <row r="301" spans="19:22" s="714" customFormat="1" ht="10.199999999999999">
      <c r="S301" s="713"/>
      <c r="T301" s="713"/>
      <c r="U301" s="713"/>
      <c r="V301" s="713"/>
    </row>
    <row r="302" spans="19:22" s="714" customFormat="1" ht="10.199999999999999">
      <c r="S302" s="713"/>
      <c r="T302" s="713"/>
      <c r="U302" s="713"/>
      <c r="V302" s="713"/>
    </row>
    <row r="303" spans="19:22" s="714" customFormat="1" ht="10.199999999999999">
      <c r="S303" s="713"/>
      <c r="T303" s="713"/>
      <c r="U303" s="713"/>
      <c r="V303" s="713"/>
    </row>
    <row r="304" spans="19:22" s="714" customFormat="1" ht="10.199999999999999">
      <c r="S304" s="713"/>
      <c r="T304" s="713"/>
      <c r="U304" s="713"/>
      <c r="V304" s="713"/>
    </row>
    <row r="305" spans="19:22" s="714" customFormat="1" ht="10.199999999999999">
      <c r="S305" s="713"/>
      <c r="T305" s="713"/>
      <c r="U305" s="713"/>
      <c r="V305" s="713"/>
    </row>
    <row r="306" spans="19:22" s="714" customFormat="1" ht="10.199999999999999">
      <c r="S306" s="713"/>
      <c r="T306" s="713"/>
      <c r="U306" s="713"/>
      <c r="V306" s="713"/>
    </row>
    <row r="307" spans="19:22" s="714" customFormat="1" ht="10.199999999999999">
      <c r="S307" s="713"/>
      <c r="T307" s="713"/>
      <c r="U307" s="713"/>
      <c r="V307" s="713"/>
    </row>
    <row r="308" spans="19:22" s="714" customFormat="1" ht="10.199999999999999">
      <c r="S308" s="713"/>
      <c r="T308" s="713"/>
      <c r="U308" s="713"/>
      <c r="V308" s="713"/>
    </row>
    <row r="309" spans="19:22" s="714" customFormat="1" ht="10.199999999999999">
      <c r="S309" s="713"/>
      <c r="T309" s="713"/>
      <c r="U309" s="713"/>
      <c r="V309" s="713"/>
    </row>
    <row r="310" spans="19:22" s="714" customFormat="1" ht="10.199999999999999">
      <c r="S310" s="713"/>
      <c r="T310" s="713"/>
      <c r="U310" s="713"/>
      <c r="V310" s="713"/>
    </row>
    <row r="311" spans="19:22" s="714" customFormat="1" ht="10.199999999999999">
      <c r="S311" s="713"/>
      <c r="T311" s="713"/>
      <c r="U311" s="713"/>
      <c r="V311" s="713"/>
    </row>
    <row r="312" spans="19:22" s="714" customFormat="1" ht="10.199999999999999">
      <c r="S312" s="713"/>
      <c r="T312" s="713"/>
      <c r="U312" s="713"/>
      <c r="V312" s="713"/>
    </row>
    <row r="313" spans="19:22" s="714" customFormat="1" ht="10.199999999999999">
      <c r="S313" s="713"/>
      <c r="T313" s="713"/>
      <c r="U313" s="713"/>
      <c r="V313" s="713"/>
    </row>
    <row r="314" spans="19:22" s="714" customFormat="1" ht="10.199999999999999">
      <c r="S314" s="713"/>
      <c r="T314" s="713"/>
      <c r="U314" s="713"/>
      <c r="V314" s="713"/>
    </row>
    <row r="315" spans="19:22" s="714" customFormat="1" ht="10.199999999999999">
      <c r="S315" s="713"/>
      <c r="T315" s="713"/>
      <c r="U315" s="713"/>
      <c r="V315" s="713"/>
    </row>
    <row r="316" spans="19:22" s="714" customFormat="1" ht="10.199999999999999">
      <c r="S316" s="713"/>
      <c r="T316" s="713"/>
      <c r="U316" s="713"/>
      <c r="V316" s="713"/>
    </row>
    <row r="317" spans="19:22" s="714" customFormat="1" ht="10.199999999999999">
      <c r="S317" s="713"/>
      <c r="T317" s="713"/>
      <c r="U317" s="713"/>
      <c r="V317" s="713"/>
    </row>
    <row r="318" spans="19:22" s="714" customFormat="1" ht="10.199999999999999">
      <c r="S318" s="713"/>
      <c r="T318" s="713"/>
      <c r="U318" s="713"/>
      <c r="V318" s="713"/>
    </row>
    <row r="319" spans="19:22" s="714" customFormat="1" ht="10.199999999999999">
      <c r="S319" s="713"/>
      <c r="T319" s="713"/>
      <c r="U319" s="713"/>
      <c r="V319" s="713"/>
    </row>
    <row r="320" spans="19:22" s="714" customFormat="1" ht="10.199999999999999">
      <c r="S320" s="713"/>
      <c r="T320" s="713"/>
      <c r="U320" s="713"/>
      <c r="V320" s="713"/>
    </row>
    <row r="321" spans="19:22" s="714" customFormat="1" ht="10.199999999999999">
      <c r="S321" s="713"/>
      <c r="T321" s="713"/>
      <c r="U321" s="713"/>
      <c r="V321" s="713"/>
    </row>
    <row r="322" spans="19:22" s="714" customFormat="1" ht="10.199999999999999">
      <c r="S322" s="713"/>
      <c r="T322" s="713"/>
      <c r="U322" s="713"/>
      <c r="V322" s="713"/>
    </row>
    <row r="323" spans="19:22" s="714" customFormat="1" ht="10.199999999999999">
      <c r="S323" s="713"/>
      <c r="T323" s="713"/>
      <c r="U323" s="713"/>
      <c r="V323" s="713"/>
    </row>
    <row r="324" spans="19:22" s="714" customFormat="1" ht="10.199999999999999">
      <c r="S324" s="713"/>
      <c r="T324" s="713"/>
      <c r="U324" s="713"/>
      <c r="V324" s="713"/>
    </row>
    <row r="325" spans="19:22" s="714" customFormat="1" ht="10.199999999999999">
      <c r="S325" s="713"/>
      <c r="T325" s="713"/>
      <c r="U325" s="713"/>
      <c r="V325" s="713"/>
    </row>
    <row r="326" spans="19:22" s="714" customFormat="1" ht="10.199999999999999">
      <c r="S326" s="713"/>
      <c r="T326" s="713"/>
      <c r="U326" s="713"/>
      <c r="V326" s="713"/>
    </row>
    <row r="327" spans="19:22" s="714" customFormat="1" ht="10.199999999999999">
      <c r="S327" s="713"/>
      <c r="T327" s="713"/>
      <c r="U327" s="713"/>
      <c r="V327" s="713"/>
    </row>
    <row r="328" spans="19:22" s="714" customFormat="1" ht="10.199999999999999">
      <c r="S328" s="713"/>
      <c r="T328" s="713"/>
      <c r="U328" s="713"/>
      <c r="V328" s="713"/>
    </row>
    <row r="329" spans="19:22" s="714" customFormat="1" ht="10.199999999999999">
      <c r="S329" s="713"/>
      <c r="T329" s="713"/>
      <c r="U329" s="713"/>
      <c r="V329" s="713"/>
    </row>
    <row r="330" spans="19:22" s="714" customFormat="1" ht="10.199999999999999">
      <c r="S330" s="713"/>
      <c r="T330" s="713"/>
      <c r="U330" s="713"/>
      <c r="V330" s="713"/>
    </row>
    <row r="331" spans="19:22" s="714" customFormat="1" ht="10.199999999999999">
      <c r="S331" s="713"/>
      <c r="T331" s="713"/>
      <c r="U331" s="713"/>
      <c r="V331" s="713"/>
    </row>
    <row r="332" spans="19:22" s="714" customFormat="1" ht="10.199999999999999">
      <c r="S332" s="713"/>
      <c r="T332" s="713"/>
      <c r="U332" s="713"/>
      <c r="V332" s="713"/>
    </row>
    <row r="333" spans="19:22" s="714" customFormat="1" ht="10.199999999999999">
      <c r="S333" s="713"/>
      <c r="T333" s="713"/>
      <c r="U333" s="713"/>
      <c r="V333" s="713"/>
    </row>
    <row r="334" spans="19:22" s="714" customFormat="1" ht="10.199999999999999">
      <c r="S334" s="713"/>
      <c r="T334" s="713"/>
      <c r="U334" s="713"/>
      <c r="V334" s="713"/>
    </row>
    <row r="335" spans="19:22" s="714" customFormat="1" ht="10.199999999999999">
      <c r="S335" s="713"/>
      <c r="T335" s="713"/>
      <c r="U335" s="713"/>
      <c r="V335" s="713"/>
    </row>
    <row r="336" spans="19:22" s="714" customFormat="1" ht="10.199999999999999">
      <c r="S336" s="713"/>
      <c r="T336" s="713"/>
      <c r="U336" s="713"/>
      <c r="V336" s="713"/>
    </row>
    <row r="337" spans="19:22" s="714" customFormat="1" ht="10.199999999999999">
      <c r="S337" s="713"/>
      <c r="T337" s="713"/>
      <c r="U337" s="713"/>
      <c r="V337" s="713"/>
    </row>
    <row r="338" spans="19:22" s="714" customFormat="1" ht="10.199999999999999">
      <c r="S338" s="713"/>
      <c r="T338" s="713"/>
      <c r="U338" s="713"/>
      <c r="V338" s="713"/>
    </row>
    <row r="339" spans="19:22" s="714" customFormat="1" ht="10.199999999999999">
      <c r="S339" s="713"/>
      <c r="T339" s="713"/>
      <c r="U339" s="713"/>
      <c r="V339" s="713"/>
    </row>
    <row r="340" spans="19:22" s="714" customFormat="1" ht="10.199999999999999">
      <c r="S340" s="713"/>
      <c r="T340" s="713"/>
      <c r="U340" s="713"/>
      <c r="V340" s="713"/>
    </row>
    <row r="341" spans="19:22" s="714" customFormat="1" ht="10.199999999999999">
      <c r="S341" s="713"/>
      <c r="T341" s="713"/>
      <c r="U341" s="713"/>
      <c r="V341" s="713"/>
    </row>
    <row r="342" spans="19:22" s="714" customFormat="1" ht="10.199999999999999">
      <c r="S342" s="713"/>
      <c r="T342" s="713"/>
      <c r="U342" s="713"/>
      <c r="V342" s="713"/>
    </row>
    <row r="343" spans="19:22" s="714" customFormat="1" ht="10.199999999999999">
      <c r="S343" s="713"/>
      <c r="T343" s="713"/>
      <c r="U343" s="713"/>
      <c r="V343" s="713"/>
    </row>
    <row r="344" spans="19:22" s="714" customFormat="1" ht="10.199999999999999">
      <c r="S344" s="713"/>
      <c r="T344" s="713"/>
      <c r="U344" s="713"/>
      <c r="V344" s="713"/>
    </row>
    <row r="345" spans="19:22" s="714" customFormat="1" ht="10.199999999999999">
      <c r="S345" s="713"/>
      <c r="T345" s="713"/>
      <c r="U345" s="713"/>
      <c r="V345" s="713"/>
    </row>
    <row r="346" spans="19:22" s="714" customFormat="1" ht="10.199999999999999">
      <c r="S346" s="713"/>
      <c r="T346" s="713"/>
      <c r="U346" s="713"/>
      <c r="V346" s="713"/>
    </row>
    <row r="347" spans="19:22" s="714" customFormat="1" ht="10.199999999999999">
      <c r="S347" s="713"/>
      <c r="T347" s="713"/>
      <c r="U347" s="713"/>
      <c r="V347" s="713"/>
    </row>
    <row r="348" spans="19:22" s="714" customFormat="1" ht="10.199999999999999">
      <c r="S348" s="713"/>
      <c r="T348" s="713"/>
      <c r="U348" s="713"/>
      <c r="V348" s="713"/>
    </row>
    <row r="349" spans="19:22" s="714" customFormat="1" ht="10.199999999999999">
      <c r="S349" s="713"/>
      <c r="T349" s="713"/>
      <c r="U349" s="713"/>
      <c r="V349" s="713"/>
    </row>
    <row r="350" spans="19:22" s="714" customFormat="1" ht="10.199999999999999">
      <c r="S350" s="713"/>
      <c r="T350" s="713"/>
      <c r="U350" s="713"/>
      <c r="V350" s="713"/>
    </row>
    <row r="351" spans="19:22" s="714" customFormat="1" ht="10.199999999999999">
      <c r="S351" s="713"/>
      <c r="T351" s="713"/>
      <c r="U351" s="713"/>
      <c r="V351" s="713"/>
    </row>
    <row r="352" spans="19:22" s="714" customFormat="1" ht="10.199999999999999">
      <c r="S352" s="713"/>
      <c r="T352" s="713"/>
      <c r="U352" s="713"/>
      <c r="V352" s="713"/>
    </row>
    <row r="353" spans="19:22" s="714" customFormat="1" ht="10.199999999999999">
      <c r="S353" s="713"/>
      <c r="T353" s="713"/>
      <c r="U353" s="713"/>
      <c r="V353" s="713"/>
    </row>
    <row r="354" spans="19:22" s="714" customFormat="1" ht="10.199999999999999">
      <c r="S354" s="713"/>
      <c r="T354" s="713"/>
      <c r="U354" s="713"/>
      <c r="V354" s="713"/>
    </row>
    <row r="355" spans="19:22" s="714" customFormat="1" ht="10.199999999999999">
      <c r="S355" s="713"/>
      <c r="T355" s="713"/>
      <c r="U355" s="713"/>
      <c r="V355" s="713"/>
    </row>
    <row r="356" spans="19:22" s="714" customFormat="1" ht="10.199999999999999">
      <c r="S356" s="713"/>
      <c r="T356" s="713"/>
      <c r="U356" s="713"/>
      <c r="V356" s="713"/>
    </row>
    <row r="357" spans="19:22" s="714" customFormat="1" ht="10.199999999999999">
      <c r="S357" s="713"/>
      <c r="T357" s="713"/>
      <c r="U357" s="713"/>
      <c r="V357" s="713"/>
    </row>
    <row r="358" spans="19:22" s="714" customFormat="1" ht="10.199999999999999">
      <c r="S358" s="713"/>
      <c r="T358" s="713"/>
      <c r="U358" s="713"/>
      <c r="V358" s="713"/>
    </row>
    <row r="359" spans="19:22" s="714" customFormat="1" ht="10.199999999999999">
      <c r="S359" s="713"/>
      <c r="T359" s="713"/>
      <c r="U359" s="713"/>
      <c r="V359" s="713"/>
    </row>
    <row r="360" spans="19:22" s="714" customFormat="1" ht="10.199999999999999">
      <c r="S360" s="713"/>
      <c r="T360" s="713"/>
      <c r="U360" s="713"/>
      <c r="V360" s="713"/>
    </row>
    <row r="361" spans="19:22" s="714" customFormat="1" ht="10.199999999999999">
      <c r="S361" s="713"/>
      <c r="T361" s="713"/>
      <c r="U361" s="713"/>
      <c r="V361" s="713"/>
    </row>
    <row r="362" spans="19:22" s="714" customFormat="1" ht="10.199999999999999">
      <c r="S362" s="713"/>
      <c r="T362" s="713"/>
      <c r="U362" s="713"/>
      <c r="V362" s="713"/>
    </row>
    <row r="363" spans="19:22" s="714" customFormat="1" ht="10.199999999999999">
      <c r="S363" s="713"/>
      <c r="T363" s="713"/>
      <c r="U363" s="713"/>
      <c r="V363" s="713"/>
    </row>
    <row r="364" spans="19:22" s="714" customFormat="1" ht="10.199999999999999">
      <c r="S364" s="713"/>
      <c r="T364" s="713"/>
      <c r="U364" s="713"/>
      <c r="V364" s="713"/>
    </row>
    <row r="365" spans="19:22" s="714" customFormat="1" ht="10.199999999999999">
      <c r="S365" s="713"/>
      <c r="T365" s="713"/>
      <c r="U365" s="713"/>
      <c r="V365" s="713"/>
    </row>
    <row r="366" spans="19:22" s="714" customFormat="1" ht="10.199999999999999">
      <c r="S366" s="713"/>
      <c r="T366" s="713"/>
      <c r="U366" s="713"/>
      <c r="V366" s="713"/>
    </row>
    <row r="367" spans="19:22" s="714" customFormat="1" ht="10.199999999999999">
      <c r="S367" s="713"/>
      <c r="T367" s="713"/>
      <c r="U367" s="713"/>
      <c r="V367" s="713"/>
    </row>
    <row r="368" spans="19:22" s="714" customFormat="1" ht="10.199999999999999">
      <c r="S368" s="713"/>
      <c r="T368" s="713"/>
      <c r="U368" s="713"/>
      <c r="V368" s="713"/>
    </row>
    <row r="369" spans="19:22" s="714" customFormat="1" ht="10.199999999999999">
      <c r="S369" s="713"/>
      <c r="T369" s="713"/>
      <c r="U369" s="713"/>
      <c r="V369" s="713"/>
    </row>
    <row r="370" spans="19:22" s="714" customFormat="1" ht="10.199999999999999">
      <c r="S370" s="713"/>
      <c r="T370" s="713"/>
      <c r="U370" s="713"/>
      <c r="V370" s="713"/>
    </row>
    <row r="371" spans="19:22" s="714" customFormat="1" ht="10.199999999999999">
      <c r="S371" s="713"/>
      <c r="T371" s="713"/>
      <c r="U371" s="713"/>
      <c r="V371" s="713"/>
    </row>
    <row r="372" spans="19:22" s="714" customFormat="1" ht="10.199999999999999">
      <c r="S372" s="713"/>
      <c r="T372" s="713"/>
      <c r="U372" s="713"/>
      <c r="V372" s="713"/>
    </row>
    <row r="373" spans="19:22" s="714" customFormat="1" ht="10.199999999999999">
      <c r="S373" s="713"/>
      <c r="T373" s="713"/>
      <c r="U373" s="713"/>
      <c r="V373" s="713"/>
    </row>
    <row r="374" spans="19:22" s="714" customFormat="1" ht="10.199999999999999">
      <c r="S374" s="713"/>
      <c r="T374" s="713"/>
      <c r="U374" s="713"/>
      <c r="V374" s="713"/>
    </row>
    <row r="375" spans="19:22" s="714" customFormat="1" ht="10.199999999999999">
      <c r="S375" s="713"/>
      <c r="T375" s="713"/>
      <c r="U375" s="713"/>
      <c r="V375" s="713"/>
    </row>
    <row r="376" spans="19:22" s="714" customFormat="1" ht="10.199999999999999">
      <c r="S376" s="713"/>
      <c r="T376" s="713"/>
      <c r="U376" s="713"/>
      <c r="V376" s="713"/>
    </row>
    <row r="377" spans="19:22" s="714" customFormat="1" ht="10.199999999999999">
      <c r="S377" s="713"/>
      <c r="T377" s="713"/>
      <c r="U377" s="713"/>
      <c r="V377" s="713"/>
    </row>
    <row r="378" spans="19:22" s="714" customFormat="1" ht="10.199999999999999">
      <c r="S378" s="713"/>
      <c r="T378" s="713"/>
      <c r="U378" s="713"/>
      <c r="V378" s="713"/>
    </row>
    <row r="379" spans="19:22" s="714" customFormat="1" ht="10.199999999999999">
      <c r="S379" s="713"/>
      <c r="T379" s="713"/>
      <c r="U379" s="713"/>
      <c r="V379" s="713"/>
    </row>
    <row r="380" spans="19:22" s="714" customFormat="1" ht="10.199999999999999">
      <c r="S380" s="713"/>
      <c r="T380" s="713"/>
      <c r="U380" s="713"/>
      <c r="V380" s="713"/>
    </row>
    <row r="381" spans="19:22" s="714" customFormat="1" ht="10.199999999999999">
      <c r="S381" s="713"/>
      <c r="T381" s="713"/>
      <c r="U381" s="713"/>
      <c r="V381" s="713"/>
    </row>
    <row r="382" spans="19:22" s="714" customFormat="1" ht="10.199999999999999">
      <c r="S382" s="713"/>
      <c r="T382" s="713"/>
      <c r="U382" s="713"/>
      <c r="V382" s="713"/>
    </row>
    <row r="383" spans="19:22" s="714" customFormat="1" ht="10.199999999999999">
      <c r="S383" s="713"/>
      <c r="T383" s="713"/>
      <c r="U383" s="713"/>
      <c r="V383" s="713"/>
    </row>
    <row r="384" spans="19:22" s="714" customFormat="1" ht="10.199999999999999">
      <c r="S384" s="713"/>
      <c r="T384" s="713"/>
      <c r="U384" s="713"/>
      <c r="V384" s="713"/>
    </row>
    <row r="385" spans="19:22" s="714" customFormat="1" ht="10.199999999999999">
      <c r="S385" s="713"/>
      <c r="T385" s="713"/>
      <c r="U385" s="713"/>
      <c r="V385" s="713"/>
    </row>
    <row r="386" spans="19:22" s="714" customFormat="1" ht="10.199999999999999">
      <c r="S386" s="713"/>
      <c r="T386" s="713"/>
      <c r="U386" s="713"/>
      <c r="V386" s="713"/>
    </row>
    <row r="387" spans="19:22" s="714" customFormat="1" ht="10.199999999999999">
      <c r="S387" s="713"/>
      <c r="T387" s="713"/>
      <c r="U387" s="713"/>
      <c r="V387" s="713"/>
    </row>
    <row r="388" spans="19:22" s="714" customFormat="1" ht="10.199999999999999">
      <c r="S388" s="713"/>
      <c r="T388" s="713"/>
      <c r="U388" s="713"/>
      <c r="V388" s="713"/>
    </row>
    <row r="389" spans="19:22" s="714" customFormat="1" ht="10.199999999999999">
      <c r="S389" s="713"/>
      <c r="T389" s="713"/>
      <c r="U389" s="713"/>
      <c r="V389" s="713"/>
    </row>
    <row r="390" spans="19:22" s="714" customFormat="1" ht="10.199999999999999">
      <c r="S390" s="713"/>
      <c r="T390" s="713"/>
      <c r="U390" s="713"/>
      <c r="V390" s="713"/>
    </row>
    <row r="391" spans="19:22" s="714" customFormat="1" ht="10.199999999999999">
      <c r="S391" s="713"/>
      <c r="T391" s="713"/>
      <c r="U391" s="713"/>
      <c r="V391" s="713"/>
    </row>
    <row r="392" spans="19:22" s="714" customFormat="1" ht="10.199999999999999">
      <c r="S392" s="713"/>
      <c r="T392" s="713"/>
      <c r="U392" s="713"/>
      <c r="V392" s="713"/>
    </row>
    <row r="393" spans="19:22" s="714" customFormat="1" ht="10.199999999999999">
      <c r="S393" s="713"/>
      <c r="T393" s="713"/>
      <c r="U393" s="713"/>
      <c r="V393" s="713"/>
    </row>
    <row r="394" spans="19:22" s="714" customFormat="1" ht="10.199999999999999">
      <c r="S394" s="713"/>
      <c r="T394" s="713"/>
      <c r="U394" s="713"/>
      <c r="V394" s="713"/>
    </row>
    <row r="395" spans="19:22" s="714" customFormat="1" ht="10.199999999999999">
      <c r="S395" s="713"/>
      <c r="T395" s="713"/>
      <c r="U395" s="713"/>
      <c r="V395" s="713"/>
    </row>
    <row r="396" spans="19:22" s="714" customFormat="1" ht="10.199999999999999">
      <c r="S396" s="713"/>
      <c r="T396" s="713"/>
      <c r="U396" s="713"/>
      <c r="V396" s="713"/>
    </row>
    <row r="397" spans="19:22" s="714" customFormat="1" ht="10.199999999999999">
      <c r="S397" s="713"/>
      <c r="T397" s="713"/>
      <c r="U397" s="713"/>
      <c r="V397" s="713"/>
    </row>
    <row r="398" spans="19:22" s="714" customFormat="1" ht="10.199999999999999">
      <c r="S398" s="713"/>
      <c r="T398" s="713"/>
      <c r="U398" s="713"/>
      <c r="V398" s="713"/>
    </row>
    <row r="399" spans="19:22" s="714" customFormat="1" ht="10.199999999999999">
      <c r="S399" s="713"/>
      <c r="T399" s="713"/>
      <c r="U399" s="713"/>
      <c r="V399" s="713"/>
    </row>
    <row r="400" spans="19:22" s="714" customFormat="1" ht="10.199999999999999">
      <c r="S400" s="713"/>
      <c r="T400" s="713"/>
      <c r="U400" s="713"/>
      <c r="V400" s="713"/>
    </row>
    <row r="401" spans="19:22" s="714" customFormat="1" ht="10.199999999999999">
      <c r="S401" s="713"/>
      <c r="T401" s="713"/>
      <c r="U401" s="713"/>
      <c r="V401" s="713"/>
    </row>
    <row r="402" spans="19:22" s="714" customFormat="1" ht="10.199999999999999">
      <c r="S402" s="713"/>
      <c r="T402" s="713"/>
      <c r="U402" s="713"/>
      <c r="V402" s="713"/>
    </row>
    <row r="403" spans="19:22" s="714" customFormat="1" ht="10.199999999999999">
      <c r="S403" s="713"/>
      <c r="T403" s="713"/>
      <c r="U403" s="713"/>
      <c r="V403" s="713"/>
    </row>
    <row r="404" spans="19:22" s="714" customFormat="1" ht="10.199999999999999">
      <c r="S404" s="713"/>
      <c r="T404" s="713"/>
      <c r="U404" s="713"/>
      <c r="V404" s="713"/>
    </row>
    <row r="405" spans="19:22" s="714" customFormat="1" ht="10.199999999999999">
      <c r="S405" s="713"/>
      <c r="T405" s="713"/>
      <c r="U405" s="713"/>
      <c r="V405" s="713"/>
    </row>
    <row r="406" spans="19:22" s="714" customFormat="1" ht="10.199999999999999">
      <c r="S406" s="713"/>
      <c r="T406" s="713"/>
      <c r="U406" s="713"/>
      <c r="V406" s="713"/>
    </row>
    <row r="407" spans="19:22" s="714" customFormat="1" ht="10.199999999999999">
      <c r="S407" s="713"/>
      <c r="T407" s="713"/>
      <c r="U407" s="713"/>
      <c r="V407" s="713"/>
    </row>
    <row r="408" spans="19:22" s="714" customFormat="1" ht="10.199999999999999">
      <c r="S408" s="713"/>
      <c r="T408" s="713"/>
      <c r="U408" s="713"/>
      <c r="V408" s="713"/>
    </row>
    <row r="409" spans="19:22" s="714" customFormat="1" ht="10.199999999999999">
      <c r="S409" s="713"/>
      <c r="T409" s="713"/>
      <c r="U409" s="713"/>
      <c r="V409" s="713"/>
    </row>
    <row r="410" spans="19:22" s="714" customFormat="1" ht="10.199999999999999">
      <c r="S410" s="713"/>
      <c r="T410" s="713"/>
      <c r="U410" s="713"/>
      <c r="V410" s="713"/>
    </row>
    <row r="411" spans="19:22" s="714" customFormat="1" ht="10.199999999999999">
      <c r="S411" s="713"/>
      <c r="T411" s="713"/>
      <c r="U411" s="713"/>
      <c r="V411" s="713"/>
    </row>
    <row r="412" spans="19:22" s="714" customFormat="1" ht="10.199999999999999">
      <c r="S412" s="713"/>
      <c r="T412" s="713"/>
      <c r="U412" s="713"/>
      <c r="V412" s="713"/>
    </row>
    <row r="413" spans="19:22" s="714" customFormat="1" ht="10.199999999999999">
      <c r="S413" s="713"/>
      <c r="T413" s="713"/>
      <c r="U413" s="713"/>
      <c r="V413" s="713"/>
    </row>
    <row r="414" spans="19:22" s="714" customFormat="1" ht="10.199999999999999">
      <c r="S414" s="713"/>
      <c r="T414" s="713"/>
      <c r="U414" s="713"/>
      <c r="V414" s="713"/>
    </row>
    <row r="415" spans="19:22" s="714" customFormat="1" ht="10.199999999999999">
      <c r="S415" s="713"/>
      <c r="T415" s="713"/>
      <c r="U415" s="713"/>
      <c r="V415" s="713"/>
    </row>
    <row r="416" spans="19:22" s="714" customFormat="1" ht="10.199999999999999">
      <c r="S416" s="713"/>
      <c r="T416" s="713"/>
      <c r="U416" s="713"/>
      <c r="V416" s="713"/>
    </row>
    <row r="417" spans="19:22" s="714" customFormat="1" ht="10.199999999999999">
      <c r="S417" s="713"/>
      <c r="T417" s="713"/>
      <c r="U417" s="713"/>
      <c r="V417" s="713"/>
    </row>
    <row r="418" spans="19:22" s="714" customFormat="1" ht="10.199999999999999">
      <c r="S418" s="713"/>
      <c r="T418" s="713"/>
      <c r="U418" s="713"/>
      <c r="V418" s="713"/>
    </row>
    <row r="419" spans="19:22" s="714" customFormat="1" ht="10.199999999999999">
      <c r="S419" s="713"/>
      <c r="T419" s="713"/>
      <c r="U419" s="713"/>
      <c r="V419" s="713"/>
    </row>
    <row r="420" spans="19:22" s="714" customFormat="1" ht="10.199999999999999">
      <c r="S420" s="713"/>
      <c r="T420" s="713"/>
      <c r="U420" s="713"/>
      <c r="V420" s="713"/>
    </row>
    <row r="421" spans="19:22" s="714" customFormat="1" ht="10.199999999999999">
      <c r="S421" s="713"/>
      <c r="T421" s="713"/>
      <c r="U421" s="713"/>
      <c r="V421" s="713"/>
    </row>
    <row r="422" spans="19:22" s="714" customFormat="1" ht="10.199999999999999">
      <c r="S422" s="713"/>
      <c r="T422" s="713"/>
      <c r="U422" s="713"/>
      <c r="V422" s="713"/>
    </row>
    <row r="423" spans="19:22" s="714" customFormat="1" ht="10.199999999999999">
      <c r="S423" s="713"/>
      <c r="T423" s="713"/>
      <c r="U423" s="713"/>
      <c r="V423" s="713"/>
    </row>
    <row r="424" spans="19:22" s="714" customFormat="1" ht="10.199999999999999">
      <c r="S424" s="713"/>
      <c r="T424" s="713"/>
      <c r="U424" s="713"/>
      <c r="V424" s="713"/>
    </row>
    <row r="425" spans="19:22" s="714" customFormat="1" ht="10.199999999999999">
      <c r="S425" s="713"/>
      <c r="T425" s="713"/>
      <c r="U425" s="713"/>
      <c r="V425" s="713"/>
    </row>
    <row r="426" spans="19:22" s="714" customFormat="1" ht="10.199999999999999">
      <c r="S426" s="713"/>
      <c r="T426" s="713"/>
      <c r="U426" s="713"/>
      <c r="V426" s="713"/>
    </row>
    <row r="427" spans="19:22" s="714" customFormat="1" ht="10.199999999999999">
      <c r="S427" s="713"/>
      <c r="T427" s="713"/>
      <c r="U427" s="713"/>
      <c r="V427" s="713"/>
    </row>
    <row r="428" spans="19:22" s="714" customFormat="1" ht="10.199999999999999">
      <c r="S428" s="713"/>
      <c r="T428" s="713"/>
      <c r="U428" s="713"/>
      <c r="V428" s="713"/>
    </row>
    <row r="429" spans="19:22" s="714" customFormat="1" ht="10.199999999999999">
      <c r="S429" s="713"/>
      <c r="T429" s="713"/>
      <c r="U429" s="713"/>
      <c r="V429" s="713"/>
    </row>
    <row r="430" spans="19:22" s="714" customFormat="1" ht="10.199999999999999">
      <c r="S430" s="713"/>
      <c r="T430" s="713"/>
      <c r="U430" s="713"/>
      <c r="V430" s="713"/>
    </row>
    <row r="431" spans="19:22" s="714" customFormat="1" ht="10.199999999999999">
      <c r="S431" s="713"/>
      <c r="T431" s="713"/>
      <c r="U431" s="713"/>
      <c r="V431" s="713"/>
    </row>
    <row r="432" spans="19:22" s="714" customFormat="1" ht="10.199999999999999">
      <c r="S432" s="713"/>
      <c r="T432" s="713"/>
      <c r="U432" s="713"/>
      <c r="V432" s="713"/>
    </row>
    <row r="433" spans="19:22" s="714" customFormat="1" ht="10.199999999999999">
      <c r="S433" s="713"/>
      <c r="T433" s="713"/>
      <c r="U433" s="713"/>
      <c r="V433" s="713"/>
    </row>
    <row r="434" spans="19:22" s="714" customFormat="1" ht="10.199999999999999">
      <c r="S434" s="713"/>
      <c r="T434" s="713"/>
      <c r="U434" s="713"/>
      <c r="V434" s="713"/>
    </row>
    <row r="435" spans="19:22" s="714" customFormat="1" ht="10.199999999999999">
      <c r="S435" s="713"/>
      <c r="T435" s="713"/>
      <c r="U435" s="713"/>
      <c r="V435" s="713"/>
    </row>
    <row r="436" spans="19:22" s="714" customFormat="1" ht="10.199999999999999">
      <c r="S436" s="713"/>
      <c r="T436" s="713"/>
      <c r="U436" s="713"/>
      <c r="V436" s="713"/>
    </row>
    <row r="437" spans="19:22" s="714" customFormat="1" ht="10.199999999999999">
      <c r="S437" s="713"/>
      <c r="T437" s="713"/>
      <c r="U437" s="713"/>
      <c r="V437" s="713"/>
    </row>
    <row r="438" spans="19:22" s="714" customFormat="1" ht="10.199999999999999">
      <c r="S438" s="713"/>
      <c r="T438" s="713"/>
      <c r="U438" s="713"/>
      <c r="V438" s="713"/>
    </row>
    <row r="439" spans="19:22" s="714" customFormat="1" ht="10.199999999999999">
      <c r="S439" s="713"/>
      <c r="T439" s="713"/>
      <c r="U439" s="713"/>
      <c r="V439" s="713"/>
    </row>
    <row r="440" spans="19:22" s="714" customFormat="1" ht="10.199999999999999">
      <c r="S440" s="713"/>
      <c r="T440" s="713"/>
      <c r="U440" s="713"/>
      <c r="V440" s="713"/>
    </row>
    <row r="441" spans="19:22" s="714" customFormat="1" ht="10.199999999999999">
      <c r="S441" s="713"/>
      <c r="T441" s="713"/>
      <c r="U441" s="713"/>
      <c r="V441" s="713"/>
    </row>
    <row r="442" spans="19:22" s="714" customFormat="1" ht="10.199999999999999">
      <c r="S442" s="713"/>
      <c r="T442" s="713"/>
      <c r="U442" s="713"/>
      <c r="V442" s="713"/>
    </row>
    <row r="443" spans="19:22" s="714" customFormat="1" ht="10.199999999999999">
      <c r="S443" s="713"/>
      <c r="T443" s="713"/>
      <c r="U443" s="713"/>
      <c r="V443" s="713"/>
    </row>
    <row r="444" spans="19:22" s="714" customFormat="1" ht="10.199999999999999">
      <c r="S444" s="713"/>
      <c r="T444" s="713"/>
      <c r="U444" s="713"/>
      <c r="V444" s="713"/>
    </row>
    <row r="445" spans="19:22" s="714" customFormat="1" ht="10.199999999999999">
      <c r="S445" s="713"/>
      <c r="T445" s="713"/>
      <c r="U445" s="713"/>
      <c r="V445" s="713"/>
    </row>
    <row r="446" spans="19:22" s="714" customFormat="1" ht="10.199999999999999">
      <c r="S446" s="713"/>
      <c r="T446" s="713"/>
      <c r="U446" s="713"/>
      <c r="V446" s="713"/>
    </row>
    <row r="447" spans="19:22" s="714" customFormat="1" ht="10.199999999999999">
      <c r="S447" s="713"/>
      <c r="T447" s="713"/>
      <c r="U447" s="713"/>
      <c r="V447" s="713"/>
    </row>
    <row r="448" spans="19:22" s="714" customFormat="1" ht="10.199999999999999">
      <c r="S448" s="713"/>
      <c r="T448" s="713"/>
      <c r="U448" s="713"/>
      <c r="V448" s="713"/>
    </row>
    <row r="449" spans="19:22" s="714" customFormat="1" ht="10.199999999999999">
      <c r="S449" s="713"/>
      <c r="T449" s="713"/>
      <c r="U449" s="713"/>
      <c r="V449" s="713"/>
    </row>
    <row r="450" spans="19:22" s="714" customFormat="1" ht="10.199999999999999">
      <c r="S450" s="713"/>
      <c r="T450" s="713"/>
      <c r="U450" s="713"/>
      <c r="V450" s="713"/>
    </row>
    <row r="451" spans="19:22" s="714" customFormat="1" ht="10.199999999999999">
      <c r="S451" s="713"/>
      <c r="T451" s="713"/>
      <c r="U451" s="713"/>
      <c r="V451" s="713"/>
    </row>
    <row r="452" spans="19:22" s="714" customFormat="1" ht="10.199999999999999">
      <c r="S452" s="713"/>
      <c r="T452" s="713"/>
      <c r="U452" s="713"/>
      <c r="V452" s="713"/>
    </row>
    <row r="453" spans="19:22" s="714" customFormat="1" ht="10.199999999999999">
      <c r="S453" s="713"/>
      <c r="T453" s="713"/>
      <c r="U453" s="713"/>
      <c r="V453" s="713"/>
    </row>
    <row r="454" spans="19:22" s="714" customFormat="1" ht="10.199999999999999">
      <c r="S454" s="713"/>
      <c r="T454" s="713"/>
      <c r="U454" s="713"/>
      <c r="V454" s="713"/>
    </row>
    <row r="455" spans="19:22" s="714" customFormat="1" ht="10.199999999999999">
      <c r="S455" s="713"/>
      <c r="T455" s="713"/>
      <c r="U455" s="713"/>
      <c r="V455" s="713"/>
    </row>
    <row r="456" spans="19:22" s="714" customFormat="1" ht="10.199999999999999">
      <c r="S456" s="713"/>
      <c r="T456" s="713"/>
      <c r="U456" s="713"/>
      <c r="V456" s="713"/>
    </row>
    <row r="457" spans="19:22" s="714" customFormat="1" ht="10.199999999999999">
      <c r="S457" s="713"/>
      <c r="T457" s="713"/>
      <c r="U457" s="713"/>
      <c r="V457" s="713"/>
    </row>
    <row r="458" spans="19:22" s="714" customFormat="1" ht="10.199999999999999">
      <c r="S458" s="713"/>
      <c r="T458" s="713"/>
      <c r="U458" s="713"/>
      <c r="V458" s="713"/>
    </row>
    <row r="459" spans="19:22" s="714" customFormat="1" ht="10.199999999999999">
      <c r="S459" s="713"/>
      <c r="T459" s="713"/>
      <c r="U459" s="713"/>
      <c r="V459" s="713"/>
    </row>
    <row r="460" spans="19:22" s="714" customFormat="1" ht="10.199999999999999">
      <c r="S460" s="713"/>
      <c r="T460" s="713"/>
      <c r="U460" s="713"/>
      <c r="V460" s="713"/>
    </row>
    <row r="461" spans="19:22" s="714" customFormat="1" ht="10.199999999999999">
      <c r="S461" s="713"/>
      <c r="T461" s="713"/>
      <c r="U461" s="713"/>
      <c r="V461" s="713"/>
    </row>
    <row r="462" spans="19:22" s="714" customFormat="1" ht="10.199999999999999">
      <c r="S462" s="713"/>
      <c r="T462" s="713"/>
      <c r="U462" s="713"/>
      <c r="V462" s="713"/>
    </row>
    <row r="463" spans="19:22" s="714" customFormat="1" ht="10.199999999999999">
      <c r="S463" s="713"/>
      <c r="T463" s="713"/>
      <c r="U463" s="713"/>
      <c r="V463" s="713"/>
    </row>
    <row r="464" spans="19:22" s="714" customFormat="1" ht="10.199999999999999">
      <c r="S464" s="713"/>
      <c r="T464" s="713"/>
      <c r="U464" s="713"/>
      <c r="V464" s="713"/>
    </row>
    <row r="465" spans="19:22" s="714" customFormat="1" ht="10.199999999999999">
      <c r="S465" s="713"/>
      <c r="T465" s="713"/>
      <c r="U465" s="713"/>
      <c r="V465" s="713"/>
    </row>
    <row r="466" spans="19:22" s="714" customFormat="1" ht="10.199999999999999">
      <c r="S466" s="713"/>
      <c r="T466" s="713"/>
      <c r="U466" s="713"/>
      <c r="V466" s="713"/>
    </row>
    <row r="467" spans="19:22" s="714" customFormat="1" ht="10.199999999999999">
      <c r="S467" s="713"/>
      <c r="T467" s="713"/>
      <c r="U467" s="713"/>
      <c r="V467" s="713"/>
    </row>
    <row r="468" spans="19:22" s="714" customFormat="1" ht="10.199999999999999">
      <c r="S468" s="713"/>
      <c r="T468" s="713"/>
      <c r="U468" s="713"/>
      <c r="V468" s="713"/>
    </row>
    <row r="469" spans="19:22" s="714" customFormat="1" ht="10.199999999999999">
      <c r="S469" s="713"/>
      <c r="T469" s="713"/>
      <c r="U469" s="713"/>
      <c r="V469" s="713"/>
    </row>
    <row r="470" spans="19:22" s="714" customFormat="1" ht="10.199999999999999">
      <c r="S470" s="713"/>
      <c r="T470" s="713"/>
      <c r="U470" s="713"/>
      <c r="V470" s="713"/>
    </row>
    <row r="471" spans="19:22" s="714" customFormat="1" ht="10.199999999999999">
      <c r="S471" s="713"/>
      <c r="T471" s="713"/>
      <c r="U471" s="713"/>
      <c r="V471" s="713"/>
    </row>
    <row r="472" spans="19:22" s="714" customFormat="1" ht="10.199999999999999">
      <c r="S472" s="713"/>
      <c r="T472" s="713"/>
      <c r="U472" s="713"/>
      <c r="V472" s="713"/>
    </row>
    <row r="473" spans="19:22" s="714" customFormat="1" ht="10.199999999999999">
      <c r="S473" s="713"/>
      <c r="T473" s="713"/>
      <c r="U473" s="713"/>
      <c r="V473" s="713"/>
    </row>
    <row r="474" spans="19:22" s="714" customFormat="1" ht="10.199999999999999">
      <c r="S474" s="713"/>
      <c r="T474" s="713"/>
      <c r="U474" s="713"/>
      <c r="V474" s="713"/>
    </row>
    <row r="475" spans="19:22" s="714" customFormat="1" ht="10.199999999999999">
      <c r="S475" s="713"/>
      <c r="T475" s="713"/>
      <c r="U475" s="713"/>
      <c r="V475" s="713"/>
    </row>
    <row r="476" spans="19:22" s="714" customFormat="1" ht="10.199999999999999">
      <c r="S476" s="713"/>
      <c r="T476" s="713"/>
      <c r="U476" s="713"/>
      <c r="V476" s="713"/>
    </row>
    <row r="477" spans="19:22" s="714" customFormat="1" ht="10.199999999999999">
      <c r="S477" s="713"/>
      <c r="T477" s="713"/>
      <c r="U477" s="713"/>
      <c r="V477" s="713"/>
    </row>
    <row r="478" spans="19:22" s="714" customFormat="1" ht="10.199999999999999">
      <c r="S478" s="713"/>
      <c r="T478" s="713"/>
      <c r="U478" s="713"/>
      <c r="V478" s="713"/>
    </row>
    <row r="479" spans="19:22" s="714" customFormat="1" ht="10.199999999999999">
      <c r="S479" s="713"/>
      <c r="T479" s="713"/>
      <c r="U479" s="713"/>
      <c r="V479" s="713"/>
    </row>
    <row r="480" spans="19:22" s="714" customFormat="1" ht="10.199999999999999">
      <c r="S480" s="713"/>
      <c r="T480" s="713"/>
      <c r="U480" s="713"/>
      <c r="V480" s="713"/>
    </row>
    <row r="481" spans="19:22" s="714" customFormat="1" ht="10.199999999999999">
      <c r="S481" s="713"/>
      <c r="T481" s="713"/>
      <c r="U481" s="713"/>
      <c r="V481" s="713"/>
    </row>
    <row r="482" spans="19:22" s="714" customFormat="1" ht="10.199999999999999">
      <c r="S482" s="713"/>
      <c r="T482" s="713"/>
      <c r="U482" s="713"/>
      <c r="V482" s="713"/>
    </row>
    <row r="483" spans="19:22" s="714" customFormat="1" ht="10.199999999999999">
      <c r="S483" s="713"/>
      <c r="T483" s="713"/>
      <c r="U483" s="713"/>
      <c r="V483" s="713"/>
    </row>
    <row r="484" spans="19:22" s="714" customFormat="1" ht="10.199999999999999">
      <c r="S484" s="713"/>
      <c r="T484" s="713"/>
      <c r="U484" s="713"/>
      <c r="V484" s="713"/>
    </row>
    <row r="485" spans="19:22" s="714" customFormat="1" ht="10.199999999999999">
      <c r="S485" s="713"/>
      <c r="T485" s="713"/>
      <c r="U485" s="713"/>
      <c r="V485" s="713"/>
    </row>
    <row r="486" spans="19:22" s="714" customFormat="1" ht="10.199999999999999">
      <c r="S486" s="713"/>
      <c r="T486" s="713"/>
      <c r="U486" s="713"/>
      <c r="V486" s="713"/>
    </row>
    <row r="487" spans="19:22" s="714" customFormat="1" ht="10.199999999999999">
      <c r="S487" s="713"/>
      <c r="T487" s="713"/>
      <c r="U487" s="713"/>
      <c r="V487" s="713"/>
    </row>
    <row r="488" spans="19:22" s="714" customFormat="1" ht="10.199999999999999">
      <c r="S488" s="713"/>
      <c r="T488" s="713"/>
      <c r="U488" s="713"/>
      <c r="V488" s="713"/>
    </row>
    <row r="489" spans="19:22" s="714" customFormat="1" ht="10.199999999999999">
      <c r="S489" s="713"/>
      <c r="T489" s="713"/>
      <c r="U489" s="713"/>
      <c r="V489" s="713"/>
    </row>
    <row r="490" spans="19:22" s="714" customFormat="1" ht="10.199999999999999">
      <c r="S490" s="713"/>
      <c r="T490" s="713"/>
      <c r="U490" s="713"/>
      <c r="V490" s="713"/>
    </row>
    <row r="491" spans="19:22" s="714" customFormat="1" ht="10.199999999999999">
      <c r="S491" s="713"/>
      <c r="T491" s="713"/>
      <c r="U491" s="713"/>
      <c r="V491" s="713"/>
    </row>
    <row r="492" spans="19:22" s="714" customFormat="1" ht="10.199999999999999">
      <c r="S492" s="713"/>
      <c r="T492" s="713"/>
      <c r="U492" s="713"/>
      <c r="V492" s="713"/>
    </row>
    <row r="493" spans="19:22" s="714" customFormat="1" ht="10.199999999999999">
      <c r="S493" s="713"/>
      <c r="T493" s="713"/>
      <c r="U493" s="713"/>
      <c r="V493" s="713"/>
    </row>
    <row r="494" spans="19:22" s="871" customFormat="1">
      <c r="S494" s="870"/>
      <c r="T494" s="870"/>
      <c r="U494" s="870"/>
      <c r="V494" s="870"/>
    </row>
    <row r="495" spans="19:22" s="871" customFormat="1">
      <c r="S495" s="870"/>
      <c r="T495" s="870"/>
      <c r="U495" s="870"/>
      <c r="V495" s="870"/>
    </row>
    <row r="496" spans="19:22" s="871" customFormat="1">
      <c r="S496" s="870"/>
      <c r="T496" s="870"/>
      <c r="U496" s="870"/>
      <c r="V496" s="870"/>
    </row>
    <row r="497" spans="19:22" s="871" customFormat="1">
      <c r="S497" s="870"/>
      <c r="T497" s="870"/>
      <c r="U497" s="870"/>
      <c r="V497" s="870"/>
    </row>
    <row r="498" spans="19:22" s="871" customFormat="1">
      <c r="S498" s="870"/>
      <c r="T498" s="870"/>
      <c r="U498" s="870"/>
      <c r="V498" s="870"/>
    </row>
    <row r="499" spans="19:22" s="871" customFormat="1">
      <c r="S499" s="870"/>
      <c r="T499" s="870"/>
      <c r="U499" s="870"/>
      <c r="V499" s="870"/>
    </row>
    <row r="500" spans="19:22" s="871" customFormat="1">
      <c r="S500" s="870"/>
      <c r="T500" s="870"/>
      <c r="U500" s="870"/>
      <c r="V500" s="870"/>
    </row>
    <row r="501" spans="19:22" s="871" customFormat="1">
      <c r="S501" s="870"/>
      <c r="T501" s="870"/>
      <c r="U501" s="870"/>
      <c r="V501" s="870"/>
    </row>
    <row r="502" spans="19:22" s="871" customFormat="1">
      <c r="S502" s="870"/>
      <c r="T502" s="870"/>
      <c r="U502" s="870"/>
      <c r="V502" s="870"/>
    </row>
    <row r="503" spans="19:22" s="871" customFormat="1">
      <c r="S503" s="870"/>
      <c r="T503" s="870"/>
      <c r="U503" s="870"/>
      <c r="V503" s="870"/>
    </row>
    <row r="504" spans="19:22" s="871" customFormat="1">
      <c r="S504" s="870"/>
      <c r="T504" s="870"/>
      <c r="U504" s="870"/>
      <c r="V504" s="870"/>
    </row>
    <row r="505" spans="19:22" s="871" customFormat="1">
      <c r="S505" s="870"/>
      <c r="T505" s="870"/>
      <c r="U505" s="870"/>
      <c r="V505" s="870"/>
    </row>
    <row r="506" spans="19:22" s="871" customFormat="1">
      <c r="S506" s="870"/>
      <c r="T506" s="870"/>
      <c r="U506" s="870"/>
      <c r="V506" s="870"/>
    </row>
    <row r="507" spans="19:22" s="871" customFormat="1">
      <c r="S507" s="870"/>
      <c r="T507" s="870"/>
      <c r="U507" s="870"/>
      <c r="V507" s="870"/>
    </row>
    <row r="508" spans="19:22" s="871" customFormat="1">
      <c r="S508" s="870"/>
      <c r="T508" s="870"/>
      <c r="U508" s="870"/>
      <c r="V508" s="870"/>
    </row>
    <row r="509" spans="19:22" s="871" customFormat="1">
      <c r="S509" s="870"/>
      <c r="T509" s="870"/>
      <c r="U509" s="870"/>
      <c r="V509" s="870"/>
    </row>
    <row r="510" spans="19:22" s="871" customFormat="1">
      <c r="S510" s="870"/>
      <c r="T510" s="870"/>
      <c r="U510" s="870"/>
      <c r="V510" s="870"/>
    </row>
    <row r="511" spans="19:22" s="871" customFormat="1">
      <c r="S511" s="870"/>
      <c r="T511" s="870"/>
      <c r="U511" s="870"/>
      <c r="V511" s="870"/>
    </row>
    <row r="512" spans="19:22" s="871" customFormat="1">
      <c r="S512" s="870"/>
      <c r="T512" s="870"/>
      <c r="U512" s="870"/>
      <c r="V512" s="870"/>
    </row>
    <row r="513" spans="19:22" s="871" customFormat="1">
      <c r="S513" s="870"/>
      <c r="T513" s="870"/>
      <c r="U513" s="870"/>
      <c r="V513" s="870"/>
    </row>
    <row r="514" spans="19:22" s="871" customFormat="1">
      <c r="S514" s="870"/>
      <c r="T514" s="870"/>
      <c r="U514" s="870"/>
      <c r="V514" s="870"/>
    </row>
    <row r="515" spans="19:22" s="871" customFormat="1">
      <c r="S515" s="870"/>
      <c r="T515" s="870"/>
      <c r="U515" s="870"/>
      <c r="V515" s="870"/>
    </row>
    <row r="516" spans="19:22" s="871" customFormat="1">
      <c r="S516" s="870"/>
      <c r="T516" s="870"/>
      <c r="U516" s="870"/>
      <c r="V516" s="870"/>
    </row>
    <row r="517" spans="19:22" s="871" customFormat="1">
      <c r="S517" s="870"/>
      <c r="T517" s="870"/>
      <c r="U517" s="870"/>
      <c r="V517" s="870"/>
    </row>
    <row r="518" spans="19:22" s="871" customFormat="1">
      <c r="S518" s="870"/>
      <c r="T518" s="870"/>
      <c r="U518" s="870"/>
      <c r="V518" s="870"/>
    </row>
    <row r="519" spans="19:22" s="871" customFormat="1">
      <c r="S519" s="870"/>
      <c r="T519" s="870"/>
      <c r="U519" s="870"/>
      <c r="V519" s="870"/>
    </row>
    <row r="520" spans="19:22" s="871" customFormat="1">
      <c r="S520" s="870"/>
      <c r="T520" s="870"/>
      <c r="U520" s="870"/>
      <c r="V520" s="870"/>
    </row>
    <row r="521" spans="19:22" s="871" customFormat="1">
      <c r="S521" s="870"/>
      <c r="T521" s="870"/>
      <c r="U521" s="870"/>
      <c r="V521" s="870"/>
    </row>
    <row r="522" spans="19:22" s="871" customFormat="1">
      <c r="S522" s="870"/>
      <c r="T522" s="870"/>
      <c r="U522" s="870"/>
      <c r="V522" s="870"/>
    </row>
    <row r="523" spans="19:22" s="871" customFormat="1">
      <c r="S523" s="870"/>
      <c r="T523" s="870"/>
      <c r="U523" s="870"/>
      <c r="V523" s="870"/>
    </row>
    <row r="524" spans="19:22" s="871" customFormat="1">
      <c r="S524" s="870"/>
      <c r="T524" s="870"/>
      <c r="U524" s="870"/>
      <c r="V524" s="870"/>
    </row>
    <row r="525" spans="19:22" s="871" customFormat="1">
      <c r="S525" s="870"/>
      <c r="T525" s="870"/>
      <c r="U525" s="870"/>
      <c r="V525" s="870"/>
    </row>
    <row r="526" spans="19:22" s="871" customFormat="1">
      <c r="S526" s="870"/>
      <c r="T526" s="870"/>
      <c r="U526" s="870"/>
      <c r="V526" s="870"/>
    </row>
    <row r="527" spans="19:22" s="871" customFormat="1">
      <c r="S527" s="870"/>
      <c r="T527" s="870"/>
      <c r="U527" s="870"/>
      <c r="V527" s="870"/>
    </row>
    <row r="528" spans="19:22" s="871" customFormat="1">
      <c r="S528" s="870"/>
      <c r="T528" s="870"/>
      <c r="U528" s="870"/>
      <c r="V528" s="870"/>
    </row>
    <row r="529" spans="19:22" s="871" customFormat="1">
      <c r="S529" s="870"/>
      <c r="T529" s="870"/>
      <c r="U529" s="870"/>
      <c r="V529" s="870"/>
    </row>
    <row r="530" spans="19:22" s="871" customFormat="1">
      <c r="S530" s="870"/>
      <c r="T530" s="870"/>
      <c r="U530" s="870"/>
      <c r="V530" s="870"/>
    </row>
    <row r="531" spans="19:22" s="871" customFormat="1">
      <c r="S531" s="870"/>
      <c r="T531" s="870"/>
      <c r="U531" s="870"/>
      <c r="V531" s="870"/>
    </row>
    <row r="532" spans="19:22" s="871" customFormat="1">
      <c r="S532" s="870"/>
      <c r="T532" s="870"/>
      <c r="U532" s="870"/>
      <c r="V532" s="870"/>
    </row>
    <row r="533" spans="19:22" s="871" customFormat="1">
      <c r="S533" s="870"/>
      <c r="T533" s="870"/>
      <c r="U533" s="870"/>
      <c r="V533" s="870"/>
    </row>
    <row r="534" spans="19:22" s="871" customFormat="1">
      <c r="S534" s="870"/>
      <c r="T534" s="870"/>
      <c r="U534" s="870"/>
      <c r="V534" s="870"/>
    </row>
    <row r="535" spans="19:22" s="871" customFormat="1">
      <c r="S535" s="870"/>
      <c r="T535" s="870"/>
      <c r="U535" s="870"/>
      <c r="V535" s="870"/>
    </row>
    <row r="536" spans="19:22" s="871" customFormat="1">
      <c r="S536" s="870"/>
      <c r="T536" s="870"/>
      <c r="U536" s="870"/>
      <c r="V536" s="870"/>
    </row>
    <row r="537" spans="19:22" s="871" customFormat="1">
      <c r="S537" s="870"/>
      <c r="T537" s="870"/>
      <c r="U537" s="870"/>
      <c r="V537" s="870"/>
    </row>
    <row r="538" spans="19:22" s="871" customFormat="1">
      <c r="S538" s="870"/>
      <c r="T538" s="870"/>
      <c r="U538" s="870"/>
      <c r="V538" s="870"/>
    </row>
    <row r="539" spans="19:22" s="871" customFormat="1">
      <c r="S539" s="870"/>
      <c r="T539" s="870"/>
      <c r="U539" s="870"/>
      <c r="V539" s="870"/>
    </row>
    <row r="540" spans="19:22" s="871" customFormat="1">
      <c r="S540" s="870"/>
      <c r="T540" s="870"/>
      <c r="U540" s="870"/>
      <c r="V540" s="870"/>
    </row>
    <row r="541" spans="19:22" s="871" customFormat="1">
      <c r="S541" s="870"/>
      <c r="T541" s="870"/>
      <c r="U541" s="870"/>
      <c r="V541" s="870"/>
    </row>
    <row r="542" spans="19:22" s="871" customFormat="1">
      <c r="S542" s="870"/>
      <c r="T542" s="870"/>
      <c r="U542" s="870"/>
      <c r="V542" s="870"/>
    </row>
    <row r="543" spans="19:22" s="871" customFormat="1">
      <c r="S543" s="870"/>
      <c r="T543" s="870"/>
      <c r="U543" s="870"/>
      <c r="V543" s="870"/>
    </row>
    <row r="544" spans="19:22" s="871" customFormat="1">
      <c r="S544" s="870"/>
      <c r="T544" s="870"/>
      <c r="U544" s="870"/>
      <c r="V544" s="870"/>
    </row>
    <row r="545" spans="19:22" s="871" customFormat="1">
      <c r="S545" s="870"/>
      <c r="T545" s="870"/>
      <c r="U545" s="870"/>
      <c r="V545" s="870"/>
    </row>
    <row r="546" spans="19:22" s="871" customFormat="1">
      <c r="S546" s="870"/>
      <c r="T546" s="870"/>
      <c r="U546" s="870"/>
      <c r="V546" s="870"/>
    </row>
    <row r="547" spans="19:22" s="871" customFormat="1">
      <c r="S547" s="870"/>
      <c r="T547" s="870"/>
      <c r="U547" s="870"/>
      <c r="V547" s="870"/>
    </row>
    <row r="548" spans="19:22" s="871" customFormat="1">
      <c r="S548" s="870"/>
      <c r="T548" s="870"/>
      <c r="U548" s="870"/>
      <c r="V548" s="870"/>
    </row>
    <row r="549" spans="19:22" s="871" customFormat="1">
      <c r="S549" s="870"/>
      <c r="T549" s="870"/>
      <c r="U549" s="870"/>
      <c r="V549" s="870"/>
    </row>
    <row r="550" spans="19:22" s="871" customFormat="1">
      <c r="S550" s="870"/>
      <c r="T550" s="870"/>
      <c r="U550" s="870"/>
      <c r="V550" s="870"/>
    </row>
    <row r="551" spans="19:22" s="871" customFormat="1">
      <c r="S551" s="870"/>
      <c r="T551" s="870"/>
      <c r="U551" s="870"/>
      <c r="V551" s="870"/>
    </row>
    <row r="552" spans="19:22" s="871" customFormat="1">
      <c r="S552" s="870"/>
      <c r="T552" s="870"/>
      <c r="U552" s="870"/>
      <c r="V552" s="870"/>
    </row>
    <row r="553" spans="19:22" s="871" customFormat="1">
      <c r="S553" s="870"/>
      <c r="T553" s="870"/>
      <c r="U553" s="870"/>
      <c r="V553" s="870"/>
    </row>
    <row r="554" spans="19:22" s="871" customFormat="1">
      <c r="S554" s="870"/>
      <c r="T554" s="870"/>
      <c r="U554" s="870"/>
      <c r="V554" s="870"/>
    </row>
    <row r="555" spans="19:22" s="871" customFormat="1">
      <c r="S555" s="870"/>
      <c r="T555" s="870"/>
      <c r="U555" s="870"/>
      <c r="V555" s="870"/>
    </row>
    <row r="556" spans="19:22" s="871" customFormat="1">
      <c r="S556" s="870"/>
      <c r="T556" s="870"/>
      <c r="U556" s="870"/>
      <c r="V556" s="870"/>
    </row>
    <row r="557" spans="19:22" s="871" customFormat="1">
      <c r="S557" s="870"/>
      <c r="T557" s="870"/>
      <c r="U557" s="870"/>
      <c r="V557" s="870"/>
    </row>
    <row r="558" spans="19:22" s="871" customFormat="1">
      <c r="S558" s="870"/>
      <c r="T558" s="870"/>
      <c r="U558" s="870"/>
      <c r="V558" s="870"/>
    </row>
    <row r="559" spans="19:22" s="871" customFormat="1">
      <c r="S559" s="870"/>
      <c r="T559" s="870"/>
      <c r="U559" s="870"/>
      <c r="V559" s="870"/>
    </row>
    <row r="560" spans="19:22" s="871" customFormat="1">
      <c r="S560" s="870"/>
      <c r="T560" s="870"/>
      <c r="U560" s="870"/>
      <c r="V560" s="870"/>
    </row>
    <row r="561" spans="19:22" s="871" customFormat="1">
      <c r="S561" s="870"/>
      <c r="T561" s="870"/>
      <c r="U561" s="870"/>
      <c r="V561" s="870"/>
    </row>
    <row r="562" spans="19:22" s="871" customFormat="1">
      <c r="S562" s="870"/>
      <c r="T562" s="870"/>
      <c r="U562" s="870"/>
      <c r="V562" s="870"/>
    </row>
    <row r="563" spans="19:22" s="871" customFormat="1">
      <c r="S563" s="870"/>
      <c r="T563" s="870"/>
      <c r="U563" s="870"/>
      <c r="V563" s="870"/>
    </row>
    <row r="564" spans="19:22" s="871" customFormat="1">
      <c r="S564" s="870"/>
      <c r="T564" s="870"/>
      <c r="U564" s="870"/>
      <c r="V564" s="870"/>
    </row>
    <row r="565" spans="19:22" s="871" customFormat="1">
      <c r="S565" s="870"/>
      <c r="T565" s="870"/>
      <c r="U565" s="870"/>
      <c r="V565" s="870"/>
    </row>
  </sheetData>
  <mergeCells count="125">
    <mergeCell ref="C58:E58"/>
    <mergeCell ref="C59:F59"/>
    <mergeCell ref="G59:H59"/>
    <mergeCell ref="L41:N44"/>
    <mergeCell ref="C57:E57"/>
    <mergeCell ref="F57:G57"/>
    <mergeCell ref="H57:I57"/>
    <mergeCell ref="J57:K57"/>
    <mergeCell ref="L57:N57"/>
    <mergeCell ref="O57:P57"/>
    <mergeCell ref="C56:E56"/>
    <mergeCell ref="F56:G56"/>
    <mergeCell ref="H56:I56"/>
    <mergeCell ref="J56:K56"/>
    <mergeCell ref="L56:N56"/>
    <mergeCell ref="O56:P56"/>
    <mergeCell ref="C55:E55"/>
    <mergeCell ref="F55:G55"/>
    <mergeCell ref="H55:I55"/>
    <mergeCell ref="J55:K55"/>
    <mergeCell ref="L55:N55"/>
    <mergeCell ref="O55:P55"/>
    <mergeCell ref="C54:E54"/>
    <mergeCell ref="F54:G54"/>
    <mergeCell ref="H54:I54"/>
    <mergeCell ref="J54:K54"/>
    <mergeCell ref="L54:N54"/>
    <mergeCell ref="O54:P54"/>
    <mergeCell ref="C53:E53"/>
    <mergeCell ref="F53:G53"/>
    <mergeCell ref="H53:I53"/>
    <mergeCell ref="J53:K53"/>
    <mergeCell ref="L53:N53"/>
    <mergeCell ref="O53:P53"/>
    <mergeCell ref="C52:E52"/>
    <mergeCell ref="F52:G52"/>
    <mergeCell ref="H52:I52"/>
    <mergeCell ref="J52:K52"/>
    <mergeCell ref="L52:N52"/>
    <mergeCell ref="O52:P52"/>
    <mergeCell ref="C51:E51"/>
    <mergeCell ref="F51:G51"/>
    <mergeCell ref="H51:I51"/>
    <mergeCell ref="J51:K51"/>
    <mergeCell ref="L51:N51"/>
    <mergeCell ref="O51:P51"/>
    <mergeCell ref="C50:E50"/>
    <mergeCell ref="F50:G50"/>
    <mergeCell ref="H50:I50"/>
    <mergeCell ref="J50:K50"/>
    <mergeCell ref="L50:N50"/>
    <mergeCell ref="O50:P50"/>
    <mergeCell ref="C49:E49"/>
    <mergeCell ref="F49:G49"/>
    <mergeCell ref="H49:I49"/>
    <mergeCell ref="J49:K49"/>
    <mergeCell ref="L49:N49"/>
    <mergeCell ref="O49:P49"/>
    <mergeCell ref="C48:E48"/>
    <mergeCell ref="F48:G48"/>
    <mergeCell ref="H48:I48"/>
    <mergeCell ref="J48:K48"/>
    <mergeCell ref="L48:N48"/>
    <mergeCell ref="O48:P48"/>
    <mergeCell ref="C47:E47"/>
    <mergeCell ref="F47:G47"/>
    <mergeCell ref="H47:I47"/>
    <mergeCell ref="J47:K47"/>
    <mergeCell ref="L47:N47"/>
    <mergeCell ref="O47:P47"/>
    <mergeCell ref="C46:E46"/>
    <mergeCell ref="F46:G46"/>
    <mergeCell ref="H46:I46"/>
    <mergeCell ref="J46:K46"/>
    <mergeCell ref="L46:N46"/>
    <mergeCell ref="O46:P46"/>
    <mergeCell ref="C45:E45"/>
    <mergeCell ref="F45:G45"/>
    <mergeCell ref="H45:I45"/>
    <mergeCell ref="J45:K45"/>
    <mergeCell ref="L45:N45"/>
    <mergeCell ref="O45:P45"/>
    <mergeCell ref="C44:E44"/>
    <mergeCell ref="F44:G44"/>
    <mergeCell ref="H44:I44"/>
    <mergeCell ref="J44:K44"/>
    <mergeCell ref="O44:P44"/>
    <mergeCell ref="C43:E43"/>
    <mergeCell ref="F43:G43"/>
    <mergeCell ref="H43:I43"/>
    <mergeCell ref="J43:K43"/>
    <mergeCell ref="O43:P43"/>
    <mergeCell ref="C42:E42"/>
    <mergeCell ref="F42:G42"/>
    <mergeCell ref="H42:I42"/>
    <mergeCell ref="J42:K42"/>
    <mergeCell ref="O42:P42"/>
    <mergeCell ref="R39:R40"/>
    <mergeCell ref="H40:I40"/>
    <mergeCell ref="J40:K40"/>
    <mergeCell ref="C41:E41"/>
    <mergeCell ref="F41:G41"/>
    <mergeCell ref="H41:I41"/>
    <mergeCell ref="J41:K41"/>
    <mergeCell ref="O41:P41"/>
    <mergeCell ref="M8:O8"/>
    <mergeCell ref="P8:R8"/>
    <mergeCell ref="B38:R38"/>
    <mergeCell ref="B39:B40"/>
    <mergeCell ref="C39:E40"/>
    <mergeCell ref="F39:G40"/>
    <mergeCell ref="H39:K39"/>
    <mergeCell ref="L39:N40"/>
    <mergeCell ref="O39:P40"/>
    <mergeCell ref="Q39:Q40"/>
    <mergeCell ref="A2:O2"/>
    <mergeCell ref="A3:A59"/>
    <mergeCell ref="M3:O3"/>
    <mergeCell ref="P3:R3"/>
    <mergeCell ref="M4:O4"/>
    <mergeCell ref="P4:R4"/>
    <mergeCell ref="M5:O6"/>
    <mergeCell ref="P5:R6"/>
    <mergeCell ref="N7:O7"/>
    <mergeCell ref="Q7:R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6</xdr:col>
                    <xdr:colOff>525780</xdr:colOff>
                    <xdr:row>2</xdr:row>
                    <xdr:rowOff>38100</xdr:rowOff>
                  </from>
                  <to>
                    <xdr:col>7</xdr:col>
                    <xdr:colOff>152400</xdr:colOff>
                    <xdr:row>3</xdr:row>
                    <xdr:rowOff>99060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1</xdr:col>
                    <xdr:colOff>609600</xdr:colOff>
                    <xdr:row>20</xdr:row>
                    <xdr:rowOff>99060</xdr:rowOff>
                  </from>
                  <to>
                    <xdr:col>2</xdr:col>
                    <xdr:colOff>167640</xdr:colOff>
                    <xdr:row>21</xdr:row>
                    <xdr:rowOff>121920</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1</xdr:col>
                    <xdr:colOff>609600</xdr:colOff>
                    <xdr:row>21</xdr:row>
                    <xdr:rowOff>99060</xdr:rowOff>
                  </from>
                  <to>
                    <xdr:col>2</xdr:col>
                    <xdr:colOff>167640</xdr:colOff>
                    <xdr:row>22</xdr:row>
                    <xdr:rowOff>121920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1</xdr:col>
                    <xdr:colOff>609600</xdr:colOff>
                    <xdr:row>22</xdr:row>
                    <xdr:rowOff>99060</xdr:rowOff>
                  </from>
                  <to>
                    <xdr:col>2</xdr:col>
                    <xdr:colOff>167640</xdr:colOff>
                    <xdr:row>23</xdr:row>
                    <xdr:rowOff>121920</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1</xdr:col>
                    <xdr:colOff>609600</xdr:colOff>
                    <xdr:row>23</xdr:row>
                    <xdr:rowOff>99060</xdr:rowOff>
                  </from>
                  <to>
                    <xdr:col>2</xdr:col>
                    <xdr:colOff>167640</xdr:colOff>
                    <xdr:row>24</xdr:row>
                    <xdr:rowOff>121920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1</xdr:col>
                    <xdr:colOff>609600</xdr:colOff>
                    <xdr:row>24</xdr:row>
                    <xdr:rowOff>99060</xdr:rowOff>
                  </from>
                  <to>
                    <xdr:col>2</xdr:col>
                    <xdr:colOff>167640</xdr:colOff>
                    <xdr:row>25</xdr:row>
                    <xdr:rowOff>121920</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1</xdr:col>
                    <xdr:colOff>609600</xdr:colOff>
                    <xdr:row>25</xdr:row>
                    <xdr:rowOff>99060</xdr:rowOff>
                  </from>
                  <to>
                    <xdr:col>2</xdr:col>
                    <xdr:colOff>167640</xdr:colOff>
                    <xdr:row>26</xdr:row>
                    <xdr:rowOff>121920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1</xdr:col>
                    <xdr:colOff>609600</xdr:colOff>
                    <xdr:row>26</xdr:row>
                    <xdr:rowOff>99060</xdr:rowOff>
                  </from>
                  <to>
                    <xdr:col>2</xdr:col>
                    <xdr:colOff>167640</xdr:colOff>
                    <xdr:row>27</xdr:row>
                    <xdr:rowOff>121920</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9</xdr:col>
                    <xdr:colOff>525780</xdr:colOff>
                    <xdr:row>20</xdr:row>
                    <xdr:rowOff>83820</xdr:rowOff>
                  </from>
                  <to>
                    <xdr:col>10</xdr:col>
                    <xdr:colOff>167640</xdr:colOff>
                    <xdr:row>21</xdr:row>
                    <xdr:rowOff>114300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9</xdr:col>
                    <xdr:colOff>525780</xdr:colOff>
                    <xdr:row>21</xdr:row>
                    <xdr:rowOff>106680</xdr:rowOff>
                  </from>
                  <to>
                    <xdr:col>10</xdr:col>
                    <xdr:colOff>167640</xdr:colOff>
                    <xdr:row>22</xdr:row>
                    <xdr:rowOff>129540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9</xdr:col>
                    <xdr:colOff>525780</xdr:colOff>
                    <xdr:row>22</xdr:row>
                    <xdr:rowOff>106680</xdr:rowOff>
                  </from>
                  <to>
                    <xdr:col>10</xdr:col>
                    <xdr:colOff>167640</xdr:colOff>
                    <xdr:row>23</xdr:row>
                    <xdr:rowOff>129540</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9</xdr:col>
                    <xdr:colOff>525780</xdr:colOff>
                    <xdr:row>23</xdr:row>
                    <xdr:rowOff>83820</xdr:rowOff>
                  </from>
                  <to>
                    <xdr:col>10</xdr:col>
                    <xdr:colOff>167640</xdr:colOff>
                    <xdr:row>24</xdr:row>
                    <xdr:rowOff>121920</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1</xdr:col>
                    <xdr:colOff>609600</xdr:colOff>
                    <xdr:row>31</xdr:row>
                    <xdr:rowOff>76200</xdr:rowOff>
                  </from>
                  <to>
                    <xdr:col>2</xdr:col>
                    <xdr:colOff>167640</xdr:colOff>
                    <xdr:row>32</xdr:row>
                    <xdr:rowOff>152400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1</xdr:col>
                    <xdr:colOff>609600</xdr:colOff>
                    <xdr:row>32</xdr:row>
                    <xdr:rowOff>83820</xdr:rowOff>
                  </from>
                  <to>
                    <xdr:col>2</xdr:col>
                    <xdr:colOff>167640</xdr:colOff>
                    <xdr:row>33</xdr:row>
                    <xdr:rowOff>152400</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1</xdr:col>
                    <xdr:colOff>609600</xdr:colOff>
                    <xdr:row>33</xdr:row>
                    <xdr:rowOff>83820</xdr:rowOff>
                  </from>
                  <to>
                    <xdr:col>2</xdr:col>
                    <xdr:colOff>167640</xdr:colOff>
                    <xdr:row>34</xdr:row>
                    <xdr:rowOff>152400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1</xdr:col>
                    <xdr:colOff>609600</xdr:colOff>
                    <xdr:row>34</xdr:row>
                    <xdr:rowOff>76200</xdr:rowOff>
                  </from>
                  <to>
                    <xdr:col>2</xdr:col>
                    <xdr:colOff>167640</xdr:colOff>
                    <xdr:row>35</xdr:row>
                    <xdr:rowOff>137160</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4</xdr:col>
                    <xdr:colOff>601980</xdr:colOff>
                    <xdr:row>31</xdr:row>
                    <xdr:rowOff>106680</xdr:rowOff>
                  </from>
                  <to>
                    <xdr:col>6</xdr:col>
                    <xdr:colOff>30480</xdr:colOff>
                    <xdr:row>32</xdr:row>
                    <xdr:rowOff>129540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4</xdr:col>
                    <xdr:colOff>601980</xdr:colOff>
                    <xdr:row>32</xdr:row>
                    <xdr:rowOff>99060</xdr:rowOff>
                  </from>
                  <to>
                    <xdr:col>6</xdr:col>
                    <xdr:colOff>22860</xdr:colOff>
                    <xdr:row>33</xdr:row>
                    <xdr:rowOff>121920</xdr:rowOff>
                  </to>
                </anchor>
              </controlPr>
            </control>
          </mc:Choice>
        </mc:AlternateContent>
        <mc:AlternateContent xmlns:mc="http://schemas.openxmlformats.org/markup-compatibility/2006">
          <mc:Choice Requires="x14">
            <control shapeId="6163" r:id="rId21" name="Check Box 19">
              <controlPr defaultSize="0" autoFill="0" autoLine="0" autoPict="0">
                <anchor moveWithCells="1">
                  <from>
                    <xdr:col>4</xdr:col>
                    <xdr:colOff>601980</xdr:colOff>
                    <xdr:row>33</xdr:row>
                    <xdr:rowOff>99060</xdr:rowOff>
                  </from>
                  <to>
                    <xdr:col>6</xdr:col>
                    <xdr:colOff>30480</xdr:colOff>
                    <xdr:row>34</xdr:row>
                    <xdr:rowOff>129540</xdr:rowOff>
                  </to>
                </anchor>
              </controlPr>
            </control>
          </mc:Choice>
        </mc:AlternateContent>
        <mc:AlternateContent xmlns:mc="http://schemas.openxmlformats.org/markup-compatibility/2006">
          <mc:Choice Requires="x14">
            <control shapeId="6164" r:id="rId22" name="Check Box 20">
              <controlPr defaultSize="0" autoFill="0" autoLine="0" autoPict="0">
                <anchor moveWithCells="1">
                  <from>
                    <xdr:col>4</xdr:col>
                    <xdr:colOff>601980</xdr:colOff>
                    <xdr:row>34</xdr:row>
                    <xdr:rowOff>106680</xdr:rowOff>
                  </from>
                  <to>
                    <xdr:col>6</xdr:col>
                    <xdr:colOff>30480</xdr:colOff>
                    <xdr:row>35</xdr:row>
                    <xdr:rowOff>152400</xdr:rowOff>
                  </to>
                </anchor>
              </controlPr>
            </control>
          </mc:Choice>
        </mc:AlternateContent>
        <mc:AlternateContent xmlns:mc="http://schemas.openxmlformats.org/markup-compatibility/2006">
          <mc:Choice Requires="x14">
            <control shapeId="6165" r:id="rId23" name="Check Box 21">
              <controlPr defaultSize="0" autoFill="0" autoLine="0" autoPict="0">
                <anchor moveWithCells="1">
                  <from>
                    <xdr:col>6</xdr:col>
                    <xdr:colOff>525780</xdr:colOff>
                    <xdr:row>31</xdr:row>
                    <xdr:rowOff>76200</xdr:rowOff>
                  </from>
                  <to>
                    <xdr:col>7</xdr:col>
                    <xdr:colOff>281940</xdr:colOff>
                    <xdr:row>32</xdr:row>
                    <xdr:rowOff>114300</xdr:rowOff>
                  </to>
                </anchor>
              </controlPr>
            </control>
          </mc:Choice>
        </mc:AlternateContent>
        <mc:AlternateContent xmlns:mc="http://schemas.openxmlformats.org/markup-compatibility/2006">
          <mc:Choice Requires="x14">
            <control shapeId="6166" r:id="rId24" name="Check Box 22">
              <controlPr defaultSize="0" autoFill="0" autoLine="0" autoPict="0">
                <anchor moveWithCells="1">
                  <from>
                    <xdr:col>6</xdr:col>
                    <xdr:colOff>525780</xdr:colOff>
                    <xdr:row>32</xdr:row>
                    <xdr:rowOff>99060</xdr:rowOff>
                  </from>
                  <to>
                    <xdr:col>7</xdr:col>
                    <xdr:colOff>281940</xdr:colOff>
                    <xdr:row>33</xdr:row>
                    <xdr:rowOff>121920</xdr:rowOff>
                  </to>
                </anchor>
              </controlPr>
            </control>
          </mc:Choice>
        </mc:AlternateContent>
        <mc:AlternateContent xmlns:mc="http://schemas.openxmlformats.org/markup-compatibility/2006">
          <mc:Choice Requires="x14">
            <control shapeId="6167" r:id="rId25" name="Check Box 23">
              <controlPr defaultSize="0" autoFill="0" autoLine="0" autoPict="0">
                <anchor moveWithCells="1">
                  <from>
                    <xdr:col>6</xdr:col>
                    <xdr:colOff>525780</xdr:colOff>
                    <xdr:row>33</xdr:row>
                    <xdr:rowOff>106680</xdr:rowOff>
                  </from>
                  <to>
                    <xdr:col>7</xdr:col>
                    <xdr:colOff>281940</xdr:colOff>
                    <xdr:row>34</xdr:row>
                    <xdr:rowOff>137160</xdr:rowOff>
                  </to>
                </anchor>
              </controlPr>
            </control>
          </mc:Choice>
        </mc:AlternateContent>
        <mc:AlternateContent xmlns:mc="http://schemas.openxmlformats.org/markup-compatibility/2006">
          <mc:Choice Requires="x14">
            <control shapeId="6168" r:id="rId26" name="Check Box 24">
              <controlPr defaultSize="0" autoFill="0" autoLine="0" autoPict="0">
                <anchor moveWithCells="1">
                  <from>
                    <xdr:col>6</xdr:col>
                    <xdr:colOff>525780</xdr:colOff>
                    <xdr:row>34</xdr:row>
                    <xdr:rowOff>121920</xdr:rowOff>
                  </from>
                  <to>
                    <xdr:col>7</xdr:col>
                    <xdr:colOff>281940</xdr:colOff>
                    <xdr:row>35</xdr:row>
                    <xdr:rowOff>160020</xdr:rowOff>
                  </to>
                </anchor>
              </controlPr>
            </control>
          </mc:Choice>
        </mc:AlternateContent>
        <mc:AlternateContent xmlns:mc="http://schemas.openxmlformats.org/markup-compatibility/2006">
          <mc:Choice Requires="x14">
            <control shapeId="6169" r:id="rId27" name="Check Box 25">
              <controlPr defaultSize="0" autoFill="0" autoLine="0" autoPict="0">
                <anchor moveWithCells="1">
                  <from>
                    <xdr:col>11</xdr:col>
                    <xdr:colOff>30480</xdr:colOff>
                    <xdr:row>31</xdr:row>
                    <xdr:rowOff>99060</xdr:rowOff>
                  </from>
                  <to>
                    <xdr:col>12</xdr:col>
                    <xdr:colOff>190500</xdr:colOff>
                    <xdr:row>32</xdr:row>
                    <xdr:rowOff>121920</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11</xdr:col>
                    <xdr:colOff>38100</xdr:colOff>
                    <xdr:row>32</xdr:row>
                    <xdr:rowOff>114300</xdr:rowOff>
                  </from>
                  <to>
                    <xdr:col>12</xdr:col>
                    <xdr:colOff>213360</xdr:colOff>
                    <xdr:row>33</xdr:row>
                    <xdr:rowOff>152400</xdr:rowOff>
                  </to>
                </anchor>
              </controlPr>
            </control>
          </mc:Choice>
        </mc:AlternateContent>
        <mc:AlternateContent xmlns:mc="http://schemas.openxmlformats.org/markup-compatibility/2006">
          <mc:Choice Requires="x14">
            <control shapeId="6171" r:id="rId29" name="Check Box 27">
              <controlPr defaultSize="0" autoFill="0" autoLine="0" autoPict="0">
                <anchor moveWithCells="1">
                  <from>
                    <xdr:col>11</xdr:col>
                    <xdr:colOff>38100</xdr:colOff>
                    <xdr:row>33</xdr:row>
                    <xdr:rowOff>83820</xdr:rowOff>
                  </from>
                  <to>
                    <xdr:col>12</xdr:col>
                    <xdr:colOff>213360</xdr:colOff>
                    <xdr:row>34</xdr:row>
                    <xdr:rowOff>129540</xdr:rowOff>
                  </to>
                </anchor>
              </controlPr>
            </control>
          </mc:Choice>
        </mc:AlternateContent>
        <mc:AlternateContent xmlns:mc="http://schemas.openxmlformats.org/markup-compatibility/2006">
          <mc:Choice Requires="x14">
            <control shapeId="6172" r:id="rId30" name="Check Box 28">
              <controlPr defaultSize="0" autoFill="0" autoLine="0" autoPict="0">
                <anchor moveWithCells="1">
                  <from>
                    <xdr:col>11</xdr:col>
                    <xdr:colOff>38100</xdr:colOff>
                    <xdr:row>34</xdr:row>
                    <xdr:rowOff>76200</xdr:rowOff>
                  </from>
                  <to>
                    <xdr:col>12</xdr:col>
                    <xdr:colOff>213360</xdr:colOff>
                    <xdr:row>35</xdr:row>
                    <xdr:rowOff>121920</xdr:rowOff>
                  </to>
                </anchor>
              </controlPr>
            </control>
          </mc:Choice>
        </mc:AlternateContent>
        <mc:AlternateContent xmlns:mc="http://schemas.openxmlformats.org/markup-compatibility/2006">
          <mc:Choice Requires="x14">
            <control shapeId="6173" r:id="rId31" name="Check Box 29">
              <controlPr defaultSize="0" autoFill="0" autoLine="0" autoPict="0">
                <anchor moveWithCells="1">
                  <from>
                    <xdr:col>13</xdr:col>
                    <xdr:colOff>579120</xdr:colOff>
                    <xdr:row>31</xdr:row>
                    <xdr:rowOff>106680</xdr:rowOff>
                  </from>
                  <to>
                    <xdr:col>14</xdr:col>
                    <xdr:colOff>304800</xdr:colOff>
                    <xdr:row>32</xdr:row>
                    <xdr:rowOff>129540</xdr:rowOff>
                  </to>
                </anchor>
              </controlPr>
            </control>
          </mc:Choice>
        </mc:AlternateContent>
        <mc:AlternateContent xmlns:mc="http://schemas.openxmlformats.org/markup-compatibility/2006">
          <mc:Choice Requires="x14">
            <control shapeId="6174" r:id="rId32" name="Check Box 30">
              <controlPr defaultSize="0" autoFill="0" autoLine="0" autoPict="0">
                <anchor moveWithCells="1">
                  <from>
                    <xdr:col>13</xdr:col>
                    <xdr:colOff>579120</xdr:colOff>
                    <xdr:row>32</xdr:row>
                    <xdr:rowOff>106680</xdr:rowOff>
                  </from>
                  <to>
                    <xdr:col>14</xdr:col>
                    <xdr:colOff>304800</xdr:colOff>
                    <xdr:row>33</xdr:row>
                    <xdr:rowOff>129540</xdr:rowOff>
                  </to>
                </anchor>
              </controlPr>
            </control>
          </mc:Choice>
        </mc:AlternateContent>
        <mc:AlternateContent xmlns:mc="http://schemas.openxmlformats.org/markup-compatibility/2006">
          <mc:Choice Requires="x14">
            <control shapeId="6175" r:id="rId33" name="Check Box 31">
              <controlPr defaultSize="0" autoFill="0" autoLine="0" autoPict="0">
                <anchor moveWithCells="1">
                  <from>
                    <xdr:col>8</xdr:col>
                    <xdr:colOff>403860</xdr:colOff>
                    <xdr:row>2</xdr:row>
                    <xdr:rowOff>38100</xdr:rowOff>
                  </from>
                  <to>
                    <xdr:col>9</xdr:col>
                    <xdr:colOff>152400</xdr:colOff>
                    <xdr:row>3</xdr:row>
                    <xdr:rowOff>99060</xdr:rowOff>
                  </to>
                </anchor>
              </controlPr>
            </control>
          </mc:Choice>
        </mc:AlternateContent>
        <mc:AlternateContent xmlns:mc="http://schemas.openxmlformats.org/markup-compatibility/2006">
          <mc:Choice Requires="x14">
            <control shapeId="6176" r:id="rId34" name="Check Box 32">
              <controlPr defaultSize="0" autoFill="0" autoLine="0" autoPict="0">
                <anchor moveWithCells="1">
                  <from>
                    <xdr:col>9</xdr:col>
                    <xdr:colOff>525780</xdr:colOff>
                    <xdr:row>21</xdr:row>
                    <xdr:rowOff>106680</xdr:rowOff>
                  </from>
                  <to>
                    <xdr:col>10</xdr:col>
                    <xdr:colOff>167640</xdr:colOff>
                    <xdr:row>22</xdr:row>
                    <xdr:rowOff>129540</xdr:rowOff>
                  </to>
                </anchor>
              </controlPr>
            </control>
          </mc:Choice>
        </mc:AlternateContent>
        <mc:AlternateContent xmlns:mc="http://schemas.openxmlformats.org/markup-compatibility/2006">
          <mc:Choice Requires="x14">
            <control shapeId="6177" r:id="rId35" name="Check Box 33">
              <controlPr defaultSize="0" autoFill="0" autoLine="0" autoPict="0">
                <anchor moveWithCells="1">
                  <from>
                    <xdr:col>9</xdr:col>
                    <xdr:colOff>533400</xdr:colOff>
                    <xdr:row>24</xdr:row>
                    <xdr:rowOff>99060</xdr:rowOff>
                  </from>
                  <to>
                    <xdr:col>10</xdr:col>
                    <xdr:colOff>182880</xdr:colOff>
                    <xdr:row>25</xdr:row>
                    <xdr:rowOff>121920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B2:C222"/>
  <sheetViews>
    <sheetView showGridLines="0" workbookViewId="0">
      <selection activeCell="E23" sqref="E23"/>
    </sheetView>
  </sheetViews>
  <sheetFormatPr defaultColWidth="8.88671875" defaultRowHeight="13.8"/>
  <cols>
    <col min="1" max="1" width="3.6640625" style="326" customWidth="1"/>
    <col min="2" max="2" width="19.21875" style="326" bestFit="1" customWidth="1"/>
    <col min="3" max="3" width="16.33203125" style="326" bestFit="1" customWidth="1"/>
    <col min="4" max="16384" width="8.88671875" style="326"/>
  </cols>
  <sheetData>
    <row r="2" spans="2:3">
      <c r="B2" s="327" t="s">
        <v>355</v>
      </c>
    </row>
    <row r="3" spans="2:3" s="403" customFormat="1" ht="13.2">
      <c r="B3" s="512" t="s">
        <v>351</v>
      </c>
      <c r="C3" s="403" t="s">
        <v>354</v>
      </c>
    </row>
    <row r="4" spans="2:3" s="403" customFormat="1" ht="13.2">
      <c r="B4" s="513" t="s">
        <v>60</v>
      </c>
      <c r="C4" s="514">
        <v>1</v>
      </c>
    </row>
    <row r="5" spans="2:3" s="403" customFormat="1" ht="13.2">
      <c r="B5" s="513" t="s">
        <v>622</v>
      </c>
      <c r="C5" s="514">
        <v>4</v>
      </c>
    </row>
    <row r="6" spans="2:3" s="403" customFormat="1" ht="13.2">
      <c r="B6" s="513" t="s">
        <v>527</v>
      </c>
      <c r="C6" s="514">
        <v>12</v>
      </c>
    </row>
    <row r="7" spans="2:3" s="403" customFormat="1" ht="13.2">
      <c r="B7" s="513" t="s">
        <v>265</v>
      </c>
      <c r="C7" s="514">
        <v>22</v>
      </c>
    </row>
    <row r="8" spans="2:3" s="403" customFormat="1" ht="13.2">
      <c r="B8" s="513" t="s">
        <v>220</v>
      </c>
      <c r="C8" s="514">
        <v>26</v>
      </c>
    </row>
    <row r="9" spans="2:3" s="403" customFormat="1" ht="13.2">
      <c r="B9" s="513" t="s">
        <v>851</v>
      </c>
      <c r="C9" s="514">
        <v>2</v>
      </c>
    </row>
    <row r="10" spans="2:3" s="403" customFormat="1" ht="13.2">
      <c r="B10" s="513" t="s">
        <v>849</v>
      </c>
      <c r="C10" s="514">
        <v>10</v>
      </c>
    </row>
    <row r="11" spans="2:3" s="403" customFormat="1" ht="13.2">
      <c r="B11" s="513" t="s">
        <v>266</v>
      </c>
      <c r="C11" s="514">
        <v>11</v>
      </c>
    </row>
    <row r="12" spans="2:3" s="403" customFormat="1" ht="13.2">
      <c r="B12" s="513" t="s">
        <v>227</v>
      </c>
      <c r="C12" s="514">
        <v>9</v>
      </c>
    </row>
    <row r="13" spans="2:3" s="403" customFormat="1" ht="13.2">
      <c r="B13" s="513" t="s">
        <v>147</v>
      </c>
      <c r="C13" s="514">
        <v>140</v>
      </c>
    </row>
    <row r="14" spans="2:3" s="403" customFormat="1" ht="13.2">
      <c r="B14" s="513" t="s">
        <v>299</v>
      </c>
      <c r="C14" s="514">
        <v>23</v>
      </c>
    </row>
    <row r="15" spans="2:3" s="403" customFormat="1" ht="13.2">
      <c r="B15" s="513" t="s">
        <v>850</v>
      </c>
      <c r="C15" s="514">
        <v>1</v>
      </c>
    </row>
    <row r="16" spans="2:3" s="403" customFormat="1" ht="13.2">
      <c r="B16" s="513" t="s">
        <v>233</v>
      </c>
      <c r="C16" s="514">
        <v>61</v>
      </c>
    </row>
    <row r="17" spans="2:3" s="403" customFormat="1" ht="13.2">
      <c r="B17" s="513" t="s">
        <v>252</v>
      </c>
      <c r="C17" s="514">
        <v>15</v>
      </c>
    </row>
    <row r="18" spans="2:3" s="403" customFormat="1" ht="13.2">
      <c r="B18" s="513" t="s">
        <v>173</v>
      </c>
      <c r="C18" s="514">
        <v>70</v>
      </c>
    </row>
    <row r="19" spans="2:3" s="403" customFormat="1" ht="13.2">
      <c r="B19" s="513" t="s">
        <v>239</v>
      </c>
      <c r="C19" s="514">
        <v>22</v>
      </c>
    </row>
    <row r="20" spans="2:3" s="403" customFormat="1" ht="13.2">
      <c r="B20" s="513" t="s">
        <v>19</v>
      </c>
      <c r="C20" s="514">
        <v>72</v>
      </c>
    </row>
    <row r="21" spans="2:3" s="403" customFormat="1" ht="13.2">
      <c r="B21" s="513" t="s">
        <v>223</v>
      </c>
      <c r="C21" s="514">
        <v>46</v>
      </c>
    </row>
    <row r="22" spans="2:3" s="403" customFormat="1" ht="13.2">
      <c r="B22" s="513" t="s">
        <v>30</v>
      </c>
      <c r="C22" s="514">
        <v>21</v>
      </c>
    </row>
    <row r="23" spans="2:3" s="403" customFormat="1" ht="13.2">
      <c r="B23" s="513" t="s">
        <v>353</v>
      </c>
      <c r="C23" s="514">
        <v>57</v>
      </c>
    </row>
    <row r="24" spans="2:3" s="403" customFormat="1" ht="13.2">
      <c r="B24" s="513" t="s">
        <v>272</v>
      </c>
      <c r="C24" s="514">
        <v>27</v>
      </c>
    </row>
    <row r="25" spans="2:3" s="403" customFormat="1" ht="13.2">
      <c r="B25" s="513" t="s">
        <v>695</v>
      </c>
      <c r="C25" s="514">
        <v>1</v>
      </c>
    </row>
    <row r="26" spans="2:3" s="403" customFormat="1" ht="13.2">
      <c r="B26" s="513" t="s">
        <v>22</v>
      </c>
      <c r="C26" s="514">
        <v>27</v>
      </c>
    </row>
    <row r="27" spans="2:3" s="403" customFormat="1" ht="13.2">
      <c r="B27" s="513" t="s">
        <v>44</v>
      </c>
      <c r="C27" s="514">
        <v>25</v>
      </c>
    </row>
    <row r="28" spans="2:3" s="403" customFormat="1" ht="13.2">
      <c r="B28" s="513" t="s">
        <v>31</v>
      </c>
      <c r="C28" s="514">
        <v>143</v>
      </c>
    </row>
    <row r="29" spans="2:3" s="403" customFormat="1" ht="13.2">
      <c r="B29" s="513" t="s">
        <v>694</v>
      </c>
      <c r="C29" s="514">
        <v>1</v>
      </c>
    </row>
    <row r="30" spans="2:3" s="403" customFormat="1" ht="13.2">
      <c r="B30" s="513" t="s">
        <v>20</v>
      </c>
      <c r="C30" s="514">
        <v>67</v>
      </c>
    </row>
    <row r="31" spans="2:3" s="403" customFormat="1" ht="13.2">
      <c r="B31" s="513" t="s">
        <v>698</v>
      </c>
      <c r="C31" s="514">
        <v>1</v>
      </c>
    </row>
    <row r="32" spans="2:3" s="403" customFormat="1" ht="13.2">
      <c r="B32" s="513" t="s">
        <v>57</v>
      </c>
      <c r="C32" s="514">
        <v>186</v>
      </c>
    </row>
    <row r="33" spans="2:3" s="403" customFormat="1" ht="13.2">
      <c r="B33" s="513" t="s">
        <v>36</v>
      </c>
      <c r="C33" s="514">
        <v>30</v>
      </c>
    </row>
    <row r="34" spans="2:3" s="403" customFormat="1" ht="13.2">
      <c r="B34" s="513" t="s">
        <v>242</v>
      </c>
      <c r="C34" s="514">
        <v>24</v>
      </c>
    </row>
    <row r="35" spans="2:3" s="403" customFormat="1" ht="13.2">
      <c r="B35" s="513" t="s">
        <v>222</v>
      </c>
      <c r="C35" s="514">
        <v>32</v>
      </c>
    </row>
    <row r="36" spans="2:3" s="403" customFormat="1" ht="13.2">
      <c r="B36" s="513" t="s">
        <v>221</v>
      </c>
      <c r="C36" s="514">
        <v>32</v>
      </c>
    </row>
    <row r="37" spans="2:3" s="403" customFormat="1" ht="13.2">
      <c r="B37" s="513" t="s">
        <v>43</v>
      </c>
      <c r="C37" s="514">
        <v>92</v>
      </c>
    </row>
    <row r="38" spans="2:3">
      <c r="B38" s="513" t="s">
        <v>696</v>
      </c>
      <c r="C38" s="514">
        <v>1</v>
      </c>
    </row>
    <row r="39" spans="2:3">
      <c r="B39" s="513" t="s">
        <v>21</v>
      </c>
      <c r="C39" s="514">
        <v>119</v>
      </c>
    </row>
    <row r="40" spans="2:3">
      <c r="B40" s="513" t="s">
        <v>241</v>
      </c>
      <c r="C40" s="514">
        <v>28</v>
      </c>
    </row>
    <row r="41" spans="2:3">
      <c r="B41" s="513" t="s">
        <v>158</v>
      </c>
      <c r="C41" s="514">
        <v>4</v>
      </c>
    </row>
    <row r="42" spans="2:3">
      <c r="B42" s="513" t="s">
        <v>591</v>
      </c>
      <c r="C42" s="514">
        <v>293</v>
      </c>
    </row>
    <row r="43" spans="2:3">
      <c r="B43" s="513" t="s">
        <v>352</v>
      </c>
      <c r="C43" s="514">
        <v>1758</v>
      </c>
    </row>
    <row r="44" spans="2:3">
      <c r="B44"/>
      <c r="C44"/>
    </row>
    <row r="45" spans="2:3">
      <c r="B45"/>
      <c r="C45"/>
    </row>
    <row r="46" spans="2:3">
      <c r="B46"/>
      <c r="C46"/>
    </row>
    <row r="47" spans="2:3">
      <c r="B47"/>
      <c r="C47"/>
    </row>
    <row r="48" spans="2:3">
      <c r="B48"/>
      <c r="C48"/>
    </row>
    <row r="49" spans="2:3">
      <c r="B49"/>
      <c r="C49"/>
    </row>
    <row r="50" spans="2:3">
      <c r="B50"/>
      <c r="C50"/>
    </row>
    <row r="51" spans="2:3">
      <c r="B51"/>
      <c r="C51"/>
    </row>
    <row r="52" spans="2:3">
      <c r="B52"/>
      <c r="C52"/>
    </row>
    <row r="53" spans="2:3">
      <c r="B53"/>
      <c r="C53"/>
    </row>
    <row r="54" spans="2:3">
      <c r="B54"/>
      <c r="C54"/>
    </row>
    <row r="55" spans="2:3">
      <c r="B55"/>
      <c r="C55"/>
    </row>
    <row r="56" spans="2:3">
      <c r="B56"/>
      <c r="C56"/>
    </row>
    <row r="57" spans="2:3">
      <c r="B57"/>
      <c r="C57"/>
    </row>
    <row r="58" spans="2:3">
      <c r="B58"/>
      <c r="C58"/>
    </row>
    <row r="59" spans="2:3">
      <c r="B59"/>
      <c r="C59"/>
    </row>
    <row r="60" spans="2:3">
      <c r="B60"/>
      <c r="C60"/>
    </row>
    <row r="61" spans="2:3">
      <c r="B61"/>
      <c r="C61"/>
    </row>
    <row r="62" spans="2:3">
      <c r="B62"/>
      <c r="C62"/>
    </row>
    <row r="63" spans="2:3">
      <c r="B63"/>
      <c r="C63"/>
    </row>
    <row r="64" spans="2:3">
      <c r="B64"/>
      <c r="C64"/>
    </row>
    <row r="65" spans="2:3">
      <c r="B65"/>
      <c r="C65"/>
    </row>
    <row r="66" spans="2:3">
      <c r="B66"/>
      <c r="C66"/>
    </row>
    <row r="67" spans="2:3">
      <c r="B67"/>
      <c r="C67"/>
    </row>
    <row r="68" spans="2:3">
      <c r="B68"/>
      <c r="C68"/>
    </row>
    <row r="69" spans="2:3">
      <c r="B69"/>
      <c r="C69"/>
    </row>
    <row r="70" spans="2:3">
      <c r="B70"/>
      <c r="C70"/>
    </row>
    <row r="71" spans="2:3">
      <c r="B71"/>
      <c r="C71"/>
    </row>
    <row r="72" spans="2:3">
      <c r="B72"/>
      <c r="C72"/>
    </row>
    <row r="73" spans="2:3">
      <c r="B73"/>
      <c r="C73"/>
    </row>
    <row r="74" spans="2:3">
      <c r="B74"/>
      <c r="C74"/>
    </row>
    <row r="75" spans="2:3">
      <c r="B75"/>
      <c r="C75"/>
    </row>
    <row r="76" spans="2:3">
      <c r="B76"/>
      <c r="C76"/>
    </row>
    <row r="77" spans="2:3">
      <c r="B77"/>
      <c r="C77"/>
    </row>
    <row r="78" spans="2:3">
      <c r="B78"/>
      <c r="C78"/>
    </row>
    <row r="79" spans="2:3">
      <c r="B79"/>
      <c r="C79"/>
    </row>
    <row r="80" spans="2:3">
      <c r="B80"/>
      <c r="C80"/>
    </row>
    <row r="81" spans="2:3">
      <c r="B81"/>
      <c r="C81"/>
    </row>
    <row r="82" spans="2:3">
      <c r="B82"/>
      <c r="C82"/>
    </row>
    <row r="83" spans="2:3">
      <c r="B83"/>
      <c r="C83"/>
    </row>
    <row r="84" spans="2:3">
      <c r="B84"/>
      <c r="C84"/>
    </row>
    <row r="85" spans="2:3">
      <c r="B85"/>
      <c r="C85"/>
    </row>
    <row r="86" spans="2:3">
      <c r="B86"/>
      <c r="C86"/>
    </row>
    <row r="87" spans="2:3">
      <c r="B87"/>
      <c r="C87"/>
    </row>
    <row r="88" spans="2:3">
      <c r="B88"/>
      <c r="C88"/>
    </row>
    <row r="89" spans="2:3">
      <c r="B89"/>
      <c r="C89"/>
    </row>
    <row r="90" spans="2:3">
      <c r="B90"/>
      <c r="C90"/>
    </row>
    <row r="91" spans="2:3">
      <c r="B91"/>
      <c r="C91"/>
    </row>
    <row r="92" spans="2:3">
      <c r="B92"/>
      <c r="C92"/>
    </row>
    <row r="93" spans="2:3">
      <c r="B93"/>
      <c r="C93"/>
    </row>
    <row r="94" spans="2:3">
      <c r="B94"/>
      <c r="C94"/>
    </row>
    <row r="95" spans="2:3">
      <c r="B95"/>
      <c r="C95"/>
    </row>
    <row r="96" spans="2:3">
      <c r="B96"/>
      <c r="C96"/>
    </row>
    <row r="97" spans="2:3">
      <c r="B97"/>
      <c r="C97"/>
    </row>
    <row r="98" spans="2:3">
      <c r="B98"/>
      <c r="C98"/>
    </row>
    <row r="99" spans="2:3">
      <c r="B99"/>
      <c r="C99"/>
    </row>
    <row r="100" spans="2:3">
      <c r="B100"/>
      <c r="C100"/>
    </row>
    <row r="101" spans="2:3">
      <c r="B101"/>
      <c r="C101"/>
    </row>
    <row r="102" spans="2:3">
      <c r="B102"/>
      <c r="C102"/>
    </row>
    <row r="103" spans="2:3">
      <c r="B103"/>
      <c r="C103"/>
    </row>
    <row r="104" spans="2:3">
      <c r="B104"/>
      <c r="C104"/>
    </row>
    <row r="105" spans="2:3">
      <c r="B105"/>
      <c r="C105"/>
    </row>
    <row r="106" spans="2:3">
      <c r="B106"/>
      <c r="C106"/>
    </row>
    <row r="107" spans="2:3">
      <c r="B107"/>
      <c r="C107"/>
    </row>
    <row r="108" spans="2:3">
      <c r="B108"/>
      <c r="C108"/>
    </row>
    <row r="109" spans="2:3">
      <c r="B109"/>
      <c r="C109"/>
    </row>
    <row r="110" spans="2:3">
      <c r="B110"/>
      <c r="C110"/>
    </row>
    <row r="111" spans="2:3">
      <c r="B111"/>
      <c r="C111"/>
    </row>
    <row r="112" spans="2:3">
      <c r="B112"/>
      <c r="C112"/>
    </row>
    <row r="113" spans="2:3">
      <c r="B113"/>
      <c r="C113"/>
    </row>
    <row r="114" spans="2:3">
      <c r="B114"/>
      <c r="C114"/>
    </row>
    <row r="115" spans="2:3">
      <c r="B115"/>
      <c r="C115"/>
    </row>
    <row r="116" spans="2:3">
      <c r="B116"/>
      <c r="C116"/>
    </row>
    <row r="117" spans="2:3">
      <c r="B117"/>
      <c r="C117"/>
    </row>
    <row r="118" spans="2:3">
      <c r="B118"/>
      <c r="C118"/>
    </row>
    <row r="119" spans="2:3">
      <c r="B119"/>
      <c r="C119"/>
    </row>
    <row r="120" spans="2:3">
      <c r="B120"/>
      <c r="C120"/>
    </row>
    <row r="121" spans="2:3">
      <c r="B121"/>
      <c r="C121"/>
    </row>
    <row r="122" spans="2:3">
      <c r="B122"/>
      <c r="C122"/>
    </row>
    <row r="123" spans="2:3">
      <c r="B123"/>
      <c r="C123"/>
    </row>
    <row r="124" spans="2:3">
      <c r="B124"/>
      <c r="C124"/>
    </row>
    <row r="125" spans="2:3">
      <c r="B125"/>
      <c r="C125"/>
    </row>
    <row r="126" spans="2:3">
      <c r="B126"/>
      <c r="C126"/>
    </row>
    <row r="127" spans="2:3">
      <c r="B127"/>
      <c r="C127"/>
    </row>
    <row r="128" spans="2:3">
      <c r="B128"/>
      <c r="C128"/>
    </row>
    <row r="129" spans="2:3">
      <c r="B129"/>
      <c r="C129"/>
    </row>
    <row r="130" spans="2:3">
      <c r="B130"/>
      <c r="C130"/>
    </row>
    <row r="131" spans="2:3">
      <c r="B131"/>
      <c r="C131"/>
    </row>
    <row r="132" spans="2:3">
      <c r="B132"/>
      <c r="C132"/>
    </row>
    <row r="133" spans="2:3">
      <c r="B133"/>
      <c r="C133"/>
    </row>
    <row r="134" spans="2:3">
      <c r="B134"/>
      <c r="C134"/>
    </row>
    <row r="135" spans="2:3">
      <c r="B135"/>
      <c r="C135"/>
    </row>
    <row r="136" spans="2:3">
      <c r="B136"/>
      <c r="C136"/>
    </row>
    <row r="137" spans="2:3">
      <c r="B137"/>
      <c r="C137"/>
    </row>
    <row r="138" spans="2:3">
      <c r="B138"/>
      <c r="C138"/>
    </row>
    <row r="139" spans="2:3">
      <c r="B139"/>
      <c r="C139"/>
    </row>
    <row r="140" spans="2:3">
      <c r="B140"/>
      <c r="C140"/>
    </row>
    <row r="141" spans="2:3">
      <c r="B141"/>
      <c r="C141"/>
    </row>
    <row r="142" spans="2:3">
      <c r="B142"/>
      <c r="C142"/>
    </row>
    <row r="143" spans="2:3">
      <c r="B143"/>
      <c r="C143"/>
    </row>
    <row r="144" spans="2:3">
      <c r="B144"/>
      <c r="C144"/>
    </row>
    <row r="145" spans="2:3">
      <c r="B145"/>
      <c r="C145"/>
    </row>
    <row r="146" spans="2:3">
      <c r="B146"/>
      <c r="C146"/>
    </row>
    <row r="147" spans="2:3">
      <c r="B147"/>
      <c r="C147"/>
    </row>
    <row r="148" spans="2:3">
      <c r="B148"/>
      <c r="C148"/>
    </row>
    <row r="149" spans="2:3">
      <c r="B149"/>
      <c r="C149"/>
    </row>
    <row r="150" spans="2:3">
      <c r="B150"/>
      <c r="C150"/>
    </row>
    <row r="151" spans="2:3">
      <c r="B151"/>
      <c r="C151"/>
    </row>
    <row r="152" spans="2:3">
      <c r="B152"/>
      <c r="C152"/>
    </row>
    <row r="153" spans="2:3">
      <c r="B153"/>
      <c r="C153"/>
    </row>
    <row r="154" spans="2:3">
      <c r="B154"/>
      <c r="C154"/>
    </row>
    <row r="155" spans="2:3">
      <c r="B155"/>
      <c r="C155"/>
    </row>
    <row r="156" spans="2:3">
      <c r="B156"/>
      <c r="C156"/>
    </row>
    <row r="157" spans="2:3">
      <c r="B157"/>
      <c r="C157"/>
    </row>
    <row r="158" spans="2:3">
      <c r="B158"/>
      <c r="C158"/>
    </row>
    <row r="159" spans="2:3">
      <c r="B159"/>
      <c r="C159"/>
    </row>
    <row r="160" spans="2:3">
      <c r="B160"/>
      <c r="C160"/>
    </row>
    <row r="161" spans="2:3">
      <c r="B161"/>
      <c r="C161"/>
    </row>
    <row r="162" spans="2:3">
      <c r="B162"/>
      <c r="C162"/>
    </row>
    <row r="163" spans="2:3">
      <c r="B163"/>
      <c r="C163"/>
    </row>
    <row r="164" spans="2:3">
      <c r="B164"/>
      <c r="C164"/>
    </row>
    <row r="165" spans="2:3">
      <c r="B165"/>
      <c r="C165"/>
    </row>
    <row r="166" spans="2:3">
      <c r="B166"/>
      <c r="C166"/>
    </row>
    <row r="167" spans="2:3">
      <c r="B167"/>
      <c r="C167"/>
    </row>
    <row r="168" spans="2:3">
      <c r="B168"/>
      <c r="C168"/>
    </row>
    <row r="169" spans="2:3">
      <c r="B169"/>
      <c r="C169"/>
    </row>
    <row r="170" spans="2:3">
      <c r="B170"/>
      <c r="C170"/>
    </row>
    <row r="171" spans="2:3">
      <c r="B171"/>
      <c r="C171"/>
    </row>
    <row r="172" spans="2:3">
      <c r="B172"/>
      <c r="C172"/>
    </row>
    <row r="173" spans="2:3">
      <c r="B173"/>
      <c r="C173"/>
    </row>
    <row r="174" spans="2:3">
      <c r="B174"/>
      <c r="C174"/>
    </row>
    <row r="175" spans="2:3">
      <c r="B175"/>
      <c r="C175"/>
    </row>
    <row r="176" spans="2:3">
      <c r="B176"/>
      <c r="C176"/>
    </row>
    <row r="177" spans="2:3">
      <c r="B177"/>
      <c r="C177"/>
    </row>
    <row r="178" spans="2:3">
      <c r="B178"/>
      <c r="C178"/>
    </row>
    <row r="179" spans="2:3">
      <c r="B179"/>
      <c r="C179"/>
    </row>
    <row r="180" spans="2:3">
      <c r="B180"/>
      <c r="C180"/>
    </row>
    <row r="181" spans="2:3">
      <c r="B181"/>
      <c r="C181"/>
    </row>
    <row r="182" spans="2:3">
      <c r="B182"/>
      <c r="C182"/>
    </row>
    <row r="183" spans="2:3">
      <c r="B183"/>
      <c r="C183"/>
    </row>
    <row r="184" spans="2:3">
      <c r="B184"/>
      <c r="C184"/>
    </row>
    <row r="185" spans="2:3">
      <c r="B185"/>
      <c r="C185"/>
    </row>
    <row r="186" spans="2:3">
      <c r="B186"/>
      <c r="C186"/>
    </row>
    <row r="187" spans="2:3">
      <c r="B187"/>
      <c r="C187"/>
    </row>
    <row r="188" spans="2:3">
      <c r="B188"/>
      <c r="C188"/>
    </row>
    <row r="189" spans="2:3">
      <c r="B189"/>
      <c r="C189"/>
    </row>
    <row r="190" spans="2:3">
      <c r="B190"/>
      <c r="C190"/>
    </row>
    <row r="191" spans="2:3">
      <c r="B191"/>
      <c r="C191"/>
    </row>
    <row r="192" spans="2:3">
      <c r="B192"/>
      <c r="C192"/>
    </row>
    <row r="193" spans="2:3">
      <c r="B193"/>
      <c r="C193"/>
    </row>
    <row r="194" spans="2:3">
      <c r="B194"/>
      <c r="C194"/>
    </row>
    <row r="195" spans="2:3">
      <c r="B195"/>
      <c r="C195"/>
    </row>
    <row r="196" spans="2:3">
      <c r="B196"/>
      <c r="C196"/>
    </row>
    <row r="197" spans="2:3">
      <c r="B197"/>
      <c r="C197"/>
    </row>
    <row r="198" spans="2:3">
      <c r="B198"/>
      <c r="C198"/>
    </row>
    <row r="199" spans="2:3">
      <c r="B199"/>
      <c r="C199"/>
    </row>
    <row r="200" spans="2:3">
      <c r="B200"/>
      <c r="C200"/>
    </row>
    <row r="201" spans="2:3">
      <c r="B201"/>
      <c r="C201"/>
    </row>
    <row r="202" spans="2:3">
      <c r="B202"/>
      <c r="C202"/>
    </row>
    <row r="203" spans="2:3">
      <c r="B203"/>
      <c r="C203"/>
    </row>
    <row r="204" spans="2:3">
      <c r="B204"/>
      <c r="C204"/>
    </row>
    <row r="205" spans="2:3">
      <c r="B205"/>
      <c r="C205"/>
    </row>
    <row r="206" spans="2:3">
      <c r="B206"/>
      <c r="C206"/>
    </row>
    <row r="207" spans="2:3">
      <c r="B207"/>
      <c r="C207"/>
    </row>
    <row r="208" spans="2:3">
      <c r="B208"/>
      <c r="C208"/>
    </row>
    <row r="209" spans="2:3">
      <c r="B209"/>
      <c r="C209"/>
    </row>
    <row r="210" spans="2:3">
      <c r="B210"/>
      <c r="C210"/>
    </row>
    <row r="211" spans="2:3">
      <c r="B211"/>
      <c r="C211"/>
    </row>
    <row r="212" spans="2:3">
      <c r="B212"/>
      <c r="C212"/>
    </row>
    <row r="213" spans="2:3">
      <c r="B213"/>
      <c r="C213"/>
    </row>
    <row r="214" spans="2:3">
      <c r="B214"/>
      <c r="C214"/>
    </row>
    <row r="215" spans="2:3">
      <c r="B215"/>
      <c r="C215"/>
    </row>
    <row r="216" spans="2:3">
      <c r="B216"/>
      <c r="C216"/>
    </row>
    <row r="217" spans="2:3">
      <c r="B217"/>
      <c r="C217"/>
    </row>
    <row r="218" spans="2:3">
      <c r="B218"/>
      <c r="C218"/>
    </row>
    <row r="219" spans="2:3">
      <c r="B219"/>
      <c r="C219"/>
    </row>
    <row r="220" spans="2:3">
      <c r="B220"/>
      <c r="C220"/>
    </row>
    <row r="221" spans="2:3">
      <c r="B221"/>
      <c r="C221"/>
    </row>
    <row r="222" spans="2:3">
      <c r="B222"/>
      <c r="C2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dimension ref="B5:AP144"/>
  <sheetViews>
    <sheetView showGridLines="0" topLeftCell="B6" zoomScale="70" zoomScaleNormal="70" zoomScaleSheetLayoutView="80" workbookViewId="0">
      <pane xSplit="4" ySplit="5" topLeftCell="F11" activePane="bottomRight" state="frozen"/>
      <selection activeCell="B6" sqref="B6"/>
      <selection pane="topRight" activeCell="F6" sqref="F6"/>
      <selection pane="bottomLeft" activeCell="B11" sqref="B11"/>
      <selection pane="bottomRight" activeCell="E17" sqref="E17"/>
    </sheetView>
  </sheetViews>
  <sheetFormatPr defaultColWidth="9.109375" defaultRowHeight="13.2"/>
  <cols>
    <col min="1" max="3" width="9.109375" style="24"/>
    <col min="4" max="4" width="17.33203125" style="24" customWidth="1"/>
    <col min="5" max="5" width="38.88671875" style="24" customWidth="1"/>
    <col min="6" max="7" width="9.109375" style="24" customWidth="1"/>
    <col min="8" max="8" width="9.109375" style="231" customWidth="1"/>
    <col min="9" max="9" width="9.109375" style="24" customWidth="1"/>
    <col min="10" max="11" width="8.5546875" style="24" customWidth="1"/>
    <col min="12" max="12" width="9.109375" style="231" customWidth="1"/>
    <col min="13" max="13" width="8.5546875" style="24" customWidth="1"/>
    <col min="14" max="15" width="10.6640625" style="24" customWidth="1"/>
    <col min="16" max="16" width="9.109375" style="231" customWidth="1"/>
    <col min="17" max="17" width="10.6640625" style="24" customWidth="1"/>
    <col min="18" max="19" width="9.33203125" style="24" customWidth="1"/>
    <col min="20" max="20" width="9.109375" style="231" customWidth="1"/>
    <col min="21" max="21" width="9.33203125" style="24" customWidth="1"/>
    <col min="22" max="23" width="12" style="24" customWidth="1"/>
    <col min="24" max="24" width="9.109375" style="231" customWidth="1"/>
    <col min="25" max="25" width="12" style="24" customWidth="1"/>
    <col min="26" max="27" width="8.88671875" style="24" customWidth="1"/>
    <col min="28" max="28" width="9.109375" style="231" customWidth="1"/>
    <col min="29" max="29" width="8.88671875" style="24" customWidth="1"/>
    <col min="30" max="31" width="10.6640625" style="24" customWidth="1"/>
    <col min="32" max="32" width="10.6640625" style="231" customWidth="1"/>
    <col min="33" max="33" width="10.6640625" style="24" customWidth="1"/>
    <col min="34" max="35" width="10.33203125" style="24" customWidth="1"/>
    <col min="36" max="36" width="9.109375" style="231" customWidth="1"/>
    <col min="37" max="37" width="10.33203125" style="24" customWidth="1"/>
    <col min="38" max="39" width="12.5546875" style="24" customWidth="1"/>
    <col min="40" max="40" width="9.109375" style="231" customWidth="1"/>
    <col min="41" max="41" width="12.5546875" style="24" customWidth="1"/>
    <col min="42" max="42" width="67.6640625" style="24" customWidth="1"/>
    <col min="43" max="16384" width="9.109375" style="24"/>
  </cols>
  <sheetData>
    <row r="5" spans="2:42" ht="13.8" thickBot="1"/>
    <row r="6" spans="2:42" ht="41.25" customHeight="1" thickBot="1">
      <c r="B6" s="617" t="s">
        <v>161</v>
      </c>
      <c r="C6" s="618"/>
      <c r="D6" s="618"/>
      <c r="E6" s="618"/>
      <c r="F6" s="618"/>
      <c r="G6" s="618"/>
      <c r="H6" s="618"/>
      <c r="I6" s="618"/>
      <c r="J6" s="618"/>
      <c r="K6" s="618"/>
      <c r="L6" s="618"/>
      <c r="M6" s="618"/>
      <c r="N6" s="618"/>
      <c r="O6" s="618"/>
      <c r="P6" s="618"/>
      <c r="Q6" s="618"/>
      <c r="R6" s="618"/>
      <c r="S6" s="618"/>
      <c r="T6" s="618"/>
      <c r="U6" s="618"/>
      <c r="V6" s="618"/>
      <c r="W6" s="618"/>
      <c r="X6" s="618"/>
      <c r="Y6" s="618"/>
      <c r="Z6" s="618"/>
      <c r="AA6" s="618"/>
      <c r="AB6" s="618"/>
      <c r="AC6" s="618"/>
      <c r="AD6" s="618"/>
      <c r="AE6" s="618"/>
      <c r="AF6" s="618"/>
      <c r="AG6" s="618"/>
      <c r="AH6" s="618"/>
      <c r="AI6" s="618"/>
      <c r="AJ6" s="618"/>
      <c r="AK6" s="618"/>
      <c r="AL6" s="618"/>
      <c r="AM6" s="618"/>
      <c r="AN6" s="618"/>
      <c r="AO6" s="618"/>
      <c r="AP6" s="619"/>
    </row>
    <row r="7" spans="2:42" ht="117" customHeight="1" thickBot="1">
      <c r="B7" s="620" t="s">
        <v>162</v>
      </c>
      <c r="C7" s="621"/>
      <c r="D7" s="621"/>
      <c r="E7" s="622"/>
      <c r="F7" s="623" t="s">
        <v>163</v>
      </c>
      <c r="G7" s="624"/>
      <c r="H7" s="624"/>
      <c r="I7" s="625"/>
      <c r="J7" s="623" t="s">
        <v>164</v>
      </c>
      <c r="K7" s="624"/>
      <c r="L7" s="624"/>
      <c r="M7" s="625"/>
      <c r="N7" s="623" t="s">
        <v>165</v>
      </c>
      <c r="O7" s="624"/>
      <c r="P7" s="624"/>
      <c r="Q7" s="625"/>
      <c r="R7" s="623" t="s">
        <v>166</v>
      </c>
      <c r="S7" s="624"/>
      <c r="T7" s="624"/>
      <c r="U7" s="625"/>
      <c r="V7" s="623" t="s">
        <v>167</v>
      </c>
      <c r="W7" s="624"/>
      <c r="X7" s="624"/>
      <c r="Y7" s="625"/>
      <c r="Z7" s="623" t="s">
        <v>168</v>
      </c>
      <c r="AA7" s="624"/>
      <c r="AB7" s="624"/>
      <c r="AC7" s="625"/>
      <c r="AD7" s="626" t="s">
        <v>169</v>
      </c>
      <c r="AE7" s="627"/>
      <c r="AF7" s="627"/>
      <c r="AG7" s="628"/>
      <c r="AH7" s="626" t="s">
        <v>170</v>
      </c>
      <c r="AI7" s="627"/>
      <c r="AJ7" s="627"/>
      <c r="AK7" s="628"/>
      <c r="AL7" s="598" t="s">
        <v>171</v>
      </c>
      <c r="AM7" s="599"/>
      <c r="AN7" s="600"/>
      <c r="AO7" s="601"/>
      <c r="AP7" s="602" t="s">
        <v>172</v>
      </c>
    </row>
    <row r="8" spans="2:42" ht="36" customHeight="1">
      <c r="B8" s="592" t="s">
        <v>173</v>
      </c>
      <c r="C8" s="605" t="s">
        <v>174</v>
      </c>
      <c r="D8" s="595" t="s">
        <v>175</v>
      </c>
      <c r="E8" s="608" t="s">
        <v>70</v>
      </c>
      <c r="F8" s="25" t="s">
        <v>176</v>
      </c>
      <c r="G8" s="26" t="s">
        <v>177</v>
      </c>
      <c r="H8" s="232" t="s">
        <v>263</v>
      </c>
      <c r="I8" s="27" t="s">
        <v>178</v>
      </c>
      <c r="J8" s="25" t="s">
        <v>176</v>
      </c>
      <c r="K8" s="26" t="s">
        <v>177</v>
      </c>
      <c r="L8" s="232" t="s">
        <v>263</v>
      </c>
      <c r="M8" s="27" t="s">
        <v>178</v>
      </c>
      <c r="N8" s="25" t="s">
        <v>176</v>
      </c>
      <c r="O8" s="26" t="s">
        <v>177</v>
      </c>
      <c r="P8" s="232" t="s">
        <v>263</v>
      </c>
      <c r="Q8" s="27" t="s">
        <v>178</v>
      </c>
      <c r="R8" s="25" t="s">
        <v>176</v>
      </c>
      <c r="S8" s="26" t="s">
        <v>177</v>
      </c>
      <c r="T8" s="232" t="s">
        <v>263</v>
      </c>
      <c r="U8" s="27" t="s">
        <v>178</v>
      </c>
      <c r="V8" s="25" t="s">
        <v>176</v>
      </c>
      <c r="W8" s="26" t="s">
        <v>177</v>
      </c>
      <c r="X8" s="232" t="s">
        <v>263</v>
      </c>
      <c r="Y8" s="27" t="s">
        <v>178</v>
      </c>
      <c r="Z8" s="25" t="s">
        <v>176</v>
      </c>
      <c r="AA8" s="26" t="s">
        <v>177</v>
      </c>
      <c r="AB8" s="232" t="s">
        <v>263</v>
      </c>
      <c r="AC8" s="27" t="s">
        <v>178</v>
      </c>
      <c r="AD8" s="25" t="s">
        <v>176</v>
      </c>
      <c r="AE8" s="26" t="s">
        <v>177</v>
      </c>
      <c r="AF8" s="232" t="s">
        <v>263</v>
      </c>
      <c r="AG8" s="27" t="s">
        <v>178</v>
      </c>
      <c r="AH8" s="25" t="s">
        <v>176</v>
      </c>
      <c r="AI8" s="26" t="s">
        <v>177</v>
      </c>
      <c r="AJ8" s="232" t="s">
        <v>263</v>
      </c>
      <c r="AK8" s="27" t="s">
        <v>178</v>
      </c>
      <c r="AL8" s="28" t="s">
        <v>176</v>
      </c>
      <c r="AM8" s="26" t="s">
        <v>177</v>
      </c>
      <c r="AN8" s="232" t="s">
        <v>263</v>
      </c>
      <c r="AO8" s="27" t="s">
        <v>178</v>
      </c>
      <c r="AP8" s="603"/>
    </row>
    <row r="9" spans="2:42" ht="22.5" customHeight="1">
      <c r="B9" s="593"/>
      <c r="C9" s="606"/>
      <c r="D9" s="596"/>
      <c r="E9" s="609"/>
      <c r="F9" s="29">
        <v>2</v>
      </c>
      <c r="G9" s="30">
        <v>0</v>
      </c>
      <c r="H9" s="233">
        <f>SUM(H11:H92)</f>
        <v>0</v>
      </c>
      <c r="I9" s="31">
        <f>F9-G9</f>
        <v>2</v>
      </c>
      <c r="J9" s="29">
        <v>8</v>
      </c>
      <c r="K9" s="30">
        <f>SUM(K11:K92)</f>
        <v>8</v>
      </c>
      <c r="L9" s="233">
        <v>1</v>
      </c>
      <c r="M9" s="31">
        <f>J9-K9</f>
        <v>0</v>
      </c>
      <c r="N9" s="29">
        <v>3</v>
      </c>
      <c r="O9" s="30">
        <f>SUM(O11:O92)</f>
        <v>0</v>
      </c>
      <c r="P9" s="233">
        <f>SUM(P11:P92)</f>
        <v>0</v>
      </c>
      <c r="Q9" s="31">
        <f>N9-O9</f>
        <v>3</v>
      </c>
      <c r="R9" s="29">
        <v>1</v>
      </c>
      <c r="S9" s="30">
        <f>SUM(S11:S92)</f>
        <v>0</v>
      </c>
      <c r="T9" s="233">
        <f>SUM(T11:T92)</f>
        <v>0</v>
      </c>
      <c r="U9" s="31">
        <f>R9-S9</f>
        <v>1</v>
      </c>
      <c r="V9" s="29">
        <v>3</v>
      </c>
      <c r="W9" s="30">
        <f>SUM(W11:W92)</f>
        <v>0</v>
      </c>
      <c r="X9" s="233">
        <f>SUM(X11:X92)</f>
        <v>0</v>
      </c>
      <c r="Y9" s="31">
        <f>V9-W9</f>
        <v>3</v>
      </c>
      <c r="Z9" s="29">
        <v>20</v>
      </c>
      <c r="AA9" s="30">
        <f>SUM(AA11:AA92)</f>
        <v>12</v>
      </c>
      <c r="AB9" s="233">
        <v>4</v>
      </c>
      <c r="AC9" s="31">
        <f>Z9-AA9</f>
        <v>8</v>
      </c>
      <c r="AD9" s="29">
        <f>SUM(AD11:AD92)</f>
        <v>23</v>
      </c>
      <c r="AE9" s="30">
        <f>SUM(AE11:AE92)</f>
        <v>4</v>
      </c>
      <c r="AF9" s="233">
        <f>SUM(AF11:AF92)</f>
        <v>13</v>
      </c>
      <c r="AG9" s="31">
        <f>AD9-AE9</f>
        <v>19</v>
      </c>
      <c r="AH9" s="29">
        <f>SUM(AH11:AH92)</f>
        <v>342</v>
      </c>
      <c r="AI9" s="30">
        <f>SUM(AI11:AI92)</f>
        <v>45</v>
      </c>
      <c r="AJ9" s="233">
        <f>SUM(AJ11:AJ92)</f>
        <v>0</v>
      </c>
      <c r="AK9" s="31">
        <f>AH9-AI9</f>
        <v>297</v>
      </c>
      <c r="AL9" s="29">
        <v>6</v>
      </c>
      <c r="AM9" s="30">
        <f>SUM(AM11:AM92)</f>
        <v>3</v>
      </c>
      <c r="AN9" s="233">
        <f>SUM(AN11:AN92)</f>
        <v>0</v>
      </c>
      <c r="AO9" s="31">
        <f>AL9-AM9</f>
        <v>3</v>
      </c>
      <c r="AP9" s="604"/>
    </row>
    <row r="10" spans="2:42" ht="22.5" customHeight="1" thickBot="1">
      <c r="B10" s="594"/>
      <c r="C10" s="607"/>
      <c r="D10" s="597"/>
      <c r="E10" s="610"/>
      <c r="F10" s="32"/>
      <c r="G10" s="33"/>
      <c r="H10" s="234"/>
      <c r="I10" s="34"/>
      <c r="J10" s="32"/>
      <c r="K10" s="33"/>
      <c r="L10" s="234"/>
      <c r="M10" s="34"/>
      <c r="N10" s="32"/>
      <c r="O10" s="33"/>
      <c r="P10" s="234"/>
      <c r="Q10" s="34"/>
      <c r="R10" s="32"/>
      <c r="S10" s="33"/>
      <c r="T10" s="234"/>
      <c r="U10" s="34"/>
      <c r="V10" s="32"/>
      <c r="W10" s="33"/>
      <c r="X10" s="234"/>
      <c r="Y10" s="34"/>
      <c r="Z10" s="32"/>
      <c r="AA10" s="33"/>
      <c r="AB10" s="234"/>
      <c r="AC10" s="34"/>
      <c r="AD10" s="32"/>
      <c r="AE10" s="33"/>
      <c r="AF10" s="234"/>
      <c r="AG10" s="34"/>
      <c r="AH10" s="32"/>
      <c r="AI10" s="33"/>
      <c r="AJ10" s="234"/>
      <c r="AK10" s="34"/>
      <c r="AL10" s="32"/>
      <c r="AM10" s="33"/>
      <c r="AN10" s="234"/>
      <c r="AO10" s="34"/>
      <c r="AP10" s="35"/>
    </row>
    <row r="11" spans="2:42" ht="22.5" customHeight="1" thickBot="1">
      <c r="B11" s="36">
        <v>1</v>
      </c>
      <c r="C11" s="37" t="s">
        <v>60</v>
      </c>
      <c r="D11" s="37">
        <v>4059</v>
      </c>
      <c r="E11" s="38" t="s">
        <v>124</v>
      </c>
      <c r="F11" s="39" t="s">
        <v>179</v>
      </c>
      <c r="G11" s="40" t="s">
        <v>180</v>
      </c>
      <c r="H11" s="235" t="s">
        <v>180</v>
      </c>
      <c r="I11" s="41" t="s">
        <v>180</v>
      </c>
      <c r="J11" s="39" t="s">
        <v>180</v>
      </c>
      <c r="K11" s="40" t="s">
        <v>180</v>
      </c>
      <c r="L11" s="235" t="s">
        <v>180</v>
      </c>
      <c r="M11" s="41" t="s">
        <v>180</v>
      </c>
      <c r="N11" s="39" t="s">
        <v>180</v>
      </c>
      <c r="O11" s="40" t="s">
        <v>180</v>
      </c>
      <c r="P11" s="235" t="s">
        <v>180</v>
      </c>
      <c r="Q11" s="41" t="s">
        <v>180</v>
      </c>
      <c r="R11" s="39" t="s">
        <v>180</v>
      </c>
      <c r="S11" s="40" t="s">
        <v>180</v>
      </c>
      <c r="T11" s="235" t="s">
        <v>180</v>
      </c>
      <c r="U11" s="41" t="s">
        <v>180</v>
      </c>
      <c r="V11" s="42" t="s">
        <v>60</v>
      </c>
      <c r="W11" s="40" t="s">
        <v>180</v>
      </c>
      <c r="X11" s="235" t="s">
        <v>180</v>
      </c>
      <c r="Y11" s="41" t="s">
        <v>180</v>
      </c>
      <c r="Z11" s="39" t="s">
        <v>180</v>
      </c>
      <c r="AA11" s="43" t="s">
        <v>60</v>
      </c>
      <c r="AB11" s="235" t="s">
        <v>180</v>
      </c>
      <c r="AC11" s="41" t="s">
        <v>180</v>
      </c>
      <c r="AD11" s="39" t="s">
        <v>180</v>
      </c>
      <c r="AE11" s="40" t="s">
        <v>180</v>
      </c>
      <c r="AF11" s="235" t="s">
        <v>180</v>
      </c>
      <c r="AG11" s="41" t="s">
        <v>180</v>
      </c>
      <c r="AH11" s="39">
        <v>10</v>
      </c>
      <c r="AI11" s="44">
        <v>0</v>
      </c>
      <c r="AJ11" s="235" t="s">
        <v>180</v>
      </c>
      <c r="AK11" s="45">
        <f>AH11-AI11</f>
        <v>10</v>
      </c>
      <c r="AL11" s="39" t="s">
        <v>180</v>
      </c>
      <c r="AM11" s="40" t="s">
        <v>180</v>
      </c>
      <c r="AN11" s="235" t="s">
        <v>180</v>
      </c>
      <c r="AO11" s="41" t="s">
        <v>180</v>
      </c>
      <c r="AP11" s="46"/>
    </row>
    <row r="12" spans="2:42" ht="19.5" customHeight="1">
      <c r="B12" s="47">
        <v>2</v>
      </c>
      <c r="C12" s="48" t="s">
        <v>181</v>
      </c>
      <c r="D12" s="49">
        <v>3052</v>
      </c>
      <c r="E12" s="50" t="s">
        <v>107</v>
      </c>
      <c r="F12" s="51" t="s">
        <v>60</v>
      </c>
      <c r="G12" s="44" t="s">
        <v>60</v>
      </c>
      <c r="H12" s="236" t="s">
        <v>60</v>
      </c>
      <c r="I12" s="45" t="s">
        <v>60</v>
      </c>
      <c r="J12" s="28" t="s">
        <v>179</v>
      </c>
      <c r="K12" s="52" t="s">
        <v>60</v>
      </c>
      <c r="L12" s="236" t="s">
        <v>60</v>
      </c>
      <c r="M12" s="45" t="s">
        <v>60</v>
      </c>
      <c r="N12" s="51" t="s">
        <v>60</v>
      </c>
      <c r="O12" s="44" t="s">
        <v>60</v>
      </c>
      <c r="P12" s="236" t="s">
        <v>60</v>
      </c>
      <c r="Q12" s="45" t="s">
        <v>60</v>
      </c>
      <c r="R12" s="51" t="s">
        <v>60</v>
      </c>
      <c r="S12" s="44" t="s">
        <v>60</v>
      </c>
      <c r="T12" s="236" t="s">
        <v>60</v>
      </c>
      <c r="U12" s="45" t="s">
        <v>60</v>
      </c>
      <c r="V12" s="51" t="s">
        <v>182</v>
      </c>
      <c r="W12" s="44" t="s">
        <v>182</v>
      </c>
      <c r="X12" s="236" t="s">
        <v>60</v>
      </c>
      <c r="Y12" s="45" t="s">
        <v>182</v>
      </c>
      <c r="Z12" s="28" t="s">
        <v>179</v>
      </c>
      <c r="AA12" s="44" t="s">
        <v>60</v>
      </c>
      <c r="AB12" s="236" t="s">
        <v>60</v>
      </c>
      <c r="AC12" s="45" t="s">
        <v>60</v>
      </c>
      <c r="AD12" s="592">
        <v>3</v>
      </c>
      <c r="AE12" s="595" t="s">
        <v>180</v>
      </c>
      <c r="AF12" s="611">
        <v>3</v>
      </c>
      <c r="AG12" s="614">
        <f>AD12-AF12</f>
        <v>0</v>
      </c>
      <c r="AH12" s="640">
        <v>15</v>
      </c>
      <c r="AI12" s="595">
        <v>0</v>
      </c>
      <c r="AJ12" s="236" t="s">
        <v>60</v>
      </c>
      <c r="AK12" s="614">
        <f>AH12-AI12</f>
        <v>15</v>
      </c>
      <c r="AL12" s="643" t="s">
        <v>183</v>
      </c>
      <c r="AM12" s="644"/>
      <c r="AN12" s="644"/>
      <c r="AO12" s="645"/>
      <c r="AP12" s="53"/>
    </row>
    <row r="13" spans="2:42" ht="19.5" customHeight="1">
      <c r="B13" s="54">
        <v>3</v>
      </c>
      <c r="C13" s="55" t="s">
        <v>184</v>
      </c>
      <c r="D13" s="56">
        <v>3056</v>
      </c>
      <c r="E13" s="57" t="s">
        <v>111</v>
      </c>
      <c r="F13" s="58" t="s">
        <v>60</v>
      </c>
      <c r="G13" s="59" t="s">
        <v>60</v>
      </c>
      <c r="H13" s="237" t="s">
        <v>60</v>
      </c>
      <c r="I13" s="60" t="s">
        <v>60</v>
      </c>
      <c r="J13" s="29" t="s">
        <v>179</v>
      </c>
      <c r="K13" s="61" t="s">
        <v>60</v>
      </c>
      <c r="L13" s="237" t="s">
        <v>60</v>
      </c>
      <c r="M13" s="60" t="s">
        <v>60</v>
      </c>
      <c r="N13" s="58" t="s">
        <v>60</v>
      </c>
      <c r="O13" s="59" t="s">
        <v>60</v>
      </c>
      <c r="P13" s="237" t="s">
        <v>60</v>
      </c>
      <c r="Q13" s="60" t="s">
        <v>60</v>
      </c>
      <c r="R13" s="58" t="s">
        <v>60</v>
      </c>
      <c r="S13" s="59" t="s">
        <v>60</v>
      </c>
      <c r="T13" s="237" t="s">
        <v>60</v>
      </c>
      <c r="U13" s="60" t="s">
        <v>60</v>
      </c>
      <c r="V13" s="58" t="s">
        <v>182</v>
      </c>
      <c r="W13" s="59" t="s">
        <v>182</v>
      </c>
      <c r="X13" s="237" t="s">
        <v>60</v>
      </c>
      <c r="Y13" s="60" t="s">
        <v>182</v>
      </c>
      <c r="Z13" s="29" t="s">
        <v>179</v>
      </c>
      <c r="AA13" s="59" t="s">
        <v>60</v>
      </c>
      <c r="AB13" s="237" t="s">
        <v>60</v>
      </c>
      <c r="AC13" s="60" t="s">
        <v>60</v>
      </c>
      <c r="AD13" s="593"/>
      <c r="AE13" s="596"/>
      <c r="AF13" s="612"/>
      <c r="AG13" s="615"/>
      <c r="AH13" s="641"/>
      <c r="AI13" s="596"/>
      <c r="AJ13" s="237" t="s">
        <v>60</v>
      </c>
      <c r="AK13" s="615"/>
      <c r="AL13" s="631" t="s">
        <v>183</v>
      </c>
      <c r="AM13" s="632"/>
      <c r="AN13" s="632"/>
      <c r="AO13" s="633"/>
      <c r="AP13" s="63"/>
    </row>
    <row r="14" spans="2:42" ht="19.5" customHeight="1">
      <c r="B14" s="54">
        <v>4</v>
      </c>
      <c r="C14" s="55" t="s">
        <v>18</v>
      </c>
      <c r="D14" s="55">
        <v>3013</v>
      </c>
      <c r="E14" s="64" t="s">
        <v>78</v>
      </c>
      <c r="F14" s="58" t="s">
        <v>60</v>
      </c>
      <c r="G14" s="59" t="s">
        <v>60</v>
      </c>
      <c r="H14" s="237" t="s">
        <v>60</v>
      </c>
      <c r="I14" s="60" t="s">
        <v>60</v>
      </c>
      <c r="J14" s="29" t="s">
        <v>179</v>
      </c>
      <c r="K14" s="61" t="s">
        <v>60</v>
      </c>
      <c r="L14" s="237" t="s">
        <v>60</v>
      </c>
      <c r="M14" s="60" t="s">
        <v>60</v>
      </c>
      <c r="N14" s="58" t="s">
        <v>60</v>
      </c>
      <c r="O14" s="59" t="s">
        <v>60</v>
      </c>
      <c r="P14" s="237" t="s">
        <v>60</v>
      </c>
      <c r="Q14" s="60" t="s">
        <v>60</v>
      </c>
      <c r="R14" s="58" t="s">
        <v>60</v>
      </c>
      <c r="S14" s="59" t="s">
        <v>60</v>
      </c>
      <c r="T14" s="237" t="s">
        <v>60</v>
      </c>
      <c r="U14" s="60" t="s">
        <v>60</v>
      </c>
      <c r="V14" s="58" t="s">
        <v>182</v>
      </c>
      <c r="W14" s="59" t="s">
        <v>182</v>
      </c>
      <c r="X14" s="237" t="s">
        <v>60</v>
      </c>
      <c r="Y14" s="60" t="s">
        <v>182</v>
      </c>
      <c r="Z14" s="29" t="s">
        <v>179</v>
      </c>
      <c r="AA14" s="59" t="s">
        <v>60</v>
      </c>
      <c r="AB14" s="237" t="s">
        <v>60</v>
      </c>
      <c r="AC14" s="60" t="s">
        <v>60</v>
      </c>
      <c r="AD14" s="593"/>
      <c r="AE14" s="596"/>
      <c r="AF14" s="612"/>
      <c r="AG14" s="615"/>
      <c r="AH14" s="641"/>
      <c r="AI14" s="596"/>
      <c r="AJ14" s="237" t="s">
        <v>60</v>
      </c>
      <c r="AK14" s="615"/>
      <c r="AL14" s="631" t="s">
        <v>183</v>
      </c>
      <c r="AM14" s="632"/>
      <c r="AN14" s="632"/>
      <c r="AO14" s="633"/>
      <c r="AP14" s="63"/>
    </row>
    <row r="15" spans="2:42" ht="19.5" customHeight="1">
      <c r="B15" s="54">
        <v>5</v>
      </c>
      <c r="C15" s="55" t="s">
        <v>18</v>
      </c>
      <c r="D15" s="55">
        <v>3018</v>
      </c>
      <c r="E15" s="64" t="s">
        <v>82</v>
      </c>
      <c r="F15" s="58" t="s">
        <v>60</v>
      </c>
      <c r="G15" s="59" t="s">
        <v>60</v>
      </c>
      <c r="H15" s="237" t="s">
        <v>60</v>
      </c>
      <c r="I15" s="60" t="s">
        <v>60</v>
      </c>
      <c r="J15" s="29" t="s">
        <v>179</v>
      </c>
      <c r="K15" s="61" t="s">
        <v>60</v>
      </c>
      <c r="L15" s="237" t="s">
        <v>60</v>
      </c>
      <c r="M15" s="60" t="s">
        <v>60</v>
      </c>
      <c r="N15" s="58" t="s">
        <v>60</v>
      </c>
      <c r="O15" s="59" t="s">
        <v>60</v>
      </c>
      <c r="P15" s="237" t="s">
        <v>60</v>
      </c>
      <c r="Q15" s="60" t="s">
        <v>60</v>
      </c>
      <c r="R15" s="58" t="s">
        <v>60</v>
      </c>
      <c r="S15" s="59" t="s">
        <v>60</v>
      </c>
      <c r="T15" s="237" t="s">
        <v>60</v>
      </c>
      <c r="U15" s="60" t="s">
        <v>60</v>
      </c>
      <c r="V15" s="58" t="s">
        <v>182</v>
      </c>
      <c r="W15" s="59" t="s">
        <v>182</v>
      </c>
      <c r="X15" s="237" t="s">
        <v>60</v>
      </c>
      <c r="Y15" s="60" t="s">
        <v>182</v>
      </c>
      <c r="Z15" s="29" t="s">
        <v>179</v>
      </c>
      <c r="AA15" s="59" t="s">
        <v>60</v>
      </c>
      <c r="AB15" s="237" t="s">
        <v>60</v>
      </c>
      <c r="AC15" s="60" t="s">
        <v>60</v>
      </c>
      <c r="AD15" s="593"/>
      <c r="AE15" s="596"/>
      <c r="AF15" s="612"/>
      <c r="AG15" s="615"/>
      <c r="AH15" s="641"/>
      <c r="AI15" s="596"/>
      <c r="AJ15" s="237" t="s">
        <v>60</v>
      </c>
      <c r="AK15" s="615"/>
      <c r="AL15" s="631" t="s">
        <v>183</v>
      </c>
      <c r="AM15" s="632"/>
      <c r="AN15" s="632"/>
      <c r="AO15" s="633"/>
      <c r="AP15" s="63"/>
    </row>
    <row r="16" spans="2:42" ht="19.5" customHeight="1">
      <c r="B16" s="54">
        <v>6</v>
      </c>
      <c r="C16" s="55" t="s">
        <v>18</v>
      </c>
      <c r="D16" s="55">
        <v>3023</v>
      </c>
      <c r="E16" s="64" t="s">
        <v>85</v>
      </c>
      <c r="F16" s="58" t="s">
        <v>60</v>
      </c>
      <c r="G16" s="59" t="s">
        <v>60</v>
      </c>
      <c r="H16" s="237" t="s">
        <v>60</v>
      </c>
      <c r="I16" s="60" t="s">
        <v>60</v>
      </c>
      <c r="J16" s="29" t="s">
        <v>179</v>
      </c>
      <c r="K16" s="61" t="s">
        <v>60</v>
      </c>
      <c r="L16" s="237" t="s">
        <v>60</v>
      </c>
      <c r="M16" s="60" t="s">
        <v>60</v>
      </c>
      <c r="N16" s="58" t="s">
        <v>60</v>
      </c>
      <c r="O16" s="59" t="s">
        <v>60</v>
      </c>
      <c r="P16" s="237" t="s">
        <v>60</v>
      </c>
      <c r="Q16" s="60" t="s">
        <v>60</v>
      </c>
      <c r="R16" s="58" t="s">
        <v>60</v>
      </c>
      <c r="S16" s="59" t="s">
        <v>60</v>
      </c>
      <c r="T16" s="237" t="s">
        <v>60</v>
      </c>
      <c r="U16" s="60" t="s">
        <v>60</v>
      </c>
      <c r="V16" s="58" t="s">
        <v>182</v>
      </c>
      <c r="W16" s="59" t="s">
        <v>182</v>
      </c>
      <c r="X16" s="237" t="s">
        <v>60</v>
      </c>
      <c r="Y16" s="60" t="s">
        <v>182</v>
      </c>
      <c r="Z16" s="29" t="s">
        <v>179</v>
      </c>
      <c r="AA16" s="59" t="s">
        <v>60</v>
      </c>
      <c r="AB16" s="237" t="s">
        <v>60</v>
      </c>
      <c r="AC16" s="60" t="s">
        <v>60</v>
      </c>
      <c r="AD16" s="593"/>
      <c r="AE16" s="596"/>
      <c r="AF16" s="612"/>
      <c r="AG16" s="615"/>
      <c r="AH16" s="641"/>
      <c r="AI16" s="596"/>
      <c r="AJ16" s="237" t="s">
        <v>60</v>
      </c>
      <c r="AK16" s="615"/>
      <c r="AL16" s="647" t="s">
        <v>183</v>
      </c>
      <c r="AM16" s="648"/>
      <c r="AN16" s="648"/>
      <c r="AO16" s="649"/>
      <c r="AP16" s="63"/>
    </row>
    <row r="17" spans="2:42" ht="19.5" customHeight="1">
      <c r="B17" s="54">
        <v>7</v>
      </c>
      <c r="C17" s="55" t="s">
        <v>18</v>
      </c>
      <c r="D17" s="55">
        <v>3036</v>
      </c>
      <c r="E17" s="64" t="s">
        <v>94</v>
      </c>
      <c r="F17" s="58" t="s">
        <v>60</v>
      </c>
      <c r="G17" s="59" t="s">
        <v>60</v>
      </c>
      <c r="H17" s="237" t="s">
        <v>60</v>
      </c>
      <c r="I17" s="60" t="s">
        <v>60</v>
      </c>
      <c r="J17" s="29" t="s">
        <v>179</v>
      </c>
      <c r="K17" s="61" t="s">
        <v>60</v>
      </c>
      <c r="L17" s="237" t="s">
        <v>60</v>
      </c>
      <c r="M17" s="60" t="s">
        <v>60</v>
      </c>
      <c r="N17" s="58" t="s">
        <v>60</v>
      </c>
      <c r="O17" s="59" t="s">
        <v>60</v>
      </c>
      <c r="P17" s="237" t="s">
        <v>60</v>
      </c>
      <c r="Q17" s="60" t="s">
        <v>60</v>
      </c>
      <c r="R17" s="58" t="s">
        <v>60</v>
      </c>
      <c r="S17" s="59" t="s">
        <v>60</v>
      </c>
      <c r="T17" s="237" t="s">
        <v>60</v>
      </c>
      <c r="U17" s="60" t="s">
        <v>60</v>
      </c>
      <c r="V17" s="58" t="s">
        <v>182</v>
      </c>
      <c r="W17" s="59" t="s">
        <v>182</v>
      </c>
      <c r="X17" s="237" t="s">
        <v>60</v>
      </c>
      <c r="Y17" s="60" t="s">
        <v>182</v>
      </c>
      <c r="Z17" s="29" t="s">
        <v>179</v>
      </c>
      <c r="AA17" s="59" t="s">
        <v>60</v>
      </c>
      <c r="AB17" s="237" t="s">
        <v>60</v>
      </c>
      <c r="AC17" s="60" t="s">
        <v>60</v>
      </c>
      <c r="AD17" s="593"/>
      <c r="AE17" s="596"/>
      <c r="AF17" s="612"/>
      <c r="AG17" s="615"/>
      <c r="AH17" s="641"/>
      <c r="AI17" s="596"/>
      <c r="AJ17" s="237" t="s">
        <v>60</v>
      </c>
      <c r="AK17" s="615"/>
      <c r="AL17" s="647" t="s">
        <v>183</v>
      </c>
      <c r="AM17" s="648"/>
      <c r="AN17" s="648"/>
      <c r="AO17" s="649"/>
      <c r="AP17" s="65"/>
    </row>
    <row r="18" spans="2:42" ht="19.5" customHeight="1">
      <c r="B18" s="54">
        <v>8</v>
      </c>
      <c r="C18" s="55" t="s">
        <v>18</v>
      </c>
      <c r="D18" s="55">
        <v>3043</v>
      </c>
      <c r="E18" s="64" t="s">
        <v>99</v>
      </c>
      <c r="F18" s="58" t="s">
        <v>60</v>
      </c>
      <c r="G18" s="59" t="s">
        <v>60</v>
      </c>
      <c r="H18" s="237" t="s">
        <v>60</v>
      </c>
      <c r="I18" s="60" t="s">
        <v>60</v>
      </c>
      <c r="J18" s="29" t="s">
        <v>179</v>
      </c>
      <c r="K18" s="61" t="s">
        <v>60</v>
      </c>
      <c r="L18" s="237" t="s">
        <v>60</v>
      </c>
      <c r="M18" s="60" t="s">
        <v>60</v>
      </c>
      <c r="N18" s="58" t="s">
        <v>60</v>
      </c>
      <c r="O18" s="59" t="s">
        <v>60</v>
      </c>
      <c r="P18" s="237" t="s">
        <v>60</v>
      </c>
      <c r="Q18" s="60" t="s">
        <v>60</v>
      </c>
      <c r="R18" s="58" t="s">
        <v>60</v>
      </c>
      <c r="S18" s="59" t="s">
        <v>60</v>
      </c>
      <c r="T18" s="237" t="s">
        <v>60</v>
      </c>
      <c r="U18" s="60" t="s">
        <v>60</v>
      </c>
      <c r="V18" s="58" t="s">
        <v>182</v>
      </c>
      <c r="W18" s="59" t="s">
        <v>182</v>
      </c>
      <c r="X18" s="237" t="s">
        <v>60</v>
      </c>
      <c r="Y18" s="60" t="s">
        <v>182</v>
      </c>
      <c r="Z18" s="29" t="s">
        <v>179</v>
      </c>
      <c r="AA18" s="59" t="s">
        <v>60</v>
      </c>
      <c r="AB18" s="237" t="s">
        <v>60</v>
      </c>
      <c r="AC18" s="60" t="s">
        <v>60</v>
      </c>
      <c r="AD18" s="593"/>
      <c r="AE18" s="596"/>
      <c r="AF18" s="612"/>
      <c r="AG18" s="615"/>
      <c r="AH18" s="641"/>
      <c r="AI18" s="596"/>
      <c r="AJ18" s="237" t="s">
        <v>60</v>
      </c>
      <c r="AK18" s="615"/>
      <c r="AL18" s="631" t="s">
        <v>183</v>
      </c>
      <c r="AM18" s="632"/>
      <c r="AN18" s="632"/>
      <c r="AO18" s="633"/>
      <c r="AP18" s="63"/>
    </row>
    <row r="19" spans="2:42" ht="19.5" customHeight="1">
      <c r="B19" s="54">
        <v>9</v>
      </c>
      <c r="C19" s="55" t="s">
        <v>18</v>
      </c>
      <c r="D19" s="56">
        <v>3058</v>
      </c>
      <c r="E19" s="57" t="s">
        <v>113</v>
      </c>
      <c r="F19" s="58" t="s">
        <v>60</v>
      </c>
      <c r="G19" s="59" t="s">
        <v>60</v>
      </c>
      <c r="H19" s="237" t="s">
        <v>60</v>
      </c>
      <c r="I19" s="60" t="s">
        <v>60</v>
      </c>
      <c r="J19" s="29" t="s">
        <v>179</v>
      </c>
      <c r="K19" s="61" t="s">
        <v>60</v>
      </c>
      <c r="L19" s="237" t="s">
        <v>60</v>
      </c>
      <c r="M19" s="60" t="s">
        <v>60</v>
      </c>
      <c r="N19" s="58" t="s">
        <v>60</v>
      </c>
      <c r="O19" s="59" t="s">
        <v>60</v>
      </c>
      <c r="P19" s="237" t="s">
        <v>60</v>
      </c>
      <c r="Q19" s="60" t="s">
        <v>60</v>
      </c>
      <c r="R19" s="58" t="s">
        <v>60</v>
      </c>
      <c r="S19" s="59" t="s">
        <v>60</v>
      </c>
      <c r="T19" s="237" t="s">
        <v>60</v>
      </c>
      <c r="U19" s="60" t="s">
        <v>60</v>
      </c>
      <c r="V19" s="58" t="s">
        <v>182</v>
      </c>
      <c r="W19" s="59" t="s">
        <v>182</v>
      </c>
      <c r="X19" s="237" t="s">
        <v>60</v>
      </c>
      <c r="Y19" s="60" t="s">
        <v>182</v>
      </c>
      <c r="Z19" s="29" t="s">
        <v>179</v>
      </c>
      <c r="AA19" s="59" t="s">
        <v>60</v>
      </c>
      <c r="AB19" s="237" t="s">
        <v>60</v>
      </c>
      <c r="AC19" s="60" t="s">
        <v>60</v>
      </c>
      <c r="AD19" s="593"/>
      <c r="AE19" s="596"/>
      <c r="AF19" s="612"/>
      <c r="AG19" s="615"/>
      <c r="AH19" s="641"/>
      <c r="AI19" s="596"/>
      <c r="AJ19" s="237" t="s">
        <v>60</v>
      </c>
      <c r="AK19" s="615"/>
      <c r="AL19" s="631" t="s">
        <v>183</v>
      </c>
      <c r="AM19" s="632"/>
      <c r="AN19" s="632"/>
      <c r="AO19" s="633"/>
      <c r="AP19" s="63"/>
    </row>
    <row r="20" spans="2:42" s="66" customFormat="1" ht="23.25" customHeight="1" thickBot="1">
      <c r="B20" s="310">
        <v>10</v>
      </c>
      <c r="C20" s="311" t="s">
        <v>18</v>
      </c>
      <c r="D20" s="312">
        <v>3068</v>
      </c>
      <c r="E20" s="313" t="s">
        <v>121</v>
      </c>
      <c r="F20" s="58" t="s">
        <v>60</v>
      </c>
      <c r="G20" s="59" t="s">
        <v>60</v>
      </c>
      <c r="H20" s="237" t="s">
        <v>60</v>
      </c>
      <c r="I20" s="60" t="s">
        <v>60</v>
      </c>
      <c r="J20" s="58" t="s">
        <v>179</v>
      </c>
      <c r="K20" s="61" t="s">
        <v>60</v>
      </c>
      <c r="L20" s="237" t="s">
        <v>60</v>
      </c>
      <c r="M20" s="60" t="s">
        <v>60</v>
      </c>
      <c r="N20" s="58" t="s">
        <v>60</v>
      </c>
      <c r="O20" s="59" t="s">
        <v>60</v>
      </c>
      <c r="P20" s="237" t="s">
        <v>60</v>
      </c>
      <c r="Q20" s="60" t="s">
        <v>60</v>
      </c>
      <c r="R20" s="58" t="s">
        <v>60</v>
      </c>
      <c r="S20" s="59" t="s">
        <v>60</v>
      </c>
      <c r="T20" s="237" t="s">
        <v>60</v>
      </c>
      <c r="U20" s="60" t="s">
        <v>60</v>
      </c>
      <c r="V20" s="58" t="s">
        <v>182</v>
      </c>
      <c r="W20" s="59" t="s">
        <v>182</v>
      </c>
      <c r="X20" s="237" t="s">
        <v>60</v>
      </c>
      <c r="Y20" s="60" t="s">
        <v>182</v>
      </c>
      <c r="Z20" s="58" t="s">
        <v>179</v>
      </c>
      <c r="AA20" s="59" t="s">
        <v>60</v>
      </c>
      <c r="AB20" s="237" t="s">
        <v>60</v>
      </c>
      <c r="AC20" s="60" t="s">
        <v>60</v>
      </c>
      <c r="AD20" s="593"/>
      <c r="AE20" s="596"/>
      <c r="AF20" s="612"/>
      <c r="AG20" s="615"/>
      <c r="AH20" s="641"/>
      <c r="AI20" s="596"/>
      <c r="AJ20" s="237" t="s">
        <v>60</v>
      </c>
      <c r="AK20" s="615"/>
      <c r="AL20" s="634" t="s">
        <v>183</v>
      </c>
      <c r="AM20" s="635"/>
      <c r="AN20" s="635"/>
      <c r="AO20" s="636"/>
      <c r="AP20" s="309" t="s">
        <v>303</v>
      </c>
    </row>
    <row r="21" spans="2:42" s="66" customFormat="1" ht="23.25" customHeight="1" thickBot="1">
      <c r="B21" s="67">
        <v>11</v>
      </c>
      <c r="C21" s="68" t="s">
        <v>18</v>
      </c>
      <c r="D21" s="69">
        <v>3057</v>
      </c>
      <c r="E21" s="70" t="s">
        <v>112</v>
      </c>
      <c r="F21" s="32" t="s">
        <v>60</v>
      </c>
      <c r="G21" s="33" t="s">
        <v>60</v>
      </c>
      <c r="H21" s="238" t="s">
        <v>60</v>
      </c>
      <c r="I21" s="34" t="s">
        <v>60</v>
      </c>
      <c r="J21" s="32" t="s">
        <v>179</v>
      </c>
      <c r="K21" s="33" t="s">
        <v>60</v>
      </c>
      <c r="L21" s="238" t="s">
        <v>60</v>
      </c>
      <c r="M21" s="34" t="s">
        <v>60</v>
      </c>
      <c r="N21" s="32" t="s">
        <v>60</v>
      </c>
      <c r="O21" s="33" t="s">
        <v>60</v>
      </c>
      <c r="P21" s="238" t="s">
        <v>60</v>
      </c>
      <c r="Q21" s="34" t="s">
        <v>60</v>
      </c>
      <c r="R21" s="32" t="s">
        <v>60</v>
      </c>
      <c r="S21" s="33" t="s">
        <v>60</v>
      </c>
      <c r="T21" s="238" t="s">
        <v>60</v>
      </c>
      <c r="U21" s="34" t="s">
        <v>60</v>
      </c>
      <c r="V21" s="32" t="s">
        <v>182</v>
      </c>
      <c r="W21" s="33" t="s">
        <v>182</v>
      </c>
      <c r="X21" s="238" t="s">
        <v>60</v>
      </c>
      <c r="Y21" s="34" t="s">
        <v>182</v>
      </c>
      <c r="Z21" s="32" t="s">
        <v>179</v>
      </c>
      <c r="AA21" s="33" t="s">
        <v>60</v>
      </c>
      <c r="AB21" s="238" t="s">
        <v>60</v>
      </c>
      <c r="AC21" s="34" t="s">
        <v>60</v>
      </c>
      <c r="AD21" s="594"/>
      <c r="AE21" s="597"/>
      <c r="AF21" s="613"/>
      <c r="AG21" s="616"/>
      <c r="AH21" s="642"/>
      <c r="AI21" s="597"/>
      <c r="AJ21" s="238" t="s">
        <v>60</v>
      </c>
      <c r="AK21" s="616"/>
      <c r="AL21" s="637" t="s">
        <v>183</v>
      </c>
      <c r="AM21" s="638"/>
      <c r="AN21" s="638"/>
      <c r="AO21" s="639"/>
      <c r="AP21" s="71"/>
    </row>
    <row r="22" spans="2:42" ht="19.5" customHeight="1">
      <c r="B22" s="47">
        <v>12</v>
      </c>
      <c r="C22" s="48" t="s">
        <v>18</v>
      </c>
      <c r="D22" s="49">
        <v>3046</v>
      </c>
      <c r="E22" s="50" t="s">
        <v>101</v>
      </c>
      <c r="F22" s="51" t="s">
        <v>60</v>
      </c>
      <c r="G22" s="44" t="s">
        <v>60</v>
      </c>
      <c r="H22" s="236" t="s">
        <v>60</v>
      </c>
      <c r="I22" s="45" t="s">
        <v>60</v>
      </c>
      <c r="J22" s="28" t="s">
        <v>179</v>
      </c>
      <c r="K22" s="52" t="s">
        <v>60</v>
      </c>
      <c r="L22" s="236" t="s">
        <v>60</v>
      </c>
      <c r="M22" s="45" t="s">
        <v>60</v>
      </c>
      <c r="N22" s="51" t="s">
        <v>60</v>
      </c>
      <c r="O22" s="44" t="s">
        <v>60</v>
      </c>
      <c r="P22" s="236" t="s">
        <v>60</v>
      </c>
      <c r="Q22" s="45" t="s">
        <v>60</v>
      </c>
      <c r="R22" s="51" t="s">
        <v>60</v>
      </c>
      <c r="S22" s="44" t="s">
        <v>60</v>
      </c>
      <c r="T22" s="236" t="s">
        <v>60</v>
      </c>
      <c r="U22" s="45" t="s">
        <v>60</v>
      </c>
      <c r="V22" s="51" t="s">
        <v>182</v>
      </c>
      <c r="W22" s="44" t="s">
        <v>182</v>
      </c>
      <c r="X22" s="236" t="s">
        <v>60</v>
      </c>
      <c r="Y22" s="45" t="s">
        <v>182</v>
      </c>
      <c r="Z22" s="28" t="s">
        <v>179</v>
      </c>
      <c r="AA22" s="44" t="s">
        <v>60</v>
      </c>
      <c r="AB22" s="236" t="s">
        <v>60</v>
      </c>
      <c r="AC22" s="45" t="s">
        <v>60</v>
      </c>
      <c r="AD22" s="592">
        <v>3</v>
      </c>
      <c r="AE22" s="595">
        <v>0</v>
      </c>
      <c r="AF22" s="611">
        <v>3</v>
      </c>
      <c r="AG22" s="595">
        <v>0</v>
      </c>
      <c r="AH22" s="640">
        <v>20</v>
      </c>
      <c r="AI22" s="595">
        <v>3</v>
      </c>
      <c r="AJ22" s="236" t="s">
        <v>60</v>
      </c>
      <c r="AK22" s="614">
        <f>AH22-AI22</f>
        <v>17</v>
      </c>
      <c r="AL22" s="643" t="s">
        <v>183</v>
      </c>
      <c r="AM22" s="644"/>
      <c r="AN22" s="644"/>
      <c r="AO22" s="645"/>
      <c r="AP22" s="72"/>
    </row>
    <row r="23" spans="2:42" ht="19.5" customHeight="1">
      <c r="B23" s="54">
        <v>13</v>
      </c>
      <c r="C23" s="55" t="s">
        <v>18</v>
      </c>
      <c r="D23" s="56">
        <v>3048</v>
      </c>
      <c r="E23" s="57" t="s">
        <v>103</v>
      </c>
      <c r="F23" s="58" t="s">
        <v>60</v>
      </c>
      <c r="G23" s="59" t="s">
        <v>60</v>
      </c>
      <c r="H23" s="237" t="s">
        <v>60</v>
      </c>
      <c r="I23" s="60" t="s">
        <v>60</v>
      </c>
      <c r="J23" s="29" t="s">
        <v>179</v>
      </c>
      <c r="K23" s="61" t="s">
        <v>60</v>
      </c>
      <c r="L23" s="237" t="s">
        <v>60</v>
      </c>
      <c r="M23" s="60" t="s">
        <v>60</v>
      </c>
      <c r="N23" s="58" t="s">
        <v>60</v>
      </c>
      <c r="O23" s="59" t="s">
        <v>60</v>
      </c>
      <c r="P23" s="237" t="s">
        <v>60</v>
      </c>
      <c r="Q23" s="60" t="s">
        <v>60</v>
      </c>
      <c r="R23" s="58" t="s">
        <v>60</v>
      </c>
      <c r="S23" s="59" t="s">
        <v>60</v>
      </c>
      <c r="T23" s="237" t="s">
        <v>60</v>
      </c>
      <c r="U23" s="60" t="s">
        <v>60</v>
      </c>
      <c r="V23" s="58" t="s">
        <v>182</v>
      </c>
      <c r="W23" s="59" t="s">
        <v>182</v>
      </c>
      <c r="X23" s="237" t="s">
        <v>60</v>
      </c>
      <c r="Y23" s="60" t="s">
        <v>182</v>
      </c>
      <c r="Z23" s="29" t="s">
        <v>179</v>
      </c>
      <c r="AA23" s="59" t="s">
        <v>60</v>
      </c>
      <c r="AB23" s="237" t="s">
        <v>60</v>
      </c>
      <c r="AC23" s="60" t="s">
        <v>60</v>
      </c>
      <c r="AD23" s="593"/>
      <c r="AE23" s="596"/>
      <c r="AF23" s="612"/>
      <c r="AG23" s="596"/>
      <c r="AH23" s="641"/>
      <c r="AI23" s="596"/>
      <c r="AJ23" s="237" t="s">
        <v>60</v>
      </c>
      <c r="AK23" s="615"/>
      <c r="AL23" s="646" t="s">
        <v>183</v>
      </c>
      <c r="AM23" s="632"/>
      <c r="AN23" s="632"/>
      <c r="AO23" s="633"/>
      <c r="AP23" s="73"/>
    </row>
    <row r="24" spans="2:42" s="66" customFormat="1" ht="19.5" customHeight="1">
      <c r="B24" s="269">
        <v>14</v>
      </c>
      <c r="C24" s="55" t="s">
        <v>18</v>
      </c>
      <c r="D24" s="56">
        <v>3049</v>
      </c>
      <c r="E24" s="57" t="s">
        <v>104</v>
      </c>
      <c r="F24" s="58" t="s">
        <v>60</v>
      </c>
      <c r="G24" s="59" t="s">
        <v>60</v>
      </c>
      <c r="H24" s="237" t="s">
        <v>60</v>
      </c>
      <c r="I24" s="60" t="s">
        <v>60</v>
      </c>
      <c r="J24" s="29" t="s">
        <v>179</v>
      </c>
      <c r="K24" s="270" t="s">
        <v>60</v>
      </c>
      <c r="L24" s="237" t="s">
        <v>60</v>
      </c>
      <c r="M24" s="60" t="s">
        <v>60</v>
      </c>
      <c r="N24" s="58" t="s">
        <v>60</v>
      </c>
      <c r="O24" s="59" t="s">
        <v>60</v>
      </c>
      <c r="P24" s="237" t="s">
        <v>60</v>
      </c>
      <c r="Q24" s="60" t="s">
        <v>60</v>
      </c>
      <c r="R24" s="58" t="s">
        <v>60</v>
      </c>
      <c r="S24" s="59" t="s">
        <v>60</v>
      </c>
      <c r="T24" s="237" t="s">
        <v>60</v>
      </c>
      <c r="U24" s="60" t="s">
        <v>60</v>
      </c>
      <c r="V24" s="58" t="s">
        <v>182</v>
      </c>
      <c r="W24" s="59" t="s">
        <v>182</v>
      </c>
      <c r="X24" s="237" t="s">
        <v>60</v>
      </c>
      <c r="Y24" s="60" t="s">
        <v>182</v>
      </c>
      <c r="Z24" s="29" t="s">
        <v>179</v>
      </c>
      <c r="AA24" s="59" t="s">
        <v>60</v>
      </c>
      <c r="AB24" s="237" t="s">
        <v>60</v>
      </c>
      <c r="AC24" s="60" t="s">
        <v>60</v>
      </c>
      <c r="AD24" s="593"/>
      <c r="AE24" s="596"/>
      <c r="AF24" s="612"/>
      <c r="AG24" s="596"/>
      <c r="AH24" s="641"/>
      <c r="AI24" s="596"/>
      <c r="AJ24" s="237" t="s">
        <v>60</v>
      </c>
      <c r="AK24" s="615"/>
      <c r="AL24" s="631" t="s">
        <v>183</v>
      </c>
      <c r="AM24" s="632"/>
      <c r="AN24" s="632"/>
      <c r="AO24" s="633"/>
      <c r="AP24" s="271"/>
    </row>
    <row r="25" spans="2:42" ht="19.5" customHeight="1">
      <c r="B25" s="54">
        <v>15</v>
      </c>
      <c r="C25" s="55" t="s">
        <v>18</v>
      </c>
      <c r="D25" s="56">
        <v>3050</v>
      </c>
      <c r="E25" s="57" t="s">
        <v>105</v>
      </c>
      <c r="F25" s="29" t="s">
        <v>60</v>
      </c>
      <c r="G25" s="30" t="s">
        <v>60</v>
      </c>
      <c r="H25" s="233" t="s">
        <v>60</v>
      </c>
      <c r="I25" s="31" t="s">
        <v>60</v>
      </c>
      <c r="J25" s="29" t="s">
        <v>179</v>
      </c>
      <c r="K25" s="74" t="s">
        <v>60</v>
      </c>
      <c r="L25" s="233" t="s">
        <v>60</v>
      </c>
      <c r="M25" s="31" t="s">
        <v>60</v>
      </c>
      <c r="N25" s="29" t="s">
        <v>60</v>
      </c>
      <c r="O25" s="30" t="s">
        <v>60</v>
      </c>
      <c r="P25" s="233" t="s">
        <v>60</v>
      </c>
      <c r="Q25" s="31" t="s">
        <v>60</v>
      </c>
      <c r="R25" s="29" t="s">
        <v>60</v>
      </c>
      <c r="S25" s="30" t="s">
        <v>60</v>
      </c>
      <c r="T25" s="233" t="s">
        <v>60</v>
      </c>
      <c r="U25" s="31" t="s">
        <v>60</v>
      </c>
      <c r="V25" s="29" t="s">
        <v>182</v>
      </c>
      <c r="W25" s="30" t="s">
        <v>182</v>
      </c>
      <c r="X25" s="233" t="s">
        <v>60</v>
      </c>
      <c r="Y25" s="31" t="s">
        <v>182</v>
      </c>
      <c r="Z25" s="29" t="s">
        <v>179</v>
      </c>
      <c r="AA25" s="30" t="s">
        <v>60</v>
      </c>
      <c r="AB25" s="233" t="s">
        <v>60</v>
      </c>
      <c r="AC25" s="31" t="s">
        <v>60</v>
      </c>
      <c r="AD25" s="593"/>
      <c r="AE25" s="596"/>
      <c r="AF25" s="612"/>
      <c r="AG25" s="596"/>
      <c r="AH25" s="641"/>
      <c r="AI25" s="596"/>
      <c r="AJ25" s="233" t="s">
        <v>60</v>
      </c>
      <c r="AK25" s="615"/>
      <c r="AL25" s="646" t="s">
        <v>183</v>
      </c>
      <c r="AM25" s="632"/>
      <c r="AN25" s="632"/>
      <c r="AO25" s="633"/>
      <c r="AP25" s="75"/>
    </row>
    <row r="26" spans="2:42" s="66" customFormat="1" ht="19.5" customHeight="1" thickBot="1">
      <c r="B26" s="67">
        <v>16</v>
      </c>
      <c r="C26" s="68" t="s">
        <v>18</v>
      </c>
      <c r="D26" s="69">
        <v>3061</v>
      </c>
      <c r="E26" s="70" t="s">
        <v>116</v>
      </c>
      <c r="F26" s="32" t="s">
        <v>60</v>
      </c>
      <c r="G26" s="33" t="s">
        <v>60</v>
      </c>
      <c r="H26" s="238" t="s">
        <v>60</v>
      </c>
      <c r="I26" s="34" t="s">
        <v>60</v>
      </c>
      <c r="J26" s="32" t="s">
        <v>179</v>
      </c>
      <c r="K26" s="33" t="s">
        <v>60</v>
      </c>
      <c r="L26" s="238" t="s">
        <v>60</v>
      </c>
      <c r="M26" s="34" t="s">
        <v>60</v>
      </c>
      <c r="N26" s="32" t="s">
        <v>60</v>
      </c>
      <c r="O26" s="33" t="s">
        <v>60</v>
      </c>
      <c r="P26" s="238" t="s">
        <v>60</v>
      </c>
      <c r="Q26" s="34" t="s">
        <v>60</v>
      </c>
      <c r="R26" s="32" t="s">
        <v>60</v>
      </c>
      <c r="S26" s="33" t="s">
        <v>60</v>
      </c>
      <c r="T26" s="238" t="s">
        <v>60</v>
      </c>
      <c r="U26" s="34" t="s">
        <v>60</v>
      </c>
      <c r="V26" s="32" t="s">
        <v>60</v>
      </c>
      <c r="W26" s="33" t="s">
        <v>60</v>
      </c>
      <c r="X26" s="238" t="s">
        <v>60</v>
      </c>
      <c r="Y26" s="34" t="s">
        <v>60</v>
      </c>
      <c r="Z26" s="32" t="s">
        <v>179</v>
      </c>
      <c r="AA26" s="33" t="s">
        <v>60</v>
      </c>
      <c r="AB26" s="238" t="s">
        <v>60</v>
      </c>
      <c r="AC26" s="34" t="s">
        <v>60</v>
      </c>
      <c r="AD26" s="594"/>
      <c r="AE26" s="597"/>
      <c r="AF26" s="613"/>
      <c r="AG26" s="597"/>
      <c r="AH26" s="642"/>
      <c r="AI26" s="597"/>
      <c r="AJ26" s="238" t="s">
        <v>60</v>
      </c>
      <c r="AK26" s="616"/>
      <c r="AL26" s="634" t="s">
        <v>183</v>
      </c>
      <c r="AM26" s="635"/>
      <c r="AN26" s="635"/>
      <c r="AO26" s="636"/>
      <c r="AP26" s="223"/>
    </row>
    <row r="27" spans="2:42" s="66" customFormat="1" ht="19.5" customHeight="1">
      <c r="B27" s="47">
        <v>17</v>
      </c>
      <c r="C27" s="48" t="s">
        <v>18</v>
      </c>
      <c r="D27" s="49">
        <v>3066</v>
      </c>
      <c r="E27" s="50" t="s">
        <v>119</v>
      </c>
      <c r="F27" s="28" t="s">
        <v>60</v>
      </c>
      <c r="G27" s="26" t="s">
        <v>60</v>
      </c>
      <c r="H27" s="239" t="s">
        <v>60</v>
      </c>
      <c r="I27" s="27" t="s">
        <v>60</v>
      </c>
      <c r="J27" s="28" t="s">
        <v>179</v>
      </c>
      <c r="K27" s="77" t="s">
        <v>60</v>
      </c>
      <c r="L27" s="239" t="s">
        <v>60</v>
      </c>
      <c r="M27" s="27" t="s">
        <v>60</v>
      </c>
      <c r="N27" s="28" t="s">
        <v>60</v>
      </c>
      <c r="O27" s="26" t="s">
        <v>60</v>
      </c>
      <c r="P27" s="239" t="s">
        <v>60</v>
      </c>
      <c r="Q27" s="27" t="s">
        <v>60</v>
      </c>
      <c r="R27" s="28" t="s">
        <v>60</v>
      </c>
      <c r="S27" s="26" t="s">
        <v>60</v>
      </c>
      <c r="T27" s="239" t="s">
        <v>60</v>
      </c>
      <c r="U27" s="27" t="s">
        <v>60</v>
      </c>
      <c r="V27" s="28" t="s">
        <v>60</v>
      </c>
      <c r="W27" s="26" t="s">
        <v>60</v>
      </c>
      <c r="X27" s="239" t="s">
        <v>60</v>
      </c>
      <c r="Y27" s="27" t="s">
        <v>60</v>
      </c>
      <c r="Z27" s="28" t="s">
        <v>179</v>
      </c>
      <c r="AA27" s="77" t="s">
        <v>60</v>
      </c>
      <c r="AB27" s="239" t="s">
        <v>60</v>
      </c>
      <c r="AC27" s="27" t="s">
        <v>60</v>
      </c>
      <c r="AD27" s="28" t="s">
        <v>60</v>
      </c>
      <c r="AE27" s="26" t="s">
        <v>60</v>
      </c>
      <c r="AF27" s="239" t="s">
        <v>60</v>
      </c>
      <c r="AG27" s="27" t="s">
        <v>60</v>
      </c>
      <c r="AH27" s="592">
        <v>15</v>
      </c>
      <c r="AI27" s="26" t="s">
        <v>60</v>
      </c>
      <c r="AJ27" s="239" t="s">
        <v>60</v>
      </c>
      <c r="AK27" s="27" t="s">
        <v>60</v>
      </c>
      <c r="AL27" s="592">
        <v>3</v>
      </c>
      <c r="AM27" s="595">
        <v>3</v>
      </c>
      <c r="AN27" s="239" t="s">
        <v>60</v>
      </c>
      <c r="AO27" s="614">
        <f>AL27-AM27</f>
        <v>0</v>
      </c>
      <c r="AP27" s="629" t="s">
        <v>234</v>
      </c>
    </row>
    <row r="28" spans="2:42" s="66" customFormat="1" ht="19.5" customHeight="1" thickBot="1">
      <c r="B28" s="67">
        <v>18</v>
      </c>
      <c r="C28" s="68" t="s">
        <v>18</v>
      </c>
      <c r="D28" s="69">
        <v>3067</v>
      </c>
      <c r="E28" s="70" t="s">
        <v>120</v>
      </c>
      <c r="F28" s="78" t="s">
        <v>60</v>
      </c>
      <c r="G28" s="79" t="s">
        <v>60</v>
      </c>
      <c r="H28" s="240" t="s">
        <v>60</v>
      </c>
      <c r="I28" s="80" t="s">
        <v>60</v>
      </c>
      <c r="J28" s="32" t="s">
        <v>179</v>
      </c>
      <c r="K28" s="79" t="s">
        <v>60</v>
      </c>
      <c r="L28" s="240" t="s">
        <v>60</v>
      </c>
      <c r="M28" s="80" t="s">
        <v>60</v>
      </c>
      <c r="N28" s="78" t="s">
        <v>60</v>
      </c>
      <c r="O28" s="79" t="s">
        <v>60</v>
      </c>
      <c r="P28" s="240" t="s">
        <v>60</v>
      </c>
      <c r="Q28" s="80" t="s">
        <v>60</v>
      </c>
      <c r="R28" s="78" t="s">
        <v>60</v>
      </c>
      <c r="S28" s="79" t="s">
        <v>60</v>
      </c>
      <c r="T28" s="240" t="s">
        <v>60</v>
      </c>
      <c r="U28" s="80" t="s">
        <v>60</v>
      </c>
      <c r="V28" s="78" t="s">
        <v>60</v>
      </c>
      <c r="W28" s="79" t="s">
        <v>60</v>
      </c>
      <c r="X28" s="240" t="s">
        <v>60</v>
      </c>
      <c r="Y28" s="80" t="s">
        <v>60</v>
      </c>
      <c r="Z28" s="32" t="s">
        <v>179</v>
      </c>
      <c r="AA28" s="33" t="s">
        <v>60</v>
      </c>
      <c r="AB28" s="240" t="s">
        <v>60</v>
      </c>
      <c r="AC28" s="34" t="s">
        <v>60</v>
      </c>
      <c r="AD28" s="78" t="s">
        <v>60</v>
      </c>
      <c r="AE28" s="79" t="s">
        <v>60</v>
      </c>
      <c r="AF28" s="240" t="s">
        <v>60</v>
      </c>
      <c r="AG28" s="80" t="s">
        <v>60</v>
      </c>
      <c r="AH28" s="594"/>
      <c r="AI28" s="79">
        <v>9</v>
      </c>
      <c r="AJ28" s="240" t="s">
        <v>60</v>
      </c>
      <c r="AK28" s="80">
        <f>AH27-AI28</f>
        <v>6</v>
      </c>
      <c r="AL28" s="594"/>
      <c r="AM28" s="597"/>
      <c r="AN28" s="240" t="s">
        <v>60</v>
      </c>
      <c r="AO28" s="616"/>
      <c r="AP28" s="630"/>
    </row>
    <row r="29" spans="2:42" s="66" customFormat="1" ht="19.5" customHeight="1" thickBot="1">
      <c r="B29" s="47">
        <v>19</v>
      </c>
      <c r="C29" s="48" t="s">
        <v>18</v>
      </c>
      <c r="D29" s="49">
        <v>3060</v>
      </c>
      <c r="E29" s="50" t="s">
        <v>115</v>
      </c>
      <c r="F29" s="28" t="s">
        <v>60</v>
      </c>
      <c r="G29" s="26" t="s">
        <v>60</v>
      </c>
      <c r="H29" s="239" t="s">
        <v>60</v>
      </c>
      <c r="I29" s="27" t="s">
        <v>60</v>
      </c>
      <c r="J29" s="28" t="s">
        <v>179</v>
      </c>
      <c r="K29" s="26" t="s">
        <v>60</v>
      </c>
      <c r="L29" s="239" t="s">
        <v>60</v>
      </c>
      <c r="M29" s="27" t="s">
        <v>60</v>
      </c>
      <c r="N29" s="28" t="s">
        <v>60</v>
      </c>
      <c r="O29" s="26" t="s">
        <v>60</v>
      </c>
      <c r="P29" s="239" t="s">
        <v>60</v>
      </c>
      <c r="Q29" s="27" t="s">
        <v>60</v>
      </c>
      <c r="R29" s="28" t="s">
        <v>60</v>
      </c>
      <c r="S29" s="26" t="s">
        <v>60</v>
      </c>
      <c r="T29" s="239" t="s">
        <v>60</v>
      </c>
      <c r="U29" s="27" t="s">
        <v>60</v>
      </c>
      <c r="V29" s="28" t="s">
        <v>60</v>
      </c>
      <c r="W29" s="26" t="s">
        <v>60</v>
      </c>
      <c r="X29" s="239" t="s">
        <v>60</v>
      </c>
      <c r="Y29" s="27" t="s">
        <v>60</v>
      </c>
      <c r="Z29" s="28" t="s">
        <v>179</v>
      </c>
      <c r="AA29" s="26" t="s">
        <v>60</v>
      </c>
      <c r="AB29" s="239" t="s">
        <v>60</v>
      </c>
      <c r="AC29" s="27" t="s">
        <v>60</v>
      </c>
      <c r="AD29" s="28" t="s">
        <v>60</v>
      </c>
      <c r="AE29" s="26" t="s">
        <v>60</v>
      </c>
      <c r="AF29" s="239" t="s">
        <v>60</v>
      </c>
      <c r="AG29" s="27" t="s">
        <v>60</v>
      </c>
      <c r="AH29" s="28">
        <v>15</v>
      </c>
      <c r="AI29" s="26" t="s">
        <v>60</v>
      </c>
      <c r="AJ29" s="239" t="s">
        <v>60</v>
      </c>
      <c r="AK29" s="27" t="s">
        <v>60</v>
      </c>
      <c r="AL29" s="81">
        <v>0</v>
      </c>
      <c r="AM29" s="82">
        <v>0</v>
      </c>
      <c r="AN29" s="239" t="s">
        <v>60</v>
      </c>
      <c r="AO29" s="83">
        <v>0</v>
      </c>
      <c r="AP29" s="71" t="s">
        <v>185</v>
      </c>
    </row>
    <row r="30" spans="2:42" s="66" customFormat="1" ht="19.5" customHeight="1" thickBot="1">
      <c r="B30" s="47">
        <v>20</v>
      </c>
      <c r="C30" s="48" t="s">
        <v>18</v>
      </c>
      <c r="D30" s="49"/>
      <c r="E30" s="50" t="s">
        <v>267</v>
      </c>
      <c r="F30" s="28" t="s">
        <v>60</v>
      </c>
      <c r="G30" s="26" t="s">
        <v>60</v>
      </c>
      <c r="H30" s="239" t="s">
        <v>60</v>
      </c>
      <c r="I30" s="27" t="s">
        <v>60</v>
      </c>
      <c r="J30" s="28" t="s">
        <v>179</v>
      </c>
      <c r="K30" s="26" t="s">
        <v>60</v>
      </c>
      <c r="L30" s="239" t="s">
        <v>60</v>
      </c>
      <c r="M30" s="27" t="s">
        <v>60</v>
      </c>
      <c r="N30" s="28" t="s">
        <v>60</v>
      </c>
      <c r="O30" s="26" t="s">
        <v>60</v>
      </c>
      <c r="P30" s="239" t="s">
        <v>60</v>
      </c>
      <c r="Q30" s="27" t="s">
        <v>60</v>
      </c>
      <c r="R30" s="28" t="s">
        <v>60</v>
      </c>
      <c r="S30" s="26" t="s">
        <v>60</v>
      </c>
      <c r="T30" s="239" t="s">
        <v>60</v>
      </c>
      <c r="U30" s="27" t="s">
        <v>60</v>
      </c>
      <c r="V30" s="28" t="s">
        <v>60</v>
      </c>
      <c r="W30" s="26" t="s">
        <v>60</v>
      </c>
      <c r="X30" s="239" t="s">
        <v>60</v>
      </c>
      <c r="Y30" s="27" t="s">
        <v>60</v>
      </c>
      <c r="Z30" s="28" t="s">
        <v>179</v>
      </c>
      <c r="AA30" s="26" t="s">
        <v>60</v>
      </c>
      <c r="AB30" s="239" t="s">
        <v>60</v>
      </c>
      <c r="AC30" s="27" t="s">
        <v>60</v>
      </c>
      <c r="AD30" s="28" t="s">
        <v>60</v>
      </c>
      <c r="AE30" s="26" t="s">
        <v>60</v>
      </c>
      <c r="AF30" s="239" t="s">
        <v>60</v>
      </c>
      <c r="AG30" s="27" t="s">
        <v>60</v>
      </c>
      <c r="AH30" s="28">
        <v>15</v>
      </c>
      <c r="AI30" s="26" t="s">
        <v>60</v>
      </c>
      <c r="AJ30" s="239" t="s">
        <v>60</v>
      </c>
      <c r="AK30" s="27" t="s">
        <v>60</v>
      </c>
      <c r="AL30" s="81">
        <v>1</v>
      </c>
      <c r="AM30" s="82">
        <v>0</v>
      </c>
      <c r="AN30" s="239" t="s">
        <v>60</v>
      </c>
      <c r="AO30" s="83">
        <v>0</v>
      </c>
      <c r="AP30" s="71" t="s">
        <v>268</v>
      </c>
    </row>
    <row r="31" spans="2:42" s="90" customFormat="1" ht="19.5" customHeight="1">
      <c r="B31" s="47">
        <v>20</v>
      </c>
      <c r="C31" s="48" t="s">
        <v>53</v>
      </c>
      <c r="D31" s="84">
        <v>3053</v>
      </c>
      <c r="E31" s="50" t="s">
        <v>108</v>
      </c>
      <c r="F31" s="85" t="s">
        <v>60</v>
      </c>
      <c r="G31" s="86" t="s">
        <v>60</v>
      </c>
      <c r="H31" s="241" t="s">
        <v>60</v>
      </c>
      <c r="I31" s="87" t="s">
        <v>60</v>
      </c>
      <c r="J31" s="85" t="s">
        <v>179</v>
      </c>
      <c r="K31" s="88" t="s">
        <v>60</v>
      </c>
      <c r="L31" s="241" t="s">
        <v>60</v>
      </c>
      <c r="M31" s="87" t="s">
        <v>60</v>
      </c>
      <c r="N31" s="85" t="s">
        <v>60</v>
      </c>
      <c r="O31" s="86" t="s">
        <v>60</v>
      </c>
      <c r="P31" s="241" t="s">
        <v>60</v>
      </c>
      <c r="Q31" s="87" t="s">
        <v>60</v>
      </c>
      <c r="R31" s="85" t="s">
        <v>60</v>
      </c>
      <c r="S31" s="86" t="s">
        <v>60</v>
      </c>
      <c r="T31" s="241" t="s">
        <v>60</v>
      </c>
      <c r="U31" s="87" t="s">
        <v>60</v>
      </c>
      <c r="V31" s="85" t="s">
        <v>60</v>
      </c>
      <c r="W31" s="86" t="s">
        <v>60</v>
      </c>
      <c r="X31" s="241" t="s">
        <v>60</v>
      </c>
      <c r="Y31" s="87" t="s">
        <v>60</v>
      </c>
      <c r="Z31" s="85" t="s">
        <v>186</v>
      </c>
      <c r="AA31" s="86" t="s">
        <v>60</v>
      </c>
      <c r="AB31" s="241" t="s">
        <v>60</v>
      </c>
      <c r="AC31" s="87" t="s">
        <v>60</v>
      </c>
      <c r="AD31" s="85" t="s">
        <v>60</v>
      </c>
      <c r="AE31" s="86" t="s">
        <v>60</v>
      </c>
      <c r="AF31" s="241" t="s">
        <v>60</v>
      </c>
      <c r="AG31" s="87" t="s">
        <v>60</v>
      </c>
      <c r="AH31" s="85" t="s">
        <v>60</v>
      </c>
      <c r="AI31" s="86" t="s">
        <v>60</v>
      </c>
      <c r="AJ31" s="241" t="s">
        <v>60</v>
      </c>
      <c r="AK31" s="87" t="s">
        <v>60</v>
      </c>
      <c r="AL31" s="650" t="s">
        <v>187</v>
      </c>
      <c r="AM31" s="651"/>
      <c r="AN31" s="651"/>
      <c r="AO31" s="652"/>
      <c r="AP31" s="89"/>
    </row>
    <row r="32" spans="2:42" s="228" customFormat="1" ht="19.5" customHeight="1" thickBot="1">
      <c r="B32" s="253">
        <v>21</v>
      </c>
      <c r="C32" s="254" t="s">
        <v>53</v>
      </c>
      <c r="D32" s="255" t="s">
        <v>188</v>
      </c>
      <c r="E32" s="256" t="s">
        <v>117</v>
      </c>
      <c r="F32" s="257" t="s">
        <v>60</v>
      </c>
      <c r="G32" s="258" t="s">
        <v>60</v>
      </c>
      <c r="H32" s="259" t="s">
        <v>60</v>
      </c>
      <c r="I32" s="260" t="s">
        <v>60</v>
      </c>
      <c r="J32" s="257" t="s">
        <v>179</v>
      </c>
      <c r="K32" s="258">
        <v>3</v>
      </c>
      <c r="L32" s="259" t="s">
        <v>60</v>
      </c>
      <c r="M32" s="260" t="s">
        <v>60</v>
      </c>
      <c r="N32" s="257" t="s">
        <v>60</v>
      </c>
      <c r="O32" s="258" t="s">
        <v>60</v>
      </c>
      <c r="P32" s="259" t="s">
        <v>60</v>
      </c>
      <c r="Q32" s="260" t="s">
        <v>60</v>
      </c>
      <c r="R32" s="257" t="s">
        <v>60</v>
      </c>
      <c r="S32" s="258" t="s">
        <v>60</v>
      </c>
      <c r="T32" s="259" t="s">
        <v>60</v>
      </c>
      <c r="U32" s="260" t="s">
        <v>60</v>
      </c>
      <c r="V32" s="257" t="s">
        <v>60</v>
      </c>
      <c r="W32" s="258" t="s">
        <v>60</v>
      </c>
      <c r="X32" s="259" t="s">
        <v>60</v>
      </c>
      <c r="Y32" s="260" t="s">
        <v>60</v>
      </c>
      <c r="Z32" s="257" t="s">
        <v>186</v>
      </c>
      <c r="AA32" s="258">
        <v>3</v>
      </c>
      <c r="AB32" s="259" t="s">
        <v>60</v>
      </c>
      <c r="AC32" s="260" t="s">
        <v>60</v>
      </c>
      <c r="AD32" s="257" t="s">
        <v>60</v>
      </c>
      <c r="AE32" s="258" t="s">
        <v>60</v>
      </c>
      <c r="AF32" s="259" t="s">
        <v>60</v>
      </c>
      <c r="AG32" s="260" t="s">
        <v>60</v>
      </c>
      <c r="AH32" s="257">
        <v>24</v>
      </c>
      <c r="AI32" s="258">
        <v>0</v>
      </c>
      <c r="AJ32" s="259" t="s">
        <v>60</v>
      </c>
      <c r="AK32" s="260">
        <f>AH32-AI32</f>
        <v>24</v>
      </c>
      <c r="AL32" s="225">
        <v>3</v>
      </c>
      <c r="AM32" s="226">
        <v>0</v>
      </c>
      <c r="AN32" s="259" t="s">
        <v>60</v>
      </c>
      <c r="AO32" s="227">
        <f>AL32-AM32</f>
        <v>3</v>
      </c>
      <c r="AP32" s="261" t="s">
        <v>278</v>
      </c>
    </row>
    <row r="33" spans="2:42" s="66" customFormat="1" ht="19.5" customHeight="1">
      <c r="B33" s="47">
        <v>22</v>
      </c>
      <c r="C33" s="48" t="s">
        <v>37</v>
      </c>
      <c r="D33" s="48">
        <v>7125</v>
      </c>
      <c r="E33" s="95" t="s">
        <v>138</v>
      </c>
      <c r="F33" s="28" t="s">
        <v>180</v>
      </c>
      <c r="G33" s="26" t="s">
        <v>180</v>
      </c>
      <c r="H33" s="239" t="s">
        <v>180</v>
      </c>
      <c r="I33" s="27" t="s">
        <v>180</v>
      </c>
      <c r="J33" s="28" t="s">
        <v>179</v>
      </c>
      <c r="K33" s="26" t="s">
        <v>60</v>
      </c>
      <c r="L33" s="239" t="s">
        <v>180</v>
      </c>
      <c r="M33" s="27" t="s">
        <v>180</v>
      </c>
      <c r="N33" s="28" t="s">
        <v>60</v>
      </c>
      <c r="O33" s="26" t="s">
        <v>60</v>
      </c>
      <c r="P33" s="239" t="s">
        <v>180</v>
      </c>
      <c r="Q33" s="27" t="s">
        <v>60</v>
      </c>
      <c r="R33" s="28" t="s">
        <v>60</v>
      </c>
      <c r="S33" s="26" t="s">
        <v>60</v>
      </c>
      <c r="T33" s="239" t="s">
        <v>180</v>
      </c>
      <c r="U33" s="27" t="s">
        <v>60</v>
      </c>
      <c r="V33" s="96" t="s">
        <v>179</v>
      </c>
      <c r="W33" s="26" t="s">
        <v>60</v>
      </c>
      <c r="X33" s="239" t="s">
        <v>180</v>
      </c>
      <c r="Y33" s="27" t="s">
        <v>60</v>
      </c>
      <c r="Z33" s="28" t="s">
        <v>179</v>
      </c>
      <c r="AA33" s="26" t="s">
        <v>60</v>
      </c>
      <c r="AB33" s="239" t="s">
        <v>180</v>
      </c>
      <c r="AC33" s="27" t="s">
        <v>60</v>
      </c>
      <c r="AD33" s="28" t="s">
        <v>60</v>
      </c>
      <c r="AE33" s="26" t="s">
        <v>60</v>
      </c>
      <c r="AF33" s="239" t="s">
        <v>60</v>
      </c>
      <c r="AG33" s="27" t="s">
        <v>60</v>
      </c>
      <c r="AH33" s="592">
        <v>15</v>
      </c>
      <c r="AI33" s="595">
        <v>15</v>
      </c>
      <c r="AJ33" s="239" t="s">
        <v>180</v>
      </c>
      <c r="AK33" s="614">
        <f>AH33-AI33</f>
        <v>0</v>
      </c>
      <c r="AL33" s="653" t="s">
        <v>183</v>
      </c>
      <c r="AM33" s="654"/>
      <c r="AN33" s="654"/>
      <c r="AO33" s="655"/>
      <c r="AP33" s="97"/>
    </row>
    <row r="34" spans="2:42" ht="19.5" customHeight="1">
      <c r="B34" s="54">
        <v>23</v>
      </c>
      <c r="C34" s="55" t="s">
        <v>37</v>
      </c>
      <c r="D34" s="55">
        <v>7128</v>
      </c>
      <c r="E34" s="64" t="s">
        <v>141</v>
      </c>
      <c r="F34" s="29" t="s">
        <v>180</v>
      </c>
      <c r="G34" s="30" t="s">
        <v>180</v>
      </c>
      <c r="H34" s="233" t="s">
        <v>180</v>
      </c>
      <c r="I34" s="31" t="s">
        <v>180</v>
      </c>
      <c r="J34" s="29" t="s">
        <v>179</v>
      </c>
      <c r="K34" s="30" t="s">
        <v>180</v>
      </c>
      <c r="L34" s="233" t="s">
        <v>180</v>
      </c>
      <c r="M34" s="31" t="s">
        <v>180</v>
      </c>
      <c r="N34" s="98" t="s">
        <v>60</v>
      </c>
      <c r="O34" s="30" t="s">
        <v>60</v>
      </c>
      <c r="P34" s="233" t="s">
        <v>180</v>
      </c>
      <c r="Q34" s="31" t="s">
        <v>60</v>
      </c>
      <c r="R34" s="29" t="s">
        <v>60</v>
      </c>
      <c r="S34" s="30" t="s">
        <v>60</v>
      </c>
      <c r="T34" s="233" t="s">
        <v>180</v>
      </c>
      <c r="U34" s="31" t="s">
        <v>60</v>
      </c>
      <c r="V34" s="98" t="s">
        <v>179</v>
      </c>
      <c r="W34" s="30" t="s">
        <v>60</v>
      </c>
      <c r="X34" s="233" t="s">
        <v>180</v>
      </c>
      <c r="Y34" s="31" t="s">
        <v>60</v>
      </c>
      <c r="Z34" s="29" t="s">
        <v>179</v>
      </c>
      <c r="AA34" s="30" t="s">
        <v>60</v>
      </c>
      <c r="AB34" s="233" t="s">
        <v>180</v>
      </c>
      <c r="AC34" s="31" t="s">
        <v>60</v>
      </c>
      <c r="AD34" s="29" t="s">
        <v>60</v>
      </c>
      <c r="AE34" s="30" t="s">
        <v>60</v>
      </c>
      <c r="AF34" s="233" t="s">
        <v>60</v>
      </c>
      <c r="AG34" s="31" t="s">
        <v>60</v>
      </c>
      <c r="AH34" s="593"/>
      <c r="AI34" s="596"/>
      <c r="AJ34" s="233" t="s">
        <v>180</v>
      </c>
      <c r="AK34" s="615"/>
      <c r="AL34" s="656"/>
      <c r="AM34" s="657"/>
      <c r="AN34" s="657"/>
      <c r="AO34" s="658"/>
      <c r="AP34" s="99"/>
    </row>
    <row r="35" spans="2:42" s="66" customFormat="1" ht="19.5" customHeight="1">
      <c r="B35" s="54">
        <v>24</v>
      </c>
      <c r="C35" s="55" t="s">
        <v>45</v>
      </c>
      <c r="D35" s="55">
        <v>3016</v>
      </c>
      <c r="E35" s="64" t="s">
        <v>81</v>
      </c>
      <c r="F35" s="29" t="s">
        <v>180</v>
      </c>
      <c r="G35" s="30" t="s">
        <v>180</v>
      </c>
      <c r="H35" s="233" t="s">
        <v>180</v>
      </c>
      <c r="I35" s="31" t="s">
        <v>180</v>
      </c>
      <c r="J35" s="29" t="s">
        <v>179</v>
      </c>
      <c r="K35" s="30" t="s">
        <v>180</v>
      </c>
      <c r="L35" s="233" t="s">
        <v>180</v>
      </c>
      <c r="M35" s="31" t="s">
        <v>180</v>
      </c>
      <c r="N35" s="29" t="s">
        <v>179</v>
      </c>
      <c r="O35" s="30" t="s">
        <v>60</v>
      </c>
      <c r="P35" s="233" t="s">
        <v>180</v>
      </c>
      <c r="Q35" s="31" t="s">
        <v>60</v>
      </c>
      <c r="R35" s="29" t="s">
        <v>180</v>
      </c>
      <c r="S35" s="30" t="s">
        <v>180</v>
      </c>
      <c r="T35" s="233" t="s">
        <v>180</v>
      </c>
      <c r="U35" s="31" t="s">
        <v>180</v>
      </c>
      <c r="V35" s="29" t="s">
        <v>179</v>
      </c>
      <c r="W35" s="30" t="s">
        <v>60</v>
      </c>
      <c r="X35" s="233" t="s">
        <v>180</v>
      </c>
      <c r="Y35" s="31" t="s">
        <v>60</v>
      </c>
      <c r="Z35" s="29" t="s">
        <v>179</v>
      </c>
      <c r="AA35" s="30" t="s">
        <v>60</v>
      </c>
      <c r="AB35" s="233" t="s">
        <v>180</v>
      </c>
      <c r="AC35" s="31" t="s">
        <v>60</v>
      </c>
      <c r="AD35" s="29" t="s">
        <v>60</v>
      </c>
      <c r="AE35" s="30" t="s">
        <v>60</v>
      </c>
      <c r="AF35" s="233" t="s">
        <v>60</v>
      </c>
      <c r="AG35" s="31" t="s">
        <v>60</v>
      </c>
      <c r="AH35" s="593"/>
      <c r="AI35" s="596"/>
      <c r="AJ35" s="233" t="s">
        <v>180</v>
      </c>
      <c r="AK35" s="615"/>
      <c r="AL35" s="656"/>
      <c r="AM35" s="657"/>
      <c r="AN35" s="657"/>
      <c r="AO35" s="658"/>
      <c r="AP35" s="99"/>
    </row>
    <row r="36" spans="2:42" ht="19.5" customHeight="1">
      <c r="B36" s="54">
        <v>25</v>
      </c>
      <c r="C36" s="55" t="s">
        <v>45</v>
      </c>
      <c r="D36" s="56">
        <v>3059</v>
      </c>
      <c r="E36" s="57" t="s">
        <v>114</v>
      </c>
      <c r="F36" s="29" t="s">
        <v>180</v>
      </c>
      <c r="G36" s="30" t="s">
        <v>180</v>
      </c>
      <c r="H36" s="233" t="s">
        <v>180</v>
      </c>
      <c r="I36" s="31" t="s">
        <v>180</v>
      </c>
      <c r="J36" s="29" t="s">
        <v>179</v>
      </c>
      <c r="K36" s="30" t="s">
        <v>180</v>
      </c>
      <c r="L36" s="233" t="s">
        <v>180</v>
      </c>
      <c r="M36" s="31" t="s">
        <v>180</v>
      </c>
      <c r="N36" s="29" t="s">
        <v>179</v>
      </c>
      <c r="O36" s="30" t="s">
        <v>180</v>
      </c>
      <c r="P36" s="233" t="s">
        <v>180</v>
      </c>
      <c r="Q36" s="31" t="s">
        <v>180</v>
      </c>
      <c r="R36" s="29" t="s">
        <v>180</v>
      </c>
      <c r="S36" s="30" t="s">
        <v>180</v>
      </c>
      <c r="T36" s="233" t="s">
        <v>180</v>
      </c>
      <c r="U36" s="31" t="s">
        <v>180</v>
      </c>
      <c r="V36" s="29" t="s">
        <v>179</v>
      </c>
      <c r="W36" s="30" t="s">
        <v>60</v>
      </c>
      <c r="X36" s="233" t="s">
        <v>180</v>
      </c>
      <c r="Y36" s="31" t="s">
        <v>60</v>
      </c>
      <c r="Z36" s="29" t="s">
        <v>179</v>
      </c>
      <c r="AA36" s="30" t="s">
        <v>60</v>
      </c>
      <c r="AB36" s="233" t="s">
        <v>180</v>
      </c>
      <c r="AC36" s="31" t="s">
        <v>60</v>
      </c>
      <c r="AD36" s="29" t="s">
        <v>60</v>
      </c>
      <c r="AE36" s="30" t="s">
        <v>60</v>
      </c>
      <c r="AF36" s="233" t="s">
        <v>60</v>
      </c>
      <c r="AG36" s="31" t="s">
        <v>60</v>
      </c>
      <c r="AH36" s="593"/>
      <c r="AI36" s="596"/>
      <c r="AJ36" s="233" t="s">
        <v>180</v>
      </c>
      <c r="AK36" s="615"/>
      <c r="AL36" s="656"/>
      <c r="AM36" s="657"/>
      <c r="AN36" s="657"/>
      <c r="AO36" s="658"/>
      <c r="AP36" s="99"/>
    </row>
    <row r="37" spans="2:42" ht="19.5" customHeight="1">
      <c r="B37" s="54">
        <v>26</v>
      </c>
      <c r="C37" s="55" t="s">
        <v>45</v>
      </c>
      <c r="D37" s="55">
        <v>7104</v>
      </c>
      <c r="E37" s="64" t="s">
        <v>134</v>
      </c>
      <c r="F37" s="29" t="s">
        <v>180</v>
      </c>
      <c r="G37" s="30" t="s">
        <v>180</v>
      </c>
      <c r="H37" s="233" t="s">
        <v>180</v>
      </c>
      <c r="I37" s="31" t="s">
        <v>180</v>
      </c>
      <c r="J37" s="29" t="s">
        <v>179</v>
      </c>
      <c r="K37" s="30" t="s">
        <v>180</v>
      </c>
      <c r="L37" s="233" t="s">
        <v>180</v>
      </c>
      <c r="M37" s="31" t="s">
        <v>180</v>
      </c>
      <c r="N37" s="29" t="s">
        <v>179</v>
      </c>
      <c r="O37" s="30" t="s">
        <v>180</v>
      </c>
      <c r="P37" s="233" t="s">
        <v>180</v>
      </c>
      <c r="Q37" s="31" t="s">
        <v>180</v>
      </c>
      <c r="R37" s="29" t="s">
        <v>180</v>
      </c>
      <c r="S37" s="30" t="s">
        <v>180</v>
      </c>
      <c r="T37" s="233" t="s">
        <v>180</v>
      </c>
      <c r="U37" s="31" t="s">
        <v>180</v>
      </c>
      <c r="V37" s="29" t="s">
        <v>179</v>
      </c>
      <c r="W37" s="30" t="s">
        <v>60</v>
      </c>
      <c r="X37" s="233" t="s">
        <v>180</v>
      </c>
      <c r="Y37" s="31" t="s">
        <v>60</v>
      </c>
      <c r="Z37" s="29" t="s">
        <v>179</v>
      </c>
      <c r="AA37" s="30" t="s">
        <v>60</v>
      </c>
      <c r="AB37" s="233" t="s">
        <v>180</v>
      </c>
      <c r="AC37" s="31" t="s">
        <v>60</v>
      </c>
      <c r="AD37" s="29" t="s">
        <v>60</v>
      </c>
      <c r="AE37" s="30" t="s">
        <v>60</v>
      </c>
      <c r="AF37" s="233" t="s">
        <v>60</v>
      </c>
      <c r="AG37" s="31" t="s">
        <v>60</v>
      </c>
      <c r="AH37" s="593"/>
      <c r="AI37" s="596"/>
      <c r="AJ37" s="233" t="s">
        <v>180</v>
      </c>
      <c r="AK37" s="615"/>
      <c r="AL37" s="656"/>
      <c r="AM37" s="657"/>
      <c r="AN37" s="657"/>
      <c r="AO37" s="658"/>
      <c r="AP37" s="99"/>
    </row>
    <row r="38" spans="2:42" s="66" customFormat="1" ht="19.5" customHeight="1" thickBot="1">
      <c r="B38" s="67">
        <v>27</v>
      </c>
      <c r="C38" s="68" t="s">
        <v>45</v>
      </c>
      <c r="D38" s="68">
        <v>7127</v>
      </c>
      <c r="E38" s="148" t="s">
        <v>140</v>
      </c>
      <c r="F38" s="32" t="s">
        <v>180</v>
      </c>
      <c r="G38" s="33" t="s">
        <v>180</v>
      </c>
      <c r="H38" s="238" t="s">
        <v>180</v>
      </c>
      <c r="I38" s="34" t="s">
        <v>180</v>
      </c>
      <c r="J38" s="32" t="s">
        <v>179</v>
      </c>
      <c r="K38" s="33" t="s">
        <v>60</v>
      </c>
      <c r="L38" s="238" t="s">
        <v>180</v>
      </c>
      <c r="M38" s="34" t="s">
        <v>180</v>
      </c>
      <c r="N38" s="32" t="s">
        <v>179</v>
      </c>
      <c r="O38" s="33" t="s">
        <v>60</v>
      </c>
      <c r="P38" s="238" t="s">
        <v>180</v>
      </c>
      <c r="Q38" s="34" t="s">
        <v>180</v>
      </c>
      <c r="R38" s="32" t="s">
        <v>60</v>
      </c>
      <c r="S38" s="33" t="s">
        <v>60</v>
      </c>
      <c r="T38" s="238" t="s">
        <v>180</v>
      </c>
      <c r="U38" s="34" t="s">
        <v>60</v>
      </c>
      <c r="V38" s="32" t="s">
        <v>179</v>
      </c>
      <c r="W38" s="33" t="s">
        <v>60</v>
      </c>
      <c r="X38" s="238" t="s">
        <v>180</v>
      </c>
      <c r="Y38" s="34" t="s">
        <v>60</v>
      </c>
      <c r="Z38" s="32" t="s">
        <v>179</v>
      </c>
      <c r="AA38" s="33"/>
      <c r="AB38" s="238" t="s">
        <v>180</v>
      </c>
      <c r="AC38" s="34" t="s">
        <v>60</v>
      </c>
      <c r="AD38" s="32" t="s">
        <v>60</v>
      </c>
      <c r="AE38" s="33" t="s">
        <v>60</v>
      </c>
      <c r="AF38" s="238" t="s">
        <v>60</v>
      </c>
      <c r="AG38" s="34" t="s">
        <v>60</v>
      </c>
      <c r="AH38" s="594"/>
      <c r="AI38" s="597"/>
      <c r="AJ38" s="238" t="s">
        <v>180</v>
      </c>
      <c r="AK38" s="616"/>
      <c r="AL38" s="659"/>
      <c r="AM38" s="660"/>
      <c r="AN38" s="660"/>
      <c r="AO38" s="661"/>
      <c r="AP38" s="214"/>
    </row>
    <row r="39" spans="2:42" s="108" customFormat="1" ht="19.5" customHeight="1" thickBot="1">
      <c r="B39" s="100">
        <v>28</v>
      </c>
      <c r="C39" s="101" t="s">
        <v>49</v>
      </c>
      <c r="D39" s="102">
        <v>3065</v>
      </c>
      <c r="E39" s="103" t="s">
        <v>118</v>
      </c>
      <c r="F39" s="81" t="s">
        <v>60</v>
      </c>
      <c r="G39" s="82" t="s">
        <v>60</v>
      </c>
      <c r="H39" s="243" t="s">
        <v>60</v>
      </c>
      <c r="I39" s="83" t="s">
        <v>60</v>
      </c>
      <c r="J39" s="81" t="s">
        <v>179</v>
      </c>
      <c r="K39" s="82" t="s">
        <v>60</v>
      </c>
      <c r="L39" s="243" t="s">
        <v>60</v>
      </c>
      <c r="M39" s="83" t="s">
        <v>60</v>
      </c>
      <c r="N39" s="81" t="s">
        <v>60</v>
      </c>
      <c r="O39" s="82" t="s">
        <v>60</v>
      </c>
      <c r="P39" s="243" t="s">
        <v>60</v>
      </c>
      <c r="Q39" s="83" t="s">
        <v>60</v>
      </c>
      <c r="R39" s="81" t="s">
        <v>60</v>
      </c>
      <c r="S39" s="82" t="s">
        <v>60</v>
      </c>
      <c r="T39" s="243" t="s">
        <v>60</v>
      </c>
      <c r="U39" s="83" t="s">
        <v>60</v>
      </c>
      <c r="V39" s="81" t="s">
        <v>60</v>
      </c>
      <c r="W39" s="82" t="s">
        <v>60</v>
      </c>
      <c r="X39" s="243" t="s">
        <v>60</v>
      </c>
      <c r="Y39" s="83" t="s">
        <v>60</v>
      </c>
      <c r="Z39" s="81" t="s">
        <v>179</v>
      </c>
      <c r="AA39" s="82" t="s">
        <v>60</v>
      </c>
      <c r="AB39" s="243" t="s">
        <v>60</v>
      </c>
      <c r="AC39" s="83" t="s">
        <v>60</v>
      </c>
      <c r="AD39" s="81" t="s">
        <v>60</v>
      </c>
      <c r="AE39" s="82" t="s">
        <v>60</v>
      </c>
      <c r="AF39" s="243" t="s">
        <v>60</v>
      </c>
      <c r="AG39" s="83" t="s">
        <v>60</v>
      </c>
      <c r="AH39" s="81">
        <v>15</v>
      </c>
      <c r="AI39" s="104" t="s">
        <v>60</v>
      </c>
      <c r="AJ39" s="243" t="s">
        <v>60</v>
      </c>
      <c r="AK39" s="83" t="s">
        <v>60</v>
      </c>
      <c r="AL39" s="105">
        <v>3</v>
      </c>
      <c r="AM39" s="104">
        <v>0</v>
      </c>
      <c r="AN39" s="243" t="s">
        <v>60</v>
      </c>
      <c r="AO39" s="106" t="s">
        <v>60</v>
      </c>
      <c r="AP39" s="107" t="s">
        <v>189</v>
      </c>
    </row>
    <row r="40" spans="2:42" s="108" customFormat="1" ht="19.5" customHeight="1" thickBot="1">
      <c r="B40" s="100">
        <v>29</v>
      </c>
      <c r="C40" s="101" t="s">
        <v>49</v>
      </c>
      <c r="D40" s="102" t="s">
        <v>60</v>
      </c>
      <c r="E40" s="103" t="s">
        <v>276</v>
      </c>
      <c r="F40" s="81" t="s">
        <v>60</v>
      </c>
      <c r="G40" s="82" t="s">
        <v>60</v>
      </c>
      <c r="H40" s="243" t="s">
        <v>60</v>
      </c>
      <c r="I40" s="83" t="s">
        <v>60</v>
      </c>
      <c r="J40" s="81" t="s">
        <v>179</v>
      </c>
      <c r="K40" s="82" t="s">
        <v>60</v>
      </c>
      <c r="L40" s="243" t="s">
        <v>60</v>
      </c>
      <c r="M40" s="83" t="s">
        <v>60</v>
      </c>
      <c r="N40" s="81" t="s">
        <v>60</v>
      </c>
      <c r="O40" s="82" t="s">
        <v>60</v>
      </c>
      <c r="P40" s="243" t="s">
        <v>60</v>
      </c>
      <c r="Q40" s="83" t="s">
        <v>60</v>
      </c>
      <c r="R40" s="81" t="s">
        <v>60</v>
      </c>
      <c r="S40" s="82" t="s">
        <v>60</v>
      </c>
      <c r="T40" s="243" t="s">
        <v>60</v>
      </c>
      <c r="U40" s="83" t="s">
        <v>60</v>
      </c>
      <c r="V40" s="81" t="s">
        <v>60</v>
      </c>
      <c r="W40" s="82" t="s">
        <v>60</v>
      </c>
      <c r="X40" s="243" t="s">
        <v>60</v>
      </c>
      <c r="Y40" s="83" t="s">
        <v>60</v>
      </c>
      <c r="Z40" s="81" t="s">
        <v>179</v>
      </c>
      <c r="AA40" s="82" t="s">
        <v>60</v>
      </c>
      <c r="AB40" s="243" t="s">
        <v>60</v>
      </c>
      <c r="AC40" s="83" t="s">
        <v>60</v>
      </c>
      <c r="AD40" s="81" t="s">
        <v>60</v>
      </c>
      <c r="AE40" s="82" t="s">
        <v>60</v>
      </c>
      <c r="AF40" s="243" t="s">
        <v>60</v>
      </c>
      <c r="AG40" s="83" t="s">
        <v>60</v>
      </c>
      <c r="AH40" s="81">
        <v>15</v>
      </c>
      <c r="AI40" s="277" t="s">
        <v>60</v>
      </c>
      <c r="AJ40" s="243" t="s">
        <v>60</v>
      </c>
      <c r="AK40" s="83" t="s">
        <v>60</v>
      </c>
      <c r="AL40" s="278">
        <v>3</v>
      </c>
      <c r="AM40" s="277">
        <v>0</v>
      </c>
      <c r="AN40" s="243" t="s">
        <v>60</v>
      </c>
      <c r="AO40" s="279" t="s">
        <v>60</v>
      </c>
      <c r="AP40" s="280" t="s">
        <v>277</v>
      </c>
    </row>
    <row r="41" spans="2:42" s="76" customFormat="1" ht="19.5" customHeight="1" thickBot="1">
      <c r="B41" s="266">
        <v>30</v>
      </c>
      <c r="C41" s="267" t="s">
        <v>148</v>
      </c>
      <c r="D41" s="267">
        <v>3001</v>
      </c>
      <c r="E41" s="281" t="s">
        <v>72</v>
      </c>
      <c r="F41" s="262" t="s">
        <v>60</v>
      </c>
      <c r="G41" s="263" t="s">
        <v>180</v>
      </c>
      <c r="H41" s="268" t="s">
        <v>180</v>
      </c>
      <c r="I41" s="264" t="s">
        <v>180</v>
      </c>
      <c r="J41" s="262" t="s">
        <v>179</v>
      </c>
      <c r="K41" s="263">
        <v>2</v>
      </c>
      <c r="L41" s="268" t="s">
        <v>180</v>
      </c>
      <c r="M41" s="264" t="s">
        <v>180</v>
      </c>
      <c r="N41" s="262" t="s">
        <v>60</v>
      </c>
      <c r="O41" s="263" t="s">
        <v>180</v>
      </c>
      <c r="P41" s="268" t="s">
        <v>180</v>
      </c>
      <c r="Q41" s="264" t="s">
        <v>180</v>
      </c>
      <c r="R41" s="262" t="s">
        <v>60</v>
      </c>
      <c r="S41" s="263" t="s">
        <v>180</v>
      </c>
      <c r="T41" s="268" t="s">
        <v>180</v>
      </c>
      <c r="U41" s="264" t="s">
        <v>180</v>
      </c>
      <c r="V41" s="262" t="s">
        <v>60</v>
      </c>
      <c r="W41" s="263" t="s">
        <v>60</v>
      </c>
      <c r="X41" s="268" t="s">
        <v>180</v>
      </c>
      <c r="Y41" s="264" t="s">
        <v>60</v>
      </c>
      <c r="Z41" s="262" t="s">
        <v>179</v>
      </c>
      <c r="AA41" s="263">
        <v>3</v>
      </c>
      <c r="AB41" s="268" t="s">
        <v>180</v>
      </c>
      <c r="AC41" s="264" t="s">
        <v>60</v>
      </c>
      <c r="AD41" s="262" t="s">
        <v>60</v>
      </c>
      <c r="AE41" s="263" t="s">
        <v>60</v>
      </c>
      <c r="AF41" s="268" t="s">
        <v>60</v>
      </c>
      <c r="AG41" s="264" t="s">
        <v>60</v>
      </c>
      <c r="AH41" s="262">
        <v>17</v>
      </c>
      <c r="AI41" s="263" t="s">
        <v>60</v>
      </c>
      <c r="AJ41" s="268" t="s">
        <v>180</v>
      </c>
      <c r="AK41" s="264" t="s">
        <v>60</v>
      </c>
      <c r="AL41" s="262" t="s">
        <v>60</v>
      </c>
      <c r="AM41" s="263" t="s">
        <v>60</v>
      </c>
      <c r="AN41" s="268" t="s">
        <v>180</v>
      </c>
      <c r="AO41" s="264" t="s">
        <v>60</v>
      </c>
      <c r="AP41" s="282" t="s">
        <v>304</v>
      </c>
    </row>
    <row r="42" spans="2:42" s="66" customFormat="1" ht="19.5" customHeight="1">
      <c r="B42" s="47">
        <v>31</v>
      </c>
      <c r="C42" s="48" t="s">
        <v>153</v>
      </c>
      <c r="D42" s="48">
        <v>3044</v>
      </c>
      <c r="E42" s="95" t="s">
        <v>65</v>
      </c>
      <c r="F42" s="28" t="s">
        <v>60</v>
      </c>
      <c r="G42" s="26" t="s">
        <v>180</v>
      </c>
      <c r="H42" s="239" t="s">
        <v>180</v>
      </c>
      <c r="I42" s="27" t="s">
        <v>180</v>
      </c>
      <c r="J42" s="28" t="s">
        <v>179</v>
      </c>
      <c r="K42" s="26" t="s">
        <v>60</v>
      </c>
      <c r="L42" s="239" t="s">
        <v>180</v>
      </c>
      <c r="M42" s="27" t="s">
        <v>180</v>
      </c>
      <c r="N42" s="28" t="s">
        <v>60</v>
      </c>
      <c r="O42" s="26" t="s">
        <v>180</v>
      </c>
      <c r="P42" s="239" t="s">
        <v>180</v>
      </c>
      <c r="Q42" s="27" t="s">
        <v>180</v>
      </c>
      <c r="R42" s="28" t="s">
        <v>60</v>
      </c>
      <c r="S42" s="26" t="s">
        <v>180</v>
      </c>
      <c r="T42" s="239" t="s">
        <v>180</v>
      </c>
      <c r="U42" s="27" t="s">
        <v>180</v>
      </c>
      <c r="V42" s="28" t="s">
        <v>60</v>
      </c>
      <c r="W42" s="26" t="s">
        <v>60</v>
      </c>
      <c r="X42" s="239" t="s">
        <v>180</v>
      </c>
      <c r="Y42" s="27" t="s">
        <v>60</v>
      </c>
      <c r="Z42" s="28" t="s">
        <v>179</v>
      </c>
      <c r="AA42" s="26" t="s">
        <v>60</v>
      </c>
      <c r="AB42" s="239" t="s">
        <v>180</v>
      </c>
      <c r="AC42" s="27" t="s">
        <v>60</v>
      </c>
      <c r="AD42" s="28" t="s">
        <v>60</v>
      </c>
      <c r="AE42" s="26" t="s">
        <v>60</v>
      </c>
      <c r="AF42" s="239" t="s">
        <v>60</v>
      </c>
      <c r="AG42" s="27" t="s">
        <v>60</v>
      </c>
      <c r="AH42" s="640">
        <v>12</v>
      </c>
      <c r="AI42" s="595">
        <v>0</v>
      </c>
      <c r="AJ42" s="239" t="s">
        <v>180</v>
      </c>
      <c r="AK42" s="614">
        <f>AH42-AI42</f>
        <v>12</v>
      </c>
      <c r="AL42" s="28" t="s">
        <v>60</v>
      </c>
      <c r="AM42" s="26" t="s">
        <v>60</v>
      </c>
      <c r="AN42" s="239" t="s">
        <v>180</v>
      </c>
      <c r="AO42" s="27" t="s">
        <v>60</v>
      </c>
      <c r="AP42" s="665" t="s">
        <v>190</v>
      </c>
    </row>
    <row r="43" spans="2:42" ht="19.5" customHeight="1">
      <c r="B43" s="54">
        <v>32</v>
      </c>
      <c r="C43" s="55" t="s">
        <v>153</v>
      </c>
      <c r="D43" s="56">
        <v>3045</v>
      </c>
      <c r="E43" s="57" t="s">
        <v>100</v>
      </c>
      <c r="F43" s="29" t="s">
        <v>60</v>
      </c>
      <c r="G43" s="30" t="s">
        <v>180</v>
      </c>
      <c r="H43" s="233" t="s">
        <v>180</v>
      </c>
      <c r="I43" s="31" t="s">
        <v>180</v>
      </c>
      <c r="J43" s="29" t="s">
        <v>179</v>
      </c>
      <c r="K43" s="30" t="s">
        <v>60</v>
      </c>
      <c r="L43" s="233" t="s">
        <v>180</v>
      </c>
      <c r="M43" s="31" t="s">
        <v>180</v>
      </c>
      <c r="N43" s="29" t="s">
        <v>60</v>
      </c>
      <c r="O43" s="30" t="s">
        <v>60</v>
      </c>
      <c r="P43" s="233" t="s">
        <v>180</v>
      </c>
      <c r="Q43" s="31" t="s">
        <v>60</v>
      </c>
      <c r="R43" s="29" t="s">
        <v>60</v>
      </c>
      <c r="S43" s="30" t="s">
        <v>60</v>
      </c>
      <c r="T43" s="233" t="s">
        <v>180</v>
      </c>
      <c r="U43" s="31" t="s">
        <v>60</v>
      </c>
      <c r="V43" s="29" t="s">
        <v>60</v>
      </c>
      <c r="W43" s="30" t="s">
        <v>60</v>
      </c>
      <c r="X43" s="233" t="s">
        <v>180</v>
      </c>
      <c r="Y43" s="31" t="s">
        <v>60</v>
      </c>
      <c r="Z43" s="29" t="s">
        <v>179</v>
      </c>
      <c r="AA43" s="30" t="s">
        <v>60</v>
      </c>
      <c r="AB43" s="233" t="s">
        <v>180</v>
      </c>
      <c r="AC43" s="31" t="s">
        <v>60</v>
      </c>
      <c r="AD43" s="29" t="s">
        <v>60</v>
      </c>
      <c r="AE43" s="30" t="s">
        <v>60</v>
      </c>
      <c r="AF43" s="233" t="s">
        <v>60</v>
      </c>
      <c r="AG43" s="31" t="s">
        <v>60</v>
      </c>
      <c r="AH43" s="662"/>
      <c r="AI43" s="663"/>
      <c r="AJ43" s="233" t="s">
        <v>180</v>
      </c>
      <c r="AK43" s="664"/>
      <c r="AL43" s="110" t="s">
        <v>60</v>
      </c>
      <c r="AM43" s="111" t="s">
        <v>60</v>
      </c>
      <c r="AN43" s="233" t="s">
        <v>180</v>
      </c>
      <c r="AO43" s="112" t="s">
        <v>60</v>
      </c>
      <c r="AP43" s="666"/>
    </row>
    <row r="44" spans="2:42" ht="19.5" customHeight="1">
      <c r="B44" s="54">
        <v>33</v>
      </c>
      <c r="C44" s="55" t="s">
        <v>153</v>
      </c>
      <c r="D44" s="55">
        <v>7098</v>
      </c>
      <c r="E44" s="64" t="s">
        <v>132</v>
      </c>
      <c r="F44" s="29" t="s">
        <v>60</v>
      </c>
      <c r="G44" s="30" t="s">
        <v>180</v>
      </c>
      <c r="H44" s="233" t="s">
        <v>180</v>
      </c>
      <c r="I44" s="31" t="s">
        <v>180</v>
      </c>
      <c r="J44" s="29" t="s">
        <v>179</v>
      </c>
      <c r="K44" s="30" t="s">
        <v>60</v>
      </c>
      <c r="L44" s="233" t="s">
        <v>180</v>
      </c>
      <c r="M44" s="31" t="s">
        <v>180</v>
      </c>
      <c r="N44" s="29" t="s">
        <v>60</v>
      </c>
      <c r="O44" s="30" t="s">
        <v>60</v>
      </c>
      <c r="P44" s="233" t="s">
        <v>180</v>
      </c>
      <c r="Q44" s="31" t="s">
        <v>60</v>
      </c>
      <c r="R44" s="29" t="s">
        <v>60</v>
      </c>
      <c r="S44" s="30" t="s">
        <v>60</v>
      </c>
      <c r="T44" s="233" t="s">
        <v>180</v>
      </c>
      <c r="U44" s="31" t="s">
        <v>60</v>
      </c>
      <c r="V44" s="29" t="s">
        <v>60</v>
      </c>
      <c r="W44" s="30" t="s">
        <v>60</v>
      </c>
      <c r="X44" s="233" t="s">
        <v>180</v>
      </c>
      <c r="Y44" s="31" t="s">
        <v>60</v>
      </c>
      <c r="Z44" s="29" t="s">
        <v>179</v>
      </c>
      <c r="AA44" s="30" t="s">
        <v>60</v>
      </c>
      <c r="AB44" s="233" t="s">
        <v>180</v>
      </c>
      <c r="AC44" s="31" t="s">
        <v>60</v>
      </c>
      <c r="AD44" s="29" t="s">
        <v>60</v>
      </c>
      <c r="AE44" s="30" t="s">
        <v>60</v>
      </c>
      <c r="AF44" s="233" t="s">
        <v>60</v>
      </c>
      <c r="AG44" s="31" t="s">
        <v>60</v>
      </c>
      <c r="AH44" s="113">
        <v>9</v>
      </c>
      <c r="AI44" s="30">
        <v>0</v>
      </c>
      <c r="AJ44" s="233" t="s">
        <v>180</v>
      </c>
      <c r="AK44" s="31">
        <f>AH44-AI44</f>
        <v>9</v>
      </c>
      <c r="AL44" s="110" t="s">
        <v>60</v>
      </c>
      <c r="AM44" s="111" t="s">
        <v>60</v>
      </c>
      <c r="AN44" s="233" t="s">
        <v>180</v>
      </c>
      <c r="AO44" s="112" t="s">
        <v>60</v>
      </c>
      <c r="AP44" s="114" t="s">
        <v>190</v>
      </c>
    </row>
    <row r="45" spans="2:42" s="123" customFormat="1" ht="19.5" customHeight="1" thickBot="1">
      <c r="B45" s="67">
        <v>34</v>
      </c>
      <c r="C45" s="115" t="s">
        <v>153</v>
      </c>
      <c r="D45" s="116" t="s">
        <v>191</v>
      </c>
      <c r="E45" s="117" t="s">
        <v>192</v>
      </c>
      <c r="F45" s="118" t="s">
        <v>60</v>
      </c>
      <c r="G45" s="119" t="s">
        <v>60</v>
      </c>
      <c r="H45" s="244" t="s">
        <v>60</v>
      </c>
      <c r="I45" s="120" t="s">
        <v>60</v>
      </c>
      <c r="J45" s="118" t="s">
        <v>60</v>
      </c>
      <c r="K45" s="119" t="s">
        <v>60</v>
      </c>
      <c r="L45" s="244" t="s">
        <v>60</v>
      </c>
      <c r="M45" s="120" t="s">
        <v>60</v>
      </c>
      <c r="N45" s="118" t="s">
        <v>60</v>
      </c>
      <c r="O45" s="119" t="s">
        <v>60</v>
      </c>
      <c r="P45" s="244" t="s">
        <v>60</v>
      </c>
      <c r="Q45" s="120" t="s">
        <v>60</v>
      </c>
      <c r="R45" s="118" t="s">
        <v>60</v>
      </c>
      <c r="S45" s="119" t="s">
        <v>60</v>
      </c>
      <c r="T45" s="244" t="s">
        <v>60</v>
      </c>
      <c r="U45" s="120" t="s">
        <v>60</v>
      </c>
      <c r="V45" s="118" t="s">
        <v>60</v>
      </c>
      <c r="W45" s="119" t="s">
        <v>60</v>
      </c>
      <c r="X45" s="244" t="s">
        <v>60</v>
      </c>
      <c r="Y45" s="120" t="s">
        <v>60</v>
      </c>
      <c r="Z45" s="118" t="s">
        <v>179</v>
      </c>
      <c r="AA45" s="33" t="s">
        <v>60</v>
      </c>
      <c r="AB45" s="244" t="s">
        <v>60</v>
      </c>
      <c r="AC45" s="34" t="s">
        <v>60</v>
      </c>
      <c r="AD45" s="118">
        <v>1</v>
      </c>
      <c r="AE45" s="119">
        <v>0</v>
      </c>
      <c r="AF45" s="244" t="s">
        <v>60</v>
      </c>
      <c r="AG45" s="34">
        <f>AD45-AE45</f>
        <v>1</v>
      </c>
      <c r="AH45" s="118">
        <v>6</v>
      </c>
      <c r="AI45" s="121">
        <v>0</v>
      </c>
      <c r="AJ45" s="244" t="s">
        <v>60</v>
      </c>
      <c r="AK45" s="34">
        <f>AH45-AI45</f>
        <v>6</v>
      </c>
      <c r="AL45" s="78" t="s">
        <v>60</v>
      </c>
      <c r="AM45" s="79" t="s">
        <v>60</v>
      </c>
      <c r="AN45" s="244" t="s">
        <v>60</v>
      </c>
      <c r="AO45" s="80" t="s">
        <v>60</v>
      </c>
      <c r="AP45" s="122" t="s">
        <v>190</v>
      </c>
    </row>
    <row r="46" spans="2:42" s="123" customFormat="1" ht="19.5" customHeight="1">
      <c r="B46" s="47">
        <v>35</v>
      </c>
      <c r="C46" s="124" t="s">
        <v>23</v>
      </c>
      <c r="D46" s="124">
        <v>3005</v>
      </c>
      <c r="E46" s="125" t="s">
        <v>74</v>
      </c>
      <c r="F46" s="28" t="s">
        <v>60</v>
      </c>
      <c r="G46" s="26" t="s">
        <v>180</v>
      </c>
      <c r="H46" s="239" t="s">
        <v>180</v>
      </c>
      <c r="I46" s="27" t="s">
        <v>180</v>
      </c>
      <c r="J46" s="126" t="s">
        <v>179</v>
      </c>
      <c r="K46" s="26" t="s">
        <v>60</v>
      </c>
      <c r="L46" s="239" t="s">
        <v>180</v>
      </c>
      <c r="M46" s="27" t="s">
        <v>180</v>
      </c>
      <c r="N46" s="28" t="s">
        <v>60</v>
      </c>
      <c r="O46" s="26" t="s">
        <v>60</v>
      </c>
      <c r="P46" s="239" t="s">
        <v>180</v>
      </c>
      <c r="Q46" s="27" t="s">
        <v>60</v>
      </c>
      <c r="R46" s="28" t="s">
        <v>60</v>
      </c>
      <c r="S46" s="26" t="s">
        <v>60</v>
      </c>
      <c r="T46" s="239" t="s">
        <v>180</v>
      </c>
      <c r="U46" s="27" t="s">
        <v>60</v>
      </c>
      <c r="V46" s="126" t="s">
        <v>60</v>
      </c>
      <c r="W46" s="127" t="s">
        <v>60</v>
      </c>
      <c r="X46" s="239" t="s">
        <v>180</v>
      </c>
      <c r="Y46" s="128" t="s">
        <v>60</v>
      </c>
      <c r="Z46" s="126" t="s">
        <v>179</v>
      </c>
      <c r="AA46" s="26" t="s">
        <v>60</v>
      </c>
      <c r="AB46" s="239" t="s">
        <v>180</v>
      </c>
      <c r="AC46" s="27" t="s">
        <v>60</v>
      </c>
      <c r="AD46" s="28" t="s">
        <v>60</v>
      </c>
      <c r="AE46" s="26" t="s">
        <v>60</v>
      </c>
      <c r="AF46" s="239" t="s">
        <v>60</v>
      </c>
      <c r="AG46" s="27" t="s">
        <v>60</v>
      </c>
      <c r="AH46" s="667">
        <v>34</v>
      </c>
      <c r="AI46" s="77" t="s">
        <v>60</v>
      </c>
      <c r="AJ46" s="239" t="s">
        <v>180</v>
      </c>
      <c r="AK46" s="129" t="s">
        <v>60</v>
      </c>
      <c r="AL46" s="643" t="s">
        <v>187</v>
      </c>
      <c r="AM46" s="644"/>
      <c r="AN46" s="644"/>
      <c r="AO46" s="645"/>
      <c r="AP46" s="130"/>
    </row>
    <row r="47" spans="2:42" s="138" customFormat="1" ht="19.5" customHeight="1">
      <c r="B47" s="54">
        <v>36</v>
      </c>
      <c r="C47" s="131" t="s">
        <v>23</v>
      </c>
      <c r="D47" s="131">
        <v>3008</v>
      </c>
      <c r="E47" s="132" t="s">
        <v>75</v>
      </c>
      <c r="F47" s="29" t="s">
        <v>60</v>
      </c>
      <c r="G47" s="30" t="s">
        <v>180</v>
      </c>
      <c r="H47" s="233" t="s">
        <v>180</v>
      </c>
      <c r="I47" s="31" t="s">
        <v>180</v>
      </c>
      <c r="J47" s="133" t="s">
        <v>179</v>
      </c>
      <c r="K47" s="30" t="s">
        <v>60</v>
      </c>
      <c r="L47" s="233" t="s">
        <v>180</v>
      </c>
      <c r="M47" s="31" t="s">
        <v>180</v>
      </c>
      <c r="N47" s="29" t="s">
        <v>60</v>
      </c>
      <c r="O47" s="30" t="s">
        <v>60</v>
      </c>
      <c r="P47" s="233" t="s">
        <v>180</v>
      </c>
      <c r="Q47" s="31" t="s">
        <v>60</v>
      </c>
      <c r="R47" s="29" t="s">
        <v>60</v>
      </c>
      <c r="S47" s="30" t="s">
        <v>60</v>
      </c>
      <c r="T47" s="233" t="s">
        <v>180</v>
      </c>
      <c r="U47" s="31" t="s">
        <v>60</v>
      </c>
      <c r="V47" s="133" t="s">
        <v>60</v>
      </c>
      <c r="W47" s="134" t="s">
        <v>60</v>
      </c>
      <c r="X47" s="233" t="s">
        <v>180</v>
      </c>
      <c r="Y47" s="135" t="s">
        <v>60</v>
      </c>
      <c r="Z47" s="133" t="s">
        <v>179</v>
      </c>
      <c r="AA47" s="74" t="s">
        <v>60</v>
      </c>
      <c r="AB47" s="233" t="s">
        <v>180</v>
      </c>
      <c r="AC47" s="31" t="s">
        <v>60</v>
      </c>
      <c r="AD47" s="98">
        <v>3</v>
      </c>
      <c r="AE47" s="74" t="s">
        <v>60</v>
      </c>
      <c r="AF47" s="252">
        <v>1</v>
      </c>
      <c r="AG47" s="31" t="e">
        <f>AD47-AE47</f>
        <v>#VALUE!</v>
      </c>
      <c r="AH47" s="641"/>
      <c r="AI47" s="74" t="s">
        <v>60</v>
      </c>
      <c r="AJ47" s="233" t="s">
        <v>180</v>
      </c>
      <c r="AK47" s="136" t="s">
        <v>60</v>
      </c>
      <c r="AL47" s="637"/>
      <c r="AM47" s="638"/>
      <c r="AN47" s="638"/>
      <c r="AO47" s="639"/>
      <c r="AP47" s="137"/>
    </row>
    <row r="48" spans="2:42" s="138" customFormat="1" ht="19.5" customHeight="1">
      <c r="B48" s="54">
        <v>37</v>
      </c>
      <c r="C48" s="131" t="s">
        <v>23</v>
      </c>
      <c r="D48" s="131">
        <v>3009</v>
      </c>
      <c r="E48" s="132" t="s">
        <v>76</v>
      </c>
      <c r="F48" s="29" t="s">
        <v>60</v>
      </c>
      <c r="G48" s="30" t="s">
        <v>180</v>
      </c>
      <c r="H48" s="233" t="s">
        <v>180</v>
      </c>
      <c r="I48" s="31" t="s">
        <v>180</v>
      </c>
      <c r="J48" s="133" t="s">
        <v>179</v>
      </c>
      <c r="K48" s="30" t="s">
        <v>60</v>
      </c>
      <c r="L48" s="233" t="s">
        <v>180</v>
      </c>
      <c r="M48" s="31" t="s">
        <v>180</v>
      </c>
      <c r="N48" s="29" t="s">
        <v>60</v>
      </c>
      <c r="O48" s="30" t="s">
        <v>60</v>
      </c>
      <c r="P48" s="233" t="s">
        <v>180</v>
      </c>
      <c r="Q48" s="31" t="s">
        <v>60</v>
      </c>
      <c r="R48" s="29" t="s">
        <v>60</v>
      </c>
      <c r="S48" s="30" t="s">
        <v>60</v>
      </c>
      <c r="T48" s="233" t="s">
        <v>180</v>
      </c>
      <c r="U48" s="31" t="s">
        <v>60</v>
      </c>
      <c r="V48" s="133" t="s">
        <v>60</v>
      </c>
      <c r="W48" s="134" t="s">
        <v>60</v>
      </c>
      <c r="X48" s="233" t="s">
        <v>180</v>
      </c>
      <c r="Y48" s="135" t="s">
        <v>60</v>
      </c>
      <c r="Z48" s="133" t="s">
        <v>179</v>
      </c>
      <c r="AA48" s="74" t="s">
        <v>60</v>
      </c>
      <c r="AB48" s="233" t="s">
        <v>180</v>
      </c>
      <c r="AC48" s="31" t="s">
        <v>60</v>
      </c>
      <c r="AD48" s="29" t="s">
        <v>60</v>
      </c>
      <c r="AE48" s="30" t="s">
        <v>60</v>
      </c>
      <c r="AF48" s="233" t="s">
        <v>60</v>
      </c>
      <c r="AG48" s="31" t="s">
        <v>60</v>
      </c>
      <c r="AH48" s="641"/>
      <c r="AI48" s="30" t="s">
        <v>60</v>
      </c>
      <c r="AJ48" s="233" t="s">
        <v>180</v>
      </c>
      <c r="AK48" s="31" t="s">
        <v>60</v>
      </c>
      <c r="AL48" s="637"/>
      <c r="AM48" s="638"/>
      <c r="AN48" s="638"/>
      <c r="AO48" s="639"/>
      <c r="AP48" s="139"/>
    </row>
    <row r="49" spans="2:42" s="138" customFormat="1" ht="18.75" customHeight="1">
      <c r="B49" s="224">
        <v>38</v>
      </c>
      <c r="C49" s="131" t="s">
        <v>23</v>
      </c>
      <c r="D49" s="131">
        <v>3011</v>
      </c>
      <c r="E49" s="132" t="s">
        <v>77</v>
      </c>
      <c r="F49" s="29" t="s">
        <v>60</v>
      </c>
      <c r="G49" s="30" t="s">
        <v>180</v>
      </c>
      <c r="H49" s="233" t="s">
        <v>180</v>
      </c>
      <c r="I49" s="31" t="s">
        <v>180</v>
      </c>
      <c r="J49" s="133" t="s">
        <v>179</v>
      </c>
      <c r="K49" s="30" t="s">
        <v>60</v>
      </c>
      <c r="L49" s="233" t="s">
        <v>180</v>
      </c>
      <c r="M49" s="31" t="s">
        <v>180</v>
      </c>
      <c r="N49" s="29" t="s">
        <v>60</v>
      </c>
      <c r="O49" s="30" t="s">
        <v>60</v>
      </c>
      <c r="P49" s="233" t="s">
        <v>180</v>
      </c>
      <c r="Q49" s="31" t="s">
        <v>60</v>
      </c>
      <c r="R49" s="29" t="s">
        <v>60</v>
      </c>
      <c r="S49" s="30" t="s">
        <v>60</v>
      </c>
      <c r="T49" s="233" t="s">
        <v>180</v>
      </c>
      <c r="U49" s="31" t="s">
        <v>60</v>
      </c>
      <c r="V49" s="133" t="s">
        <v>60</v>
      </c>
      <c r="W49" s="134" t="s">
        <v>60</v>
      </c>
      <c r="X49" s="233" t="s">
        <v>180</v>
      </c>
      <c r="Y49" s="135" t="s">
        <v>60</v>
      </c>
      <c r="Z49" s="133" t="s">
        <v>179</v>
      </c>
      <c r="AA49" s="74" t="s">
        <v>60</v>
      </c>
      <c r="AB49" s="233" t="s">
        <v>180</v>
      </c>
      <c r="AC49" s="31" t="s">
        <v>60</v>
      </c>
      <c r="AD49" s="29" t="s">
        <v>60</v>
      </c>
      <c r="AE49" s="30" t="s">
        <v>60</v>
      </c>
      <c r="AF49" s="233" t="s">
        <v>60</v>
      </c>
      <c r="AG49" s="31" t="s">
        <v>60</v>
      </c>
      <c r="AH49" s="641"/>
      <c r="AI49" s="30" t="s">
        <v>60</v>
      </c>
      <c r="AJ49" s="233" t="s">
        <v>180</v>
      </c>
      <c r="AK49" s="31" t="s">
        <v>60</v>
      </c>
      <c r="AL49" s="637"/>
      <c r="AM49" s="638"/>
      <c r="AN49" s="638"/>
      <c r="AO49" s="639"/>
      <c r="AP49" s="137"/>
    </row>
    <row r="50" spans="2:42" ht="19.5" customHeight="1">
      <c r="B50" s="265">
        <v>39</v>
      </c>
      <c r="C50" s="55" t="s">
        <v>23</v>
      </c>
      <c r="D50" s="55">
        <v>3014</v>
      </c>
      <c r="E50" s="64" t="s">
        <v>79</v>
      </c>
      <c r="F50" s="29" t="s">
        <v>60</v>
      </c>
      <c r="G50" s="30" t="s">
        <v>180</v>
      </c>
      <c r="H50" s="233" t="s">
        <v>180</v>
      </c>
      <c r="I50" s="31" t="s">
        <v>180</v>
      </c>
      <c r="J50" s="29" t="s">
        <v>179</v>
      </c>
      <c r="K50" s="30" t="s">
        <v>60</v>
      </c>
      <c r="L50" s="233" t="s">
        <v>180</v>
      </c>
      <c r="M50" s="31" t="s">
        <v>180</v>
      </c>
      <c r="N50" s="29" t="s">
        <v>60</v>
      </c>
      <c r="O50" s="30" t="s">
        <v>60</v>
      </c>
      <c r="P50" s="233" t="s">
        <v>180</v>
      </c>
      <c r="Q50" s="31" t="s">
        <v>60</v>
      </c>
      <c r="R50" s="29" t="s">
        <v>60</v>
      </c>
      <c r="S50" s="30" t="s">
        <v>60</v>
      </c>
      <c r="T50" s="233" t="s">
        <v>180</v>
      </c>
      <c r="U50" s="31" t="s">
        <v>60</v>
      </c>
      <c r="V50" s="29" t="s">
        <v>60</v>
      </c>
      <c r="W50" s="30" t="s">
        <v>60</v>
      </c>
      <c r="X50" s="233" t="s">
        <v>180</v>
      </c>
      <c r="Y50" s="31" t="s">
        <v>60</v>
      </c>
      <c r="Z50" s="29" t="s">
        <v>179</v>
      </c>
      <c r="AA50" s="30" t="s">
        <v>60</v>
      </c>
      <c r="AB50" s="233" t="s">
        <v>180</v>
      </c>
      <c r="AC50" s="31" t="s">
        <v>60</v>
      </c>
      <c r="AD50" s="29" t="s">
        <v>60</v>
      </c>
      <c r="AE50" s="30" t="s">
        <v>60</v>
      </c>
      <c r="AF50" s="233" t="s">
        <v>60</v>
      </c>
      <c r="AG50" s="31" t="s">
        <v>60</v>
      </c>
      <c r="AH50" s="641"/>
      <c r="AI50" s="30" t="s">
        <v>60</v>
      </c>
      <c r="AJ50" s="233" t="s">
        <v>180</v>
      </c>
      <c r="AK50" s="31" t="s">
        <v>60</v>
      </c>
      <c r="AL50" s="637"/>
      <c r="AM50" s="638"/>
      <c r="AN50" s="638"/>
      <c r="AO50" s="639"/>
      <c r="AP50" s="140"/>
    </row>
    <row r="51" spans="2:42" ht="19.5" customHeight="1">
      <c r="B51" s="265">
        <v>40</v>
      </c>
      <c r="C51" s="55" t="s">
        <v>23</v>
      </c>
      <c r="D51" s="55">
        <v>3015</v>
      </c>
      <c r="E51" s="64" t="s">
        <v>80</v>
      </c>
      <c r="F51" s="29" t="s">
        <v>60</v>
      </c>
      <c r="G51" s="30" t="s">
        <v>180</v>
      </c>
      <c r="H51" s="233" t="s">
        <v>180</v>
      </c>
      <c r="I51" s="31" t="s">
        <v>180</v>
      </c>
      <c r="J51" s="29" t="s">
        <v>179</v>
      </c>
      <c r="K51" s="30" t="s">
        <v>60</v>
      </c>
      <c r="L51" s="233" t="s">
        <v>180</v>
      </c>
      <c r="M51" s="31" t="s">
        <v>180</v>
      </c>
      <c r="N51" s="29" t="s">
        <v>60</v>
      </c>
      <c r="O51" s="30" t="s">
        <v>60</v>
      </c>
      <c r="P51" s="233" t="s">
        <v>180</v>
      </c>
      <c r="Q51" s="31" t="s">
        <v>60</v>
      </c>
      <c r="R51" s="29" t="s">
        <v>60</v>
      </c>
      <c r="S51" s="30" t="s">
        <v>60</v>
      </c>
      <c r="T51" s="233" t="s">
        <v>180</v>
      </c>
      <c r="U51" s="31" t="s">
        <v>60</v>
      </c>
      <c r="V51" s="29" t="s">
        <v>60</v>
      </c>
      <c r="W51" s="30" t="s">
        <v>60</v>
      </c>
      <c r="X51" s="233" t="s">
        <v>180</v>
      </c>
      <c r="Y51" s="31" t="s">
        <v>60</v>
      </c>
      <c r="Z51" s="29" t="s">
        <v>179</v>
      </c>
      <c r="AA51" s="30" t="s">
        <v>60</v>
      </c>
      <c r="AB51" s="233" t="s">
        <v>180</v>
      </c>
      <c r="AC51" s="31" t="s">
        <v>60</v>
      </c>
      <c r="AD51" s="29" t="s">
        <v>60</v>
      </c>
      <c r="AE51" s="30" t="s">
        <v>60</v>
      </c>
      <c r="AF51" s="233" t="s">
        <v>60</v>
      </c>
      <c r="AG51" s="31" t="s">
        <v>60</v>
      </c>
      <c r="AH51" s="641"/>
      <c r="AI51" s="30" t="s">
        <v>60</v>
      </c>
      <c r="AJ51" s="233" t="s">
        <v>180</v>
      </c>
      <c r="AK51" s="31" t="s">
        <v>60</v>
      </c>
      <c r="AL51" s="637"/>
      <c r="AM51" s="638"/>
      <c r="AN51" s="638"/>
      <c r="AO51" s="639"/>
      <c r="AP51" s="140"/>
    </row>
    <row r="52" spans="2:42" ht="19.5" customHeight="1">
      <c r="B52" s="265">
        <v>41</v>
      </c>
      <c r="C52" s="55" t="s">
        <v>23</v>
      </c>
      <c r="D52" s="55">
        <v>3035</v>
      </c>
      <c r="E52" s="64" t="s">
        <v>93</v>
      </c>
      <c r="F52" s="29" t="s">
        <v>60</v>
      </c>
      <c r="G52" s="30" t="s">
        <v>180</v>
      </c>
      <c r="H52" s="233" t="s">
        <v>180</v>
      </c>
      <c r="I52" s="31" t="s">
        <v>180</v>
      </c>
      <c r="J52" s="29" t="s">
        <v>179</v>
      </c>
      <c r="K52" s="30" t="s">
        <v>60</v>
      </c>
      <c r="L52" s="233" t="s">
        <v>180</v>
      </c>
      <c r="M52" s="31" t="s">
        <v>180</v>
      </c>
      <c r="N52" s="29" t="s">
        <v>60</v>
      </c>
      <c r="O52" s="30" t="s">
        <v>60</v>
      </c>
      <c r="P52" s="233" t="s">
        <v>180</v>
      </c>
      <c r="Q52" s="31" t="s">
        <v>60</v>
      </c>
      <c r="R52" s="29" t="s">
        <v>60</v>
      </c>
      <c r="S52" s="30" t="s">
        <v>60</v>
      </c>
      <c r="T52" s="233" t="s">
        <v>180</v>
      </c>
      <c r="U52" s="31" t="s">
        <v>60</v>
      </c>
      <c r="V52" s="29" t="s">
        <v>60</v>
      </c>
      <c r="W52" s="30" t="s">
        <v>60</v>
      </c>
      <c r="X52" s="233" t="s">
        <v>180</v>
      </c>
      <c r="Y52" s="31" t="s">
        <v>60</v>
      </c>
      <c r="Z52" s="29" t="s">
        <v>179</v>
      </c>
      <c r="AA52" s="30" t="s">
        <v>60</v>
      </c>
      <c r="AB52" s="233" t="s">
        <v>180</v>
      </c>
      <c r="AC52" s="31" t="s">
        <v>60</v>
      </c>
      <c r="AD52" s="29" t="s">
        <v>60</v>
      </c>
      <c r="AE52" s="30" t="s">
        <v>60</v>
      </c>
      <c r="AF52" s="233" t="s">
        <v>60</v>
      </c>
      <c r="AG52" s="31" t="s">
        <v>60</v>
      </c>
      <c r="AH52" s="641"/>
      <c r="AI52" s="30" t="s">
        <v>60</v>
      </c>
      <c r="AJ52" s="233" t="s">
        <v>180</v>
      </c>
      <c r="AK52" s="31" t="s">
        <v>60</v>
      </c>
      <c r="AL52" s="637"/>
      <c r="AM52" s="638"/>
      <c r="AN52" s="638"/>
      <c r="AO52" s="639"/>
      <c r="AP52" s="140"/>
    </row>
    <row r="53" spans="2:42" s="66" customFormat="1" ht="19.5" customHeight="1">
      <c r="B53" s="265">
        <v>42</v>
      </c>
      <c r="C53" s="55" t="s">
        <v>23</v>
      </c>
      <c r="D53" s="55">
        <v>3037</v>
      </c>
      <c r="E53" s="64" t="s">
        <v>95</v>
      </c>
      <c r="F53" s="29" t="s">
        <v>60</v>
      </c>
      <c r="G53" s="30" t="s">
        <v>180</v>
      </c>
      <c r="H53" s="233" t="s">
        <v>180</v>
      </c>
      <c r="I53" s="31" t="s">
        <v>180</v>
      </c>
      <c r="J53" s="29" t="s">
        <v>179</v>
      </c>
      <c r="K53" s="30" t="s">
        <v>60</v>
      </c>
      <c r="L53" s="233" t="s">
        <v>180</v>
      </c>
      <c r="M53" s="31" t="s">
        <v>180</v>
      </c>
      <c r="N53" s="29" t="s">
        <v>60</v>
      </c>
      <c r="O53" s="30" t="s">
        <v>60</v>
      </c>
      <c r="P53" s="233" t="s">
        <v>180</v>
      </c>
      <c r="Q53" s="31" t="s">
        <v>60</v>
      </c>
      <c r="R53" s="29" t="s">
        <v>60</v>
      </c>
      <c r="S53" s="30" t="s">
        <v>60</v>
      </c>
      <c r="T53" s="233" t="s">
        <v>180</v>
      </c>
      <c r="U53" s="31" t="s">
        <v>60</v>
      </c>
      <c r="V53" s="29" t="s">
        <v>60</v>
      </c>
      <c r="W53" s="30" t="s">
        <v>60</v>
      </c>
      <c r="X53" s="233" t="s">
        <v>180</v>
      </c>
      <c r="Y53" s="31" t="s">
        <v>60</v>
      </c>
      <c r="Z53" s="29" t="s">
        <v>179</v>
      </c>
      <c r="AA53" s="30" t="s">
        <v>60</v>
      </c>
      <c r="AB53" s="233" t="s">
        <v>180</v>
      </c>
      <c r="AC53" s="31" t="s">
        <v>60</v>
      </c>
      <c r="AD53" s="29" t="s">
        <v>60</v>
      </c>
      <c r="AE53" s="30" t="s">
        <v>60</v>
      </c>
      <c r="AF53" s="233" t="s">
        <v>60</v>
      </c>
      <c r="AG53" s="31" t="s">
        <v>60</v>
      </c>
      <c r="AH53" s="641"/>
      <c r="AI53" s="30" t="s">
        <v>60</v>
      </c>
      <c r="AJ53" s="233" t="s">
        <v>180</v>
      </c>
      <c r="AK53" s="31" t="s">
        <v>60</v>
      </c>
      <c r="AL53" s="637"/>
      <c r="AM53" s="638"/>
      <c r="AN53" s="638"/>
      <c r="AO53" s="639"/>
      <c r="AP53" s="141"/>
    </row>
    <row r="54" spans="2:42" s="76" customFormat="1" ht="19.5" customHeight="1">
      <c r="B54" s="142">
        <v>43</v>
      </c>
      <c r="C54" s="143" t="s">
        <v>23</v>
      </c>
      <c r="D54" s="143">
        <v>3039</v>
      </c>
      <c r="E54" s="144" t="s">
        <v>97</v>
      </c>
      <c r="F54" s="290" t="s">
        <v>60</v>
      </c>
      <c r="G54" s="291" t="s">
        <v>180</v>
      </c>
      <c r="H54" s="292" t="s">
        <v>180</v>
      </c>
      <c r="I54" s="293" t="s">
        <v>180</v>
      </c>
      <c r="J54" s="290" t="s">
        <v>179</v>
      </c>
      <c r="K54" s="291">
        <v>3</v>
      </c>
      <c r="L54" s="292" t="s">
        <v>180</v>
      </c>
      <c r="M54" s="293" t="s">
        <v>180</v>
      </c>
      <c r="N54" s="290" t="s">
        <v>60</v>
      </c>
      <c r="O54" s="291" t="s">
        <v>60</v>
      </c>
      <c r="P54" s="292" t="s">
        <v>180</v>
      </c>
      <c r="Q54" s="293" t="s">
        <v>60</v>
      </c>
      <c r="R54" s="290" t="s">
        <v>60</v>
      </c>
      <c r="S54" s="291" t="s">
        <v>60</v>
      </c>
      <c r="T54" s="292" t="s">
        <v>180</v>
      </c>
      <c r="U54" s="293" t="s">
        <v>60</v>
      </c>
      <c r="V54" s="290" t="s">
        <v>60</v>
      </c>
      <c r="W54" s="291" t="s">
        <v>60</v>
      </c>
      <c r="X54" s="292" t="s">
        <v>180</v>
      </c>
      <c r="Y54" s="293" t="s">
        <v>60</v>
      </c>
      <c r="Z54" s="290" t="s">
        <v>179</v>
      </c>
      <c r="AA54" s="30">
        <v>3</v>
      </c>
      <c r="AB54" s="233" t="s">
        <v>180</v>
      </c>
      <c r="AC54" s="31" t="s">
        <v>60</v>
      </c>
      <c r="AD54" s="290">
        <v>3</v>
      </c>
      <c r="AE54" s="30">
        <v>3</v>
      </c>
      <c r="AF54" s="252">
        <v>6</v>
      </c>
      <c r="AG54" s="293">
        <f>AD54-AF54</f>
        <v>-3</v>
      </c>
      <c r="AH54" s="641"/>
      <c r="AI54" s="291">
        <v>18</v>
      </c>
      <c r="AJ54" s="292" t="s">
        <v>180</v>
      </c>
      <c r="AK54" s="293">
        <f>AH46-AI54</f>
        <v>16</v>
      </c>
      <c r="AL54" s="637"/>
      <c r="AM54" s="638"/>
      <c r="AN54" s="638"/>
      <c r="AO54" s="639"/>
      <c r="AP54" s="294" t="s">
        <v>405</v>
      </c>
    </row>
    <row r="55" spans="2:42" ht="19.5" customHeight="1">
      <c r="B55" s="265">
        <v>44</v>
      </c>
      <c r="C55" s="55" t="s">
        <v>23</v>
      </c>
      <c r="D55" s="56">
        <v>3051</v>
      </c>
      <c r="E55" s="57" t="s">
        <v>106</v>
      </c>
      <c r="F55" s="29" t="s">
        <v>60</v>
      </c>
      <c r="G55" s="30" t="s">
        <v>180</v>
      </c>
      <c r="H55" s="233" t="s">
        <v>180</v>
      </c>
      <c r="I55" s="31" t="s">
        <v>180</v>
      </c>
      <c r="J55" s="29" t="s">
        <v>179</v>
      </c>
      <c r="K55" s="30" t="s">
        <v>60</v>
      </c>
      <c r="L55" s="233" t="s">
        <v>180</v>
      </c>
      <c r="M55" s="31" t="s">
        <v>180</v>
      </c>
      <c r="N55" s="29" t="s">
        <v>60</v>
      </c>
      <c r="O55" s="30" t="s">
        <v>60</v>
      </c>
      <c r="P55" s="233" t="s">
        <v>180</v>
      </c>
      <c r="Q55" s="31" t="s">
        <v>60</v>
      </c>
      <c r="R55" s="29" t="s">
        <v>60</v>
      </c>
      <c r="S55" s="30" t="s">
        <v>60</v>
      </c>
      <c r="T55" s="233" t="s">
        <v>180</v>
      </c>
      <c r="U55" s="31" t="s">
        <v>60</v>
      </c>
      <c r="V55" s="29" t="s">
        <v>60</v>
      </c>
      <c r="W55" s="30" t="s">
        <v>60</v>
      </c>
      <c r="X55" s="233" t="s">
        <v>180</v>
      </c>
      <c r="Y55" s="31" t="s">
        <v>60</v>
      </c>
      <c r="Z55" s="29" t="s">
        <v>179</v>
      </c>
      <c r="AA55" s="30" t="s">
        <v>60</v>
      </c>
      <c r="AB55" s="233" t="s">
        <v>180</v>
      </c>
      <c r="AC55" s="31" t="s">
        <v>60</v>
      </c>
      <c r="AD55" s="29" t="s">
        <v>60</v>
      </c>
      <c r="AE55" s="30" t="s">
        <v>60</v>
      </c>
      <c r="AF55" s="233" t="s">
        <v>60</v>
      </c>
      <c r="AG55" s="31" t="s">
        <v>60</v>
      </c>
      <c r="AH55" s="641"/>
      <c r="AI55" s="30" t="s">
        <v>60</v>
      </c>
      <c r="AJ55" s="233" t="s">
        <v>180</v>
      </c>
      <c r="AK55" s="31" t="s">
        <v>60</v>
      </c>
      <c r="AL55" s="637"/>
      <c r="AM55" s="638"/>
      <c r="AN55" s="638"/>
      <c r="AO55" s="639"/>
      <c r="AP55" s="145"/>
    </row>
    <row r="56" spans="2:42" ht="19.5" customHeight="1">
      <c r="B56" s="265">
        <v>45</v>
      </c>
      <c r="C56" s="55" t="s">
        <v>23</v>
      </c>
      <c r="D56" s="55">
        <v>7119</v>
      </c>
      <c r="E56" s="64" t="s">
        <v>135</v>
      </c>
      <c r="F56" s="29" t="s">
        <v>60</v>
      </c>
      <c r="G56" s="30" t="s">
        <v>180</v>
      </c>
      <c r="H56" s="233" t="s">
        <v>180</v>
      </c>
      <c r="I56" s="31" t="s">
        <v>180</v>
      </c>
      <c r="J56" s="29" t="s">
        <v>179</v>
      </c>
      <c r="K56" s="30" t="s">
        <v>60</v>
      </c>
      <c r="L56" s="233" t="s">
        <v>180</v>
      </c>
      <c r="M56" s="31" t="s">
        <v>180</v>
      </c>
      <c r="N56" s="29" t="s">
        <v>60</v>
      </c>
      <c r="O56" s="30" t="s">
        <v>60</v>
      </c>
      <c r="P56" s="233" t="s">
        <v>180</v>
      </c>
      <c r="Q56" s="31" t="s">
        <v>60</v>
      </c>
      <c r="R56" s="29" t="s">
        <v>60</v>
      </c>
      <c r="S56" s="30" t="s">
        <v>60</v>
      </c>
      <c r="T56" s="233" t="s">
        <v>180</v>
      </c>
      <c r="U56" s="31" t="s">
        <v>60</v>
      </c>
      <c r="V56" s="29" t="s">
        <v>60</v>
      </c>
      <c r="W56" s="30" t="s">
        <v>60</v>
      </c>
      <c r="X56" s="233" t="s">
        <v>180</v>
      </c>
      <c r="Y56" s="31" t="s">
        <v>60</v>
      </c>
      <c r="Z56" s="29" t="s">
        <v>179</v>
      </c>
      <c r="AA56" s="30" t="s">
        <v>60</v>
      </c>
      <c r="AB56" s="233" t="s">
        <v>180</v>
      </c>
      <c r="AC56" s="31" t="s">
        <v>60</v>
      </c>
      <c r="AD56" s="29" t="s">
        <v>60</v>
      </c>
      <c r="AE56" s="30" t="s">
        <v>60</v>
      </c>
      <c r="AF56" s="233" t="s">
        <v>60</v>
      </c>
      <c r="AG56" s="31" t="s">
        <v>60</v>
      </c>
      <c r="AH56" s="641"/>
      <c r="AI56" s="30" t="s">
        <v>60</v>
      </c>
      <c r="AJ56" s="233" t="s">
        <v>180</v>
      </c>
      <c r="AK56" s="31" t="s">
        <v>60</v>
      </c>
      <c r="AL56" s="637"/>
      <c r="AM56" s="638"/>
      <c r="AN56" s="638"/>
      <c r="AO56" s="639"/>
      <c r="AP56" s="146"/>
    </row>
    <row r="57" spans="2:42" s="66" customFormat="1" ht="19.5" customHeight="1">
      <c r="B57" s="265">
        <v>46</v>
      </c>
      <c r="C57" s="55" t="s">
        <v>23</v>
      </c>
      <c r="D57" s="55">
        <v>7124</v>
      </c>
      <c r="E57" s="64" t="s">
        <v>135</v>
      </c>
      <c r="F57" s="29" t="s">
        <v>60</v>
      </c>
      <c r="G57" s="30" t="s">
        <v>180</v>
      </c>
      <c r="H57" s="233" t="s">
        <v>180</v>
      </c>
      <c r="I57" s="31" t="s">
        <v>180</v>
      </c>
      <c r="J57" s="29" t="s">
        <v>179</v>
      </c>
      <c r="K57" s="30" t="s">
        <v>60</v>
      </c>
      <c r="L57" s="233" t="s">
        <v>180</v>
      </c>
      <c r="M57" s="31" t="s">
        <v>180</v>
      </c>
      <c r="N57" s="29" t="s">
        <v>60</v>
      </c>
      <c r="O57" s="30" t="s">
        <v>60</v>
      </c>
      <c r="P57" s="233" t="s">
        <v>180</v>
      </c>
      <c r="Q57" s="31" t="s">
        <v>60</v>
      </c>
      <c r="R57" s="29" t="s">
        <v>60</v>
      </c>
      <c r="S57" s="30" t="s">
        <v>60</v>
      </c>
      <c r="T57" s="233" t="s">
        <v>180</v>
      </c>
      <c r="U57" s="31" t="s">
        <v>60</v>
      </c>
      <c r="V57" s="29" t="s">
        <v>60</v>
      </c>
      <c r="W57" s="30" t="s">
        <v>60</v>
      </c>
      <c r="X57" s="233" t="s">
        <v>180</v>
      </c>
      <c r="Y57" s="31" t="s">
        <v>60</v>
      </c>
      <c r="Z57" s="29" t="s">
        <v>179</v>
      </c>
      <c r="AA57" s="30" t="s">
        <v>60</v>
      </c>
      <c r="AB57" s="233" t="s">
        <v>180</v>
      </c>
      <c r="AC57" s="31" t="s">
        <v>60</v>
      </c>
      <c r="AD57" s="29" t="s">
        <v>60</v>
      </c>
      <c r="AE57" s="30" t="s">
        <v>60</v>
      </c>
      <c r="AF57" s="233" t="s">
        <v>60</v>
      </c>
      <c r="AG57" s="31" t="s">
        <v>60</v>
      </c>
      <c r="AH57" s="641"/>
      <c r="AI57" s="30" t="s">
        <v>60</v>
      </c>
      <c r="AJ57" s="233" t="s">
        <v>180</v>
      </c>
      <c r="AK57" s="31" t="s">
        <v>60</v>
      </c>
      <c r="AL57" s="637"/>
      <c r="AM57" s="638"/>
      <c r="AN57" s="638"/>
      <c r="AO57" s="639"/>
      <c r="AP57" s="147"/>
    </row>
    <row r="58" spans="2:42" ht="19.5" customHeight="1" thickBot="1">
      <c r="B58" s="67">
        <v>47</v>
      </c>
      <c r="C58" s="68" t="s">
        <v>151</v>
      </c>
      <c r="D58" s="68">
        <v>7121</v>
      </c>
      <c r="E58" s="148" t="s">
        <v>136</v>
      </c>
      <c r="F58" s="32" t="s">
        <v>60</v>
      </c>
      <c r="G58" s="33" t="s">
        <v>180</v>
      </c>
      <c r="H58" s="238" t="s">
        <v>180</v>
      </c>
      <c r="I58" s="34" t="s">
        <v>180</v>
      </c>
      <c r="J58" s="32" t="s">
        <v>179</v>
      </c>
      <c r="K58" s="33" t="s">
        <v>60</v>
      </c>
      <c r="L58" s="238" t="s">
        <v>180</v>
      </c>
      <c r="M58" s="34" t="s">
        <v>180</v>
      </c>
      <c r="N58" s="32" t="s">
        <v>60</v>
      </c>
      <c r="O58" s="33" t="s">
        <v>60</v>
      </c>
      <c r="P58" s="238" t="s">
        <v>180</v>
      </c>
      <c r="Q58" s="34" t="s">
        <v>60</v>
      </c>
      <c r="R58" s="32" t="s">
        <v>60</v>
      </c>
      <c r="S58" s="33" t="s">
        <v>60</v>
      </c>
      <c r="T58" s="238" t="s">
        <v>180</v>
      </c>
      <c r="U58" s="34" t="s">
        <v>60</v>
      </c>
      <c r="V58" s="32" t="s">
        <v>60</v>
      </c>
      <c r="W58" s="33" t="s">
        <v>60</v>
      </c>
      <c r="X58" s="238" t="s">
        <v>180</v>
      </c>
      <c r="Y58" s="34" t="s">
        <v>60</v>
      </c>
      <c r="Z58" s="32" t="s">
        <v>179</v>
      </c>
      <c r="AA58" s="33" t="s">
        <v>60</v>
      </c>
      <c r="AB58" s="238" t="s">
        <v>180</v>
      </c>
      <c r="AC58" s="34" t="s">
        <v>60</v>
      </c>
      <c r="AD58" s="32" t="s">
        <v>60</v>
      </c>
      <c r="AE58" s="33" t="s">
        <v>60</v>
      </c>
      <c r="AF58" s="238" t="s">
        <v>60</v>
      </c>
      <c r="AG58" s="34" t="s">
        <v>60</v>
      </c>
      <c r="AH58" s="642"/>
      <c r="AI58" s="33" t="s">
        <v>60</v>
      </c>
      <c r="AJ58" s="238" t="s">
        <v>180</v>
      </c>
      <c r="AK58" s="34" t="s">
        <v>60</v>
      </c>
      <c r="AL58" s="668"/>
      <c r="AM58" s="669"/>
      <c r="AN58" s="669"/>
      <c r="AO58" s="670"/>
      <c r="AP58" s="149"/>
    </row>
    <row r="59" spans="2:42" s="90" customFormat="1" ht="19.5" customHeight="1" thickBot="1">
      <c r="B59" s="289">
        <v>48</v>
      </c>
      <c r="C59" s="55" t="s">
        <v>45</v>
      </c>
      <c r="D59" s="55">
        <v>7093</v>
      </c>
      <c r="E59" s="64" t="s">
        <v>130</v>
      </c>
      <c r="F59" s="193" t="s">
        <v>60</v>
      </c>
      <c r="G59" s="194" t="s">
        <v>60</v>
      </c>
      <c r="H59" s="245" t="s">
        <v>60</v>
      </c>
      <c r="I59" s="195" t="s">
        <v>60</v>
      </c>
      <c r="J59" s="193" t="s">
        <v>60</v>
      </c>
      <c r="K59" s="194" t="s">
        <v>60</v>
      </c>
      <c r="L59" s="245" t="s">
        <v>60</v>
      </c>
      <c r="M59" s="195" t="s">
        <v>60</v>
      </c>
      <c r="N59" s="193" t="s">
        <v>179</v>
      </c>
      <c r="O59" s="194" t="s">
        <v>60</v>
      </c>
      <c r="P59" s="245" t="s">
        <v>60</v>
      </c>
      <c r="Q59" s="195" t="s">
        <v>60</v>
      </c>
      <c r="R59" s="193" t="s">
        <v>60</v>
      </c>
      <c r="S59" s="194" t="s">
        <v>60</v>
      </c>
      <c r="T59" s="245" t="s">
        <v>60</v>
      </c>
      <c r="U59" s="195" t="s">
        <v>60</v>
      </c>
      <c r="V59" s="193" t="s">
        <v>60</v>
      </c>
      <c r="W59" s="194" t="s">
        <v>60</v>
      </c>
      <c r="X59" s="245" t="s">
        <v>60</v>
      </c>
      <c r="Y59" s="195" t="s">
        <v>60</v>
      </c>
      <c r="Z59" s="193" t="s">
        <v>186</v>
      </c>
      <c r="AA59" s="194" t="s">
        <v>60</v>
      </c>
      <c r="AB59" s="245" t="s">
        <v>60</v>
      </c>
      <c r="AC59" s="195" t="s">
        <v>60</v>
      </c>
      <c r="AD59" s="193" t="s">
        <v>60</v>
      </c>
      <c r="AE59" s="194" t="s">
        <v>60</v>
      </c>
      <c r="AF59" s="245" t="s">
        <v>60</v>
      </c>
      <c r="AG59" s="195" t="s">
        <v>60</v>
      </c>
      <c r="AH59" s="193" t="s">
        <v>60</v>
      </c>
      <c r="AI59" s="194" t="s">
        <v>60</v>
      </c>
      <c r="AJ59" s="245" t="s">
        <v>60</v>
      </c>
      <c r="AK59" s="195" t="s">
        <v>60</v>
      </c>
      <c r="AL59" s="193" t="s">
        <v>60</v>
      </c>
      <c r="AM59" s="194" t="s">
        <v>60</v>
      </c>
      <c r="AN59" s="245" t="s">
        <v>60</v>
      </c>
      <c r="AO59" s="195" t="s">
        <v>60</v>
      </c>
      <c r="AP59" s="196" t="s">
        <v>264</v>
      </c>
    </row>
    <row r="60" spans="2:42" ht="19.5" customHeight="1">
      <c r="B60" s="47">
        <v>49</v>
      </c>
      <c r="C60" s="48" t="s">
        <v>51</v>
      </c>
      <c r="D60" s="48">
        <v>3025</v>
      </c>
      <c r="E60" s="95" t="s">
        <v>86</v>
      </c>
      <c r="F60" s="592" t="s">
        <v>60</v>
      </c>
      <c r="G60" s="595" t="s">
        <v>60</v>
      </c>
      <c r="H60" s="611" t="s">
        <v>60</v>
      </c>
      <c r="I60" s="614" t="s">
        <v>60</v>
      </c>
      <c r="J60" s="592" t="s">
        <v>60</v>
      </c>
      <c r="K60" s="595" t="s">
        <v>60</v>
      </c>
      <c r="L60" s="611" t="s">
        <v>60</v>
      </c>
      <c r="M60" s="614" t="s">
        <v>60</v>
      </c>
      <c r="N60" s="592">
        <v>0</v>
      </c>
      <c r="O60" s="595" t="s">
        <v>60</v>
      </c>
      <c r="P60" s="611" t="s">
        <v>60</v>
      </c>
      <c r="Q60" s="614" t="s">
        <v>60</v>
      </c>
      <c r="R60" s="592" t="s">
        <v>60</v>
      </c>
      <c r="S60" s="595" t="s">
        <v>60</v>
      </c>
      <c r="T60" s="611" t="s">
        <v>60</v>
      </c>
      <c r="U60" s="614" t="s">
        <v>60</v>
      </c>
      <c r="V60" s="592" t="s">
        <v>60</v>
      </c>
      <c r="W60" s="595" t="s">
        <v>60</v>
      </c>
      <c r="X60" s="611" t="s">
        <v>60</v>
      </c>
      <c r="Y60" s="614" t="s">
        <v>60</v>
      </c>
      <c r="Z60" s="592" t="s">
        <v>60</v>
      </c>
      <c r="AA60" s="595" t="s">
        <v>60</v>
      </c>
      <c r="AB60" s="611" t="s">
        <v>60</v>
      </c>
      <c r="AC60" s="614" t="s">
        <v>60</v>
      </c>
      <c r="AD60" s="592" t="s">
        <v>60</v>
      </c>
      <c r="AE60" s="595" t="s">
        <v>60</v>
      </c>
      <c r="AF60" s="611" t="s">
        <v>60</v>
      </c>
      <c r="AG60" s="614" t="s">
        <v>60</v>
      </c>
      <c r="AH60" s="640">
        <v>9</v>
      </c>
      <c r="AI60" s="678">
        <v>0</v>
      </c>
      <c r="AJ60" s="611" t="s">
        <v>60</v>
      </c>
      <c r="AK60" s="679">
        <f>AH60-AI60</f>
        <v>9</v>
      </c>
      <c r="AL60" s="680" t="s">
        <v>60</v>
      </c>
      <c r="AM60" s="681"/>
      <c r="AN60" s="681"/>
      <c r="AO60" s="682"/>
      <c r="AP60" s="675"/>
    </row>
    <row r="61" spans="2:42" ht="19.5" customHeight="1">
      <c r="B61" s="54">
        <v>50</v>
      </c>
      <c r="C61" s="55" t="s">
        <v>51</v>
      </c>
      <c r="D61" s="55">
        <v>3026</v>
      </c>
      <c r="E61" s="64" t="s">
        <v>87</v>
      </c>
      <c r="F61" s="641"/>
      <c r="G61" s="671"/>
      <c r="H61" s="612"/>
      <c r="I61" s="673"/>
      <c r="J61" s="641"/>
      <c r="K61" s="671"/>
      <c r="L61" s="612"/>
      <c r="M61" s="673"/>
      <c r="N61" s="641"/>
      <c r="O61" s="671"/>
      <c r="P61" s="612"/>
      <c r="Q61" s="673"/>
      <c r="R61" s="641"/>
      <c r="S61" s="671"/>
      <c r="T61" s="612"/>
      <c r="U61" s="673"/>
      <c r="V61" s="641"/>
      <c r="W61" s="671"/>
      <c r="X61" s="612"/>
      <c r="Y61" s="673"/>
      <c r="Z61" s="641"/>
      <c r="AA61" s="671"/>
      <c r="AB61" s="612"/>
      <c r="AC61" s="615"/>
      <c r="AD61" s="641"/>
      <c r="AE61" s="671"/>
      <c r="AF61" s="612"/>
      <c r="AG61" s="673"/>
      <c r="AH61" s="641"/>
      <c r="AI61" s="671"/>
      <c r="AJ61" s="612"/>
      <c r="AK61" s="673"/>
      <c r="AL61" s="683"/>
      <c r="AM61" s="684"/>
      <c r="AN61" s="684"/>
      <c r="AO61" s="685"/>
      <c r="AP61" s="676"/>
    </row>
    <row r="62" spans="2:42" ht="19.5" customHeight="1">
      <c r="B62" s="54">
        <v>51</v>
      </c>
      <c r="C62" s="55" t="s">
        <v>51</v>
      </c>
      <c r="D62" s="55">
        <v>3027</v>
      </c>
      <c r="E62" s="64" t="s">
        <v>88</v>
      </c>
      <c r="F62" s="641"/>
      <c r="G62" s="671"/>
      <c r="H62" s="612"/>
      <c r="I62" s="673"/>
      <c r="J62" s="641"/>
      <c r="K62" s="671"/>
      <c r="L62" s="612"/>
      <c r="M62" s="673"/>
      <c r="N62" s="641"/>
      <c r="O62" s="671"/>
      <c r="P62" s="612"/>
      <c r="Q62" s="673"/>
      <c r="R62" s="641"/>
      <c r="S62" s="671"/>
      <c r="T62" s="612"/>
      <c r="U62" s="673"/>
      <c r="V62" s="641"/>
      <c r="W62" s="671"/>
      <c r="X62" s="612"/>
      <c r="Y62" s="673"/>
      <c r="Z62" s="641"/>
      <c r="AA62" s="671"/>
      <c r="AB62" s="612"/>
      <c r="AC62" s="615"/>
      <c r="AD62" s="641"/>
      <c r="AE62" s="671"/>
      <c r="AF62" s="612"/>
      <c r="AG62" s="673"/>
      <c r="AH62" s="641"/>
      <c r="AI62" s="671"/>
      <c r="AJ62" s="612"/>
      <c r="AK62" s="673"/>
      <c r="AL62" s="683"/>
      <c r="AM62" s="684"/>
      <c r="AN62" s="684"/>
      <c r="AO62" s="685"/>
      <c r="AP62" s="676"/>
    </row>
    <row r="63" spans="2:42" ht="19.5" customHeight="1">
      <c r="B63" s="224">
        <v>52</v>
      </c>
      <c r="C63" s="55" t="s">
        <v>51</v>
      </c>
      <c r="D63" s="55">
        <v>3028</v>
      </c>
      <c r="E63" s="64" t="s">
        <v>89</v>
      </c>
      <c r="F63" s="641"/>
      <c r="G63" s="671"/>
      <c r="H63" s="612"/>
      <c r="I63" s="673"/>
      <c r="J63" s="641"/>
      <c r="K63" s="671"/>
      <c r="L63" s="612"/>
      <c r="M63" s="673"/>
      <c r="N63" s="641"/>
      <c r="O63" s="671"/>
      <c r="P63" s="612"/>
      <c r="Q63" s="673"/>
      <c r="R63" s="641"/>
      <c r="S63" s="671"/>
      <c r="T63" s="612"/>
      <c r="U63" s="673"/>
      <c r="V63" s="641"/>
      <c r="W63" s="671"/>
      <c r="X63" s="612"/>
      <c r="Y63" s="673"/>
      <c r="Z63" s="641"/>
      <c r="AA63" s="671"/>
      <c r="AB63" s="612"/>
      <c r="AC63" s="615"/>
      <c r="AD63" s="641"/>
      <c r="AE63" s="671"/>
      <c r="AF63" s="612"/>
      <c r="AG63" s="673"/>
      <c r="AH63" s="641"/>
      <c r="AI63" s="671"/>
      <c r="AJ63" s="612"/>
      <c r="AK63" s="673"/>
      <c r="AL63" s="683"/>
      <c r="AM63" s="684"/>
      <c r="AN63" s="684"/>
      <c r="AO63" s="685"/>
      <c r="AP63" s="676"/>
    </row>
    <row r="64" spans="2:42" ht="19.5" customHeight="1">
      <c r="B64" s="224">
        <v>53</v>
      </c>
      <c r="C64" s="55" t="s">
        <v>51</v>
      </c>
      <c r="D64" s="55">
        <v>3031</v>
      </c>
      <c r="E64" s="64" t="s">
        <v>90</v>
      </c>
      <c r="F64" s="641"/>
      <c r="G64" s="671"/>
      <c r="H64" s="612"/>
      <c r="I64" s="673"/>
      <c r="J64" s="641"/>
      <c r="K64" s="671"/>
      <c r="L64" s="612"/>
      <c r="M64" s="673"/>
      <c r="N64" s="641"/>
      <c r="O64" s="671"/>
      <c r="P64" s="612"/>
      <c r="Q64" s="673"/>
      <c r="R64" s="641"/>
      <c r="S64" s="671"/>
      <c r="T64" s="612"/>
      <c r="U64" s="673"/>
      <c r="V64" s="641"/>
      <c r="W64" s="671"/>
      <c r="X64" s="612"/>
      <c r="Y64" s="673"/>
      <c r="Z64" s="641"/>
      <c r="AA64" s="671"/>
      <c r="AB64" s="612"/>
      <c r="AC64" s="615"/>
      <c r="AD64" s="641"/>
      <c r="AE64" s="671"/>
      <c r="AF64" s="612"/>
      <c r="AG64" s="673"/>
      <c r="AH64" s="641"/>
      <c r="AI64" s="671"/>
      <c r="AJ64" s="612"/>
      <c r="AK64" s="673"/>
      <c r="AL64" s="683"/>
      <c r="AM64" s="684"/>
      <c r="AN64" s="684"/>
      <c r="AO64" s="685"/>
      <c r="AP64" s="676"/>
    </row>
    <row r="65" spans="2:42" ht="19.5" customHeight="1">
      <c r="B65" s="224">
        <v>54</v>
      </c>
      <c r="C65" s="55" t="s">
        <v>51</v>
      </c>
      <c r="D65" s="55">
        <v>3032</v>
      </c>
      <c r="E65" s="64" t="s">
        <v>91</v>
      </c>
      <c r="F65" s="641"/>
      <c r="G65" s="671"/>
      <c r="H65" s="612"/>
      <c r="I65" s="673"/>
      <c r="J65" s="641"/>
      <c r="K65" s="671"/>
      <c r="L65" s="612"/>
      <c r="M65" s="673"/>
      <c r="N65" s="641"/>
      <c r="O65" s="671"/>
      <c r="P65" s="612"/>
      <c r="Q65" s="673"/>
      <c r="R65" s="641"/>
      <c r="S65" s="671"/>
      <c r="T65" s="612"/>
      <c r="U65" s="673"/>
      <c r="V65" s="641"/>
      <c r="W65" s="671"/>
      <c r="X65" s="612"/>
      <c r="Y65" s="673"/>
      <c r="Z65" s="641"/>
      <c r="AA65" s="671"/>
      <c r="AB65" s="612"/>
      <c r="AC65" s="615"/>
      <c r="AD65" s="641"/>
      <c r="AE65" s="671"/>
      <c r="AF65" s="612"/>
      <c r="AG65" s="673"/>
      <c r="AH65" s="641"/>
      <c r="AI65" s="671"/>
      <c r="AJ65" s="612"/>
      <c r="AK65" s="673"/>
      <c r="AL65" s="683"/>
      <c r="AM65" s="684"/>
      <c r="AN65" s="684"/>
      <c r="AO65" s="685"/>
      <c r="AP65" s="676"/>
    </row>
    <row r="66" spans="2:42" ht="19.5" customHeight="1" thickBot="1">
      <c r="B66" s="224">
        <v>55</v>
      </c>
      <c r="C66" s="68" t="s">
        <v>51</v>
      </c>
      <c r="D66" s="68">
        <v>3034</v>
      </c>
      <c r="E66" s="148" t="s">
        <v>92</v>
      </c>
      <c r="F66" s="642"/>
      <c r="G66" s="672"/>
      <c r="H66" s="613"/>
      <c r="I66" s="674"/>
      <c r="J66" s="642"/>
      <c r="K66" s="672"/>
      <c r="L66" s="613"/>
      <c r="M66" s="674"/>
      <c r="N66" s="642"/>
      <c r="O66" s="672"/>
      <c r="P66" s="613"/>
      <c r="Q66" s="674"/>
      <c r="R66" s="642"/>
      <c r="S66" s="672"/>
      <c r="T66" s="613"/>
      <c r="U66" s="674"/>
      <c r="V66" s="642"/>
      <c r="W66" s="672"/>
      <c r="X66" s="613"/>
      <c r="Y66" s="674"/>
      <c r="Z66" s="642"/>
      <c r="AA66" s="672"/>
      <c r="AB66" s="613"/>
      <c r="AC66" s="616"/>
      <c r="AD66" s="642"/>
      <c r="AE66" s="672"/>
      <c r="AF66" s="613"/>
      <c r="AG66" s="674"/>
      <c r="AH66" s="642"/>
      <c r="AI66" s="672"/>
      <c r="AJ66" s="613"/>
      <c r="AK66" s="674"/>
      <c r="AL66" s="686"/>
      <c r="AM66" s="687"/>
      <c r="AN66" s="687"/>
      <c r="AO66" s="688"/>
      <c r="AP66" s="677"/>
    </row>
    <row r="67" spans="2:42" ht="19.5" customHeight="1" thickBot="1">
      <c r="B67" s="100">
        <v>56</v>
      </c>
      <c r="C67" s="101" t="s">
        <v>193</v>
      </c>
      <c r="D67" s="101">
        <v>3019</v>
      </c>
      <c r="E67" s="109" t="s">
        <v>83</v>
      </c>
      <c r="F67" s="81" t="s">
        <v>60</v>
      </c>
      <c r="G67" s="82" t="s">
        <v>60</v>
      </c>
      <c r="H67" s="243" t="s">
        <v>60</v>
      </c>
      <c r="I67" s="83" t="s">
        <v>60</v>
      </c>
      <c r="J67" s="81" t="s">
        <v>60</v>
      </c>
      <c r="K67" s="82" t="s">
        <v>60</v>
      </c>
      <c r="L67" s="243" t="s">
        <v>60</v>
      </c>
      <c r="M67" s="83" t="s">
        <v>60</v>
      </c>
      <c r="N67" s="81" t="s">
        <v>60</v>
      </c>
      <c r="O67" s="82" t="s">
        <v>60</v>
      </c>
      <c r="P67" s="243" t="s">
        <v>60</v>
      </c>
      <c r="Q67" s="83" t="s">
        <v>60</v>
      </c>
      <c r="R67" s="81" t="s">
        <v>60</v>
      </c>
      <c r="S67" s="82" t="s">
        <v>60</v>
      </c>
      <c r="T67" s="243" t="s">
        <v>60</v>
      </c>
      <c r="U67" s="83" t="s">
        <v>60</v>
      </c>
      <c r="V67" s="81" t="s">
        <v>60</v>
      </c>
      <c r="W67" s="82" t="s">
        <v>60</v>
      </c>
      <c r="X67" s="243" t="s">
        <v>60</v>
      </c>
      <c r="Y67" s="83" t="s">
        <v>60</v>
      </c>
      <c r="Z67" s="81" t="s">
        <v>179</v>
      </c>
      <c r="AA67" s="82" t="s">
        <v>60</v>
      </c>
      <c r="AB67" s="243" t="s">
        <v>60</v>
      </c>
      <c r="AC67" s="83" t="s">
        <v>60</v>
      </c>
      <c r="AD67" s="150" t="s">
        <v>60</v>
      </c>
      <c r="AE67" s="151" t="s">
        <v>60</v>
      </c>
      <c r="AF67" s="243" t="s">
        <v>60</v>
      </c>
      <c r="AG67" s="152" t="s">
        <v>60</v>
      </c>
      <c r="AH67" s="150">
        <v>9</v>
      </c>
      <c r="AI67" s="151">
        <v>0</v>
      </c>
      <c r="AJ67" s="243" t="s">
        <v>60</v>
      </c>
      <c r="AK67" s="152">
        <f t="shared" ref="AK67:AK79" si="0">AH67-AI67</f>
        <v>9</v>
      </c>
      <c r="AL67" s="105" t="s">
        <v>60</v>
      </c>
      <c r="AM67" s="104" t="s">
        <v>60</v>
      </c>
      <c r="AN67" s="243" t="s">
        <v>60</v>
      </c>
      <c r="AO67" s="106" t="s">
        <v>60</v>
      </c>
      <c r="AP67" s="153" t="s">
        <v>194</v>
      </c>
    </row>
    <row r="68" spans="2:42" s="123" customFormat="1" ht="19.5" customHeight="1">
      <c r="B68" s="47">
        <v>57</v>
      </c>
      <c r="C68" s="124" t="s">
        <v>195</v>
      </c>
      <c r="D68" s="154" t="s">
        <v>196</v>
      </c>
      <c r="E68" s="155" t="s">
        <v>197</v>
      </c>
      <c r="F68" s="156" t="s">
        <v>60</v>
      </c>
      <c r="G68" s="157" t="s">
        <v>60</v>
      </c>
      <c r="H68" s="246" t="s">
        <v>60</v>
      </c>
      <c r="I68" s="158" t="s">
        <v>60</v>
      </c>
      <c r="J68" s="156" t="s">
        <v>60</v>
      </c>
      <c r="K68" s="157" t="s">
        <v>60</v>
      </c>
      <c r="L68" s="246" t="s">
        <v>60</v>
      </c>
      <c r="M68" s="158" t="s">
        <v>60</v>
      </c>
      <c r="N68" s="156" t="s">
        <v>60</v>
      </c>
      <c r="O68" s="157" t="s">
        <v>60</v>
      </c>
      <c r="P68" s="246" t="s">
        <v>60</v>
      </c>
      <c r="Q68" s="158" t="s">
        <v>60</v>
      </c>
      <c r="R68" s="156" t="s">
        <v>60</v>
      </c>
      <c r="S68" s="157" t="s">
        <v>60</v>
      </c>
      <c r="T68" s="246" t="s">
        <v>60</v>
      </c>
      <c r="U68" s="158" t="s">
        <v>60</v>
      </c>
      <c r="V68" s="156" t="s">
        <v>60</v>
      </c>
      <c r="W68" s="157" t="s">
        <v>60</v>
      </c>
      <c r="X68" s="246" t="s">
        <v>60</v>
      </c>
      <c r="Y68" s="158" t="s">
        <v>60</v>
      </c>
      <c r="Z68" s="156" t="s">
        <v>179</v>
      </c>
      <c r="AA68" s="26" t="s">
        <v>60</v>
      </c>
      <c r="AB68" s="246" t="s">
        <v>60</v>
      </c>
      <c r="AC68" s="27" t="s">
        <v>60</v>
      </c>
      <c r="AD68" s="156">
        <v>1</v>
      </c>
      <c r="AE68" s="157">
        <v>0</v>
      </c>
      <c r="AF68" s="246">
        <v>0</v>
      </c>
      <c r="AG68" s="27">
        <f>AD68-AE68</f>
        <v>1</v>
      </c>
      <c r="AH68" s="156">
        <v>6</v>
      </c>
      <c r="AI68" s="159">
        <v>0</v>
      </c>
      <c r="AJ68" s="246" t="s">
        <v>60</v>
      </c>
      <c r="AK68" s="27">
        <f t="shared" si="0"/>
        <v>6</v>
      </c>
      <c r="AL68" s="28" t="s">
        <v>60</v>
      </c>
      <c r="AM68" s="26" t="s">
        <v>60</v>
      </c>
      <c r="AN68" s="246" t="s">
        <v>60</v>
      </c>
      <c r="AO68" s="27" t="s">
        <v>60</v>
      </c>
      <c r="AP68" s="160" t="s">
        <v>190</v>
      </c>
    </row>
    <row r="69" spans="2:42" s="123" customFormat="1" ht="19.5" customHeight="1" thickBot="1">
      <c r="B69" s="67">
        <v>58</v>
      </c>
      <c r="C69" s="115" t="s">
        <v>195</v>
      </c>
      <c r="D69" s="116" t="s">
        <v>196</v>
      </c>
      <c r="E69" s="117" t="s">
        <v>198</v>
      </c>
      <c r="F69" s="118" t="s">
        <v>60</v>
      </c>
      <c r="G69" s="119" t="s">
        <v>60</v>
      </c>
      <c r="H69" s="244" t="s">
        <v>60</v>
      </c>
      <c r="I69" s="120" t="s">
        <v>60</v>
      </c>
      <c r="J69" s="118" t="s">
        <v>60</v>
      </c>
      <c r="K69" s="119" t="s">
        <v>60</v>
      </c>
      <c r="L69" s="244" t="s">
        <v>60</v>
      </c>
      <c r="M69" s="120" t="s">
        <v>60</v>
      </c>
      <c r="N69" s="118" t="s">
        <v>60</v>
      </c>
      <c r="O69" s="119" t="s">
        <v>60</v>
      </c>
      <c r="P69" s="244" t="s">
        <v>60</v>
      </c>
      <c r="Q69" s="120" t="s">
        <v>60</v>
      </c>
      <c r="R69" s="118" t="s">
        <v>60</v>
      </c>
      <c r="S69" s="119" t="s">
        <v>60</v>
      </c>
      <c r="T69" s="244" t="s">
        <v>60</v>
      </c>
      <c r="U69" s="120" t="s">
        <v>60</v>
      </c>
      <c r="V69" s="118" t="s">
        <v>60</v>
      </c>
      <c r="W69" s="119" t="s">
        <v>60</v>
      </c>
      <c r="X69" s="244" t="s">
        <v>60</v>
      </c>
      <c r="Y69" s="120" t="s">
        <v>60</v>
      </c>
      <c r="Z69" s="118" t="s">
        <v>179</v>
      </c>
      <c r="AA69" s="33" t="s">
        <v>60</v>
      </c>
      <c r="AB69" s="244" t="s">
        <v>60</v>
      </c>
      <c r="AC69" s="34" t="s">
        <v>60</v>
      </c>
      <c r="AD69" s="118">
        <v>1</v>
      </c>
      <c r="AE69" s="119">
        <v>0</v>
      </c>
      <c r="AF69" s="244">
        <v>0</v>
      </c>
      <c r="AG69" s="34">
        <f>AD69-AE69</f>
        <v>1</v>
      </c>
      <c r="AH69" s="118">
        <v>6</v>
      </c>
      <c r="AI69" s="121">
        <v>0</v>
      </c>
      <c r="AJ69" s="244" t="s">
        <v>60</v>
      </c>
      <c r="AK69" s="34">
        <f t="shared" si="0"/>
        <v>6</v>
      </c>
      <c r="AL69" s="78" t="s">
        <v>60</v>
      </c>
      <c r="AM69" s="79" t="s">
        <v>60</v>
      </c>
      <c r="AN69" s="244" t="s">
        <v>60</v>
      </c>
      <c r="AO69" s="80" t="s">
        <v>60</v>
      </c>
      <c r="AP69" s="122" t="s">
        <v>190</v>
      </c>
    </row>
    <row r="70" spans="2:42" s="90" customFormat="1" ht="19.5" customHeight="1" thickBot="1">
      <c r="B70" s="36">
        <v>59</v>
      </c>
      <c r="C70" s="37" t="s">
        <v>199</v>
      </c>
      <c r="D70" s="161" t="s">
        <v>200</v>
      </c>
      <c r="E70" s="91" t="s">
        <v>201</v>
      </c>
      <c r="F70" s="92" t="s">
        <v>60</v>
      </c>
      <c r="G70" s="93" t="s">
        <v>60</v>
      </c>
      <c r="H70" s="242" t="s">
        <v>60</v>
      </c>
      <c r="I70" s="94" t="s">
        <v>60</v>
      </c>
      <c r="J70" s="92" t="s">
        <v>60</v>
      </c>
      <c r="K70" s="93" t="s">
        <v>60</v>
      </c>
      <c r="L70" s="242" t="s">
        <v>60</v>
      </c>
      <c r="M70" s="94" t="s">
        <v>60</v>
      </c>
      <c r="N70" s="92" t="s">
        <v>60</v>
      </c>
      <c r="O70" s="93" t="s">
        <v>60</v>
      </c>
      <c r="P70" s="242" t="s">
        <v>60</v>
      </c>
      <c r="Q70" s="94" t="s">
        <v>60</v>
      </c>
      <c r="R70" s="92" t="s">
        <v>60</v>
      </c>
      <c r="S70" s="93" t="s">
        <v>60</v>
      </c>
      <c r="T70" s="242" t="s">
        <v>60</v>
      </c>
      <c r="U70" s="94" t="s">
        <v>60</v>
      </c>
      <c r="V70" s="92" t="s">
        <v>60</v>
      </c>
      <c r="W70" s="93" t="s">
        <v>60</v>
      </c>
      <c r="X70" s="242" t="s">
        <v>60</v>
      </c>
      <c r="Y70" s="94" t="s">
        <v>60</v>
      </c>
      <c r="Z70" s="92" t="s">
        <v>179</v>
      </c>
      <c r="AA70" s="93" t="s">
        <v>60</v>
      </c>
      <c r="AB70" s="242" t="s">
        <v>60</v>
      </c>
      <c r="AC70" s="41" t="s">
        <v>60</v>
      </c>
      <c r="AD70" s="92">
        <v>1</v>
      </c>
      <c r="AE70" s="93">
        <v>0</v>
      </c>
      <c r="AF70" s="242">
        <v>0</v>
      </c>
      <c r="AG70" s="41">
        <f>AD70-AE70</f>
        <v>1</v>
      </c>
      <c r="AH70" s="92">
        <v>6</v>
      </c>
      <c r="AI70" s="93">
        <v>0</v>
      </c>
      <c r="AJ70" s="242" t="s">
        <v>60</v>
      </c>
      <c r="AK70" s="41">
        <f t="shared" si="0"/>
        <v>6</v>
      </c>
      <c r="AL70" s="42" t="s">
        <v>60</v>
      </c>
      <c r="AM70" s="43" t="s">
        <v>60</v>
      </c>
      <c r="AN70" s="242" t="s">
        <v>60</v>
      </c>
      <c r="AO70" s="162" t="s">
        <v>60</v>
      </c>
      <c r="AP70" s="163" t="s">
        <v>190</v>
      </c>
    </row>
    <row r="71" spans="2:42" ht="19.5" customHeight="1">
      <c r="B71" s="47">
        <v>60</v>
      </c>
      <c r="C71" s="48" t="s">
        <v>41</v>
      </c>
      <c r="D71" s="49">
        <v>3055</v>
      </c>
      <c r="E71" s="50" t="s">
        <v>110</v>
      </c>
      <c r="F71" s="592" t="s">
        <v>60</v>
      </c>
      <c r="G71" s="595" t="s">
        <v>60</v>
      </c>
      <c r="H71" s="611" t="s">
        <v>60</v>
      </c>
      <c r="I71" s="614" t="s">
        <v>60</v>
      </c>
      <c r="J71" s="592" t="s">
        <v>60</v>
      </c>
      <c r="K71" s="595" t="s">
        <v>60</v>
      </c>
      <c r="L71" s="611" t="s">
        <v>60</v>
      </c>
      <c r="M71" s="614" t="s">
        <v>60</v>
      </c>
      <c r="N71" s="592" t="s">
        <v>60</v>
      </c>
      <c r="O71" s="595" t="s">
        <v>60</v>
      </c>
      <c r="P71" s="611" t="s">
        <v>60</v>
      </c>
      <c r="Q71" s="614" t="s">
        <v>60</v>
      </c>
      <c r="R71" s="592" t="s">
        <v>60</v>
      </c>
      <c r="S71" s="595" t="s">
        <v>60</v>
      </c>
      <c r="T71" s="611" t="s">
        <v>60</v>
      </c>
      <c r="U71" s="614" t="s">
        <v>60</v>
      </c>
      <c r="V71" s="667" t="s">
        <v>60</v>
      </c>
      <c r="W71" s="697" t="s">
        <v>60</v>
      </c>
      <c r="X71" s="611" t="s">
        <v>60</v>
      </c>
      <c r="Y71" s="608" t="s">
        <v>60</v>
      </c>
      <c r="Z71" s="592" t="s">
        <v>179</v>
      </c>
      <c r="AA71" s="697" t="s">
        <v>60</v>
      </c>
      <c r="AB71" s="611" t="s">
        <v>60</v>
      </c>
      <c r="AC71" s="614" t="s">
        <v>60</v>
      </c>
      <c r="AD71" s="592">
        <v>3</v>
      </c>
      <c r="AE71" s="595">
        <v>0</v>
      </c>
      <c r="AF71" s="611">
        <v>0</v>
      </c>
      <c r="AG71" s="614">
        <f>AD71-AE71</f>
        <v>3</v>
      </c>
      <c r="AH71" s="592">
        <v>15</v>
      </c>
      <c r="AI71" s="595">
        <v>0</v>
      </c>
      <c r="AJ71" s="611" t="s">
        <v>60</v>
      </c>
      <c r="AK71" s="614">
        <f>AH71-AI71</f>
        <v>15</v>
      </c>
      <c r="AL71" s="592" t="s">
        <v>60</v>
      </c>
      <c r="AM71" s="595" t="s">
        <v>60</v>
      </c>
      <c r="AN71" s="611" t="s">
        <v>60</v>
      </c>
      <c r="AO71" s="614" t="s">
        <v>60</v>
      </c>
      <c r="AP71" s="689"/>
    </row>
    <row r="72" spans="2:42" s="66" customFormat="1" ht="19.5" customHeight="1">
      <c r="B72" s="54">
        <v>61</v>
      </c>
      <c r="C72" s="55" t="s">
        <v>41</v>
      </c>
      <c r="D72" s="56">
        <v>3063</v>
      </c>
      <c r="E72" s="57" t="s">
        <v>110</v>
      </c>
      <c r="F72" s="593"/>
      <c r="G72" s="596"/>
      <c r="H72" s="612"/>
      <c r="I72" s="615"/>
      <c r="J72" s="593"/>
      <c r="K72" s="596"/>
      <c r="L72" s="612"/>
      <c r="M72" s="615"/>
      <c r="N72" s="593"/>
      <c r="O72" s="596"/>
      <c r="P72" s="612"/>
      <c r="Q72" s="615"/>
      <c r="R72" s="593"/>
      <c r="S72" s="596"/>
      <c r="T72" s="612"/>
      <c r="U72" s="615"/>
      <c r="V72" s="641"/>
      <c r="W72" s="671"/>
      <c r="X72" s="612"/>
      <c r="Y72" s="609"/>
      <c r="Z72" s="593"/>
      <c r="AA72" s="596"/>
      <c r="AB72" s="612"/>
      <c r="AC72" s="615"/>
      <c r="AD72" s="593"/>
      <c r="AE72" s="596"/>
      <c r="AF72" s="612"/>
      <c r="AG72" s="615"/>
      <c r="AH72" s="593"/>
      <c r="AI72" s="596"/>
      <c r="AJ72" s="612"/>
      <c r="AK72" s="615"/>
      <c r="AL72" s="593"/>
      <c r="AM72" s="596"/>
      <c r="AN72" s="612"/>
      <c r="AO72" s="615"/>
      <c r="AP72" s="690"/>
    </row>
    <row r="73" spans="2:42" ht="19.5" customHeight="1" thickBot="1">
      <c r="B73" s="67">
        <v>62</v>
      </c>
      <c r="C73" s="68" t="s">
        <v>41</v>
      </c>
      <c r="D73" s="69">
        <v>3064</v>
      </c>
      <c r="E73" s="70" t="s">
        <v>110</v>
      </c>
      <c r="F73" s="594"/>
      <c r="G73" s="597"/>
      <c r="H73" s="613"/>
      <c r="I73" s="616"/>
      <c r="J73" s="594"/>
      <c r="K73" s="597"/>
      <c r="L73" s="613"/>
      <c r="M73" s="616"/>
      <c r="N73" s="594"/>
      <c r="O73" s="597"/>
      <c r="P73" s="613"/>
      <c r="Q73" s="616"/>
      <c r="R73" s="594"/>
      <c r="S73" s="597"/>
      <c r="T73" s="613"/>
      <c r="U73" s="616"/>
      <c r="V73" s="642"/>
      <c r="W73" s="672"/>
      <c r="X73" s="613"/>
      <c r="Y73" s="610"/>
      <c r="Z73" s="594"/>
      <c r="AA73" s="597"/>
      <c r="AB73" s="613"/>
      <c r="AC73" s="616"/>
      <c r="AD73" s="594"/>
      <c r="AE73" s="597"/>
      <c r="AF73" s="613"/>
      <c r="AG73" s="616"/>
      <c r="AH73" s="594"/>
      <c r="AI73" s="597"/>
      <c r="AJ73" s="613"/>
      <c r="AK73" s="616"/>
      <c r="AL73" s="594"/>
      <c r="AM73" s="597"/>
      <c r="AN73" s="613"/>
      <c r="AO73" s="616"/>
      <c r="AP73" s="691"/>
    </row>
    <row r="74" spans="2:42" ht="19.5" customHeight="1" thickBot="1">
      <c r="B74" s="164">
        <v>63</v>
      </c>
      <c r="C74" s="165" t="s">
        <v>202</v>
      </c>
      <c r="D74" s="166">
        <v>3047</v>
      </c>
      <c r="E74" s="167" t="s">
        <v>102</v>
      </c>
      <c r="F74" s="39" t="s">
        <v>60</v>
      </c>
      <c r="G74" s="40" t="s">
        <v>60</v>
      </c>
      <c r="H74" s="235" t="s">
        <v>60</v>
      </c>
      <c r="I74" s="41" t="s">
        <v>60</v>
      </c>
      <c r="J74" s="39" t="s">
        <v>60</v>
      </c>
      <c r="K74" s="40" t="s">
        <v>60</v>
      </c>
      <c r="L74" s="235" t="s">
        <v>60</v>
      </c>
      <c r="M74" s="41" t="s">
        <v>60</v>
      </c>
      <c r="N74" s="39" t="s">
        <v>60</v>
      </c>
      <c r="O74" s="40" t="s">
        <v>60</v>
      </c>
      <c r="P74" s="235" t="s">
        <v>60</v>
      </c>
      <c r="Q74" s="41" t="s">
        <v>60</v>
      </c>
      <c r="R74" s="39" t="s">
        <v>60</v>
      </c>
      <c r="S74" s="40" t="s">
        <v>60</v>
      </c>
      <c r="T74" s="235" t="s">
        <v>60</v>
      </c>
      <c r="U74" s="41" t="s">
        <v>60</v>
      </c>
      <c r="V74" s="39" t="s">
        <v>60</v>
      </c>
      <c r="W74" s="40" t="s">
        <v>60</v>
      </c>
      <c r="X74" s="235" t="s">
        <v>60</v>
      </c>
      <c r="Y74" s="41" t="s">
        <v>60</v>
      </c>
      <c r="Z74" s="168" t="s">
        <v>186</v>
      </c>
      <c r="AA74" s="43" t="s">
        <v>60</v>
      </c>
      <c r="AB74" s="235" t="s">
        <v>60</v>
      </c>
      <c r="AC74" s="62" t="s">
        <v>60</v>
      </c>
      <c r="AD74" s="39" t="s">
        <v>60</v>
      </c>
      <c r="AE74" s="40" t="s">
        <v>60</v>
      </c>
      <c r="AF74" s="235" t="s">
        <v>60</v>
      </c>
      <c r="AG74" s="41" t="s">
        <v>60</v>
      </c>
      <c r="AH74" s="169">
        <v>12</v>
      </c>
      <c r="AI74" s="170">
        <v>0</v>
      </c>
      <c r="AJ74" s="235" t="s">
        <v>60</v>
      </c>
      <c r="AK74" s="288">
        <f>AH74-AI74</f>
        <v>12</v>
      </c>
      <c r="AL74" s="110" t="s">
        <v>60</v>
      </c>
      <c r="AM74" s="111" t="s">
        <v>60</v>
      </c>
      <c r="AN74" s="235" t="s">
        <v>60</v>
      </c>
      <c r="AO74" s="112" t="s">
        <v>60</v>
      </c>
      <c r="AP74" s="171"/>
    </row>
    <row r="75" spans="2:42" s="228" customFormat="1" ht="19.5" customHeight="1" thickBot="1">
      <c r="B75" s="295">
        <v>64</v>
      </c>
      <c r="C75" s="296" t="s">
        <v>157</v>
      </c>
      <c r="D75" s="297" t="s">
        <v>305</v>
      </c>
      <c r="E75" s="298" t="s">
        <v>307</v>
      </c>
      <c r="F75" s="299" t="s">
        <v>60</v>
      </c>
      <c r="G75" s="300" t="s">
        <v>60</v>
      </c>
      <c r="H75" s="301" t="s">
        <v>60</v>
      </c>
      <c r="I75" s="302" t="s">
        <v>60</v>
      </c>
      <c r="J75" s="299" t="s">
        <v>60</v>
      </c>
      <c r="K75" s="300" t="s">
        <v>60</v>
      </c>
      <c r="L75" s="301" t="s">
        <v>60</v>
      </c>
      <c r="M75" s="302" t="s">
        <v>60</v>
      </c>
      <c r="N75" s="299" t="s">
        <v>60</v>
      </c>
      <c r="O75" s="300" t="s">
        <v>60</v>
      </c>
      <c r="P75" s="301" t="s">
        <v>60</v>
      </c>
      <c r="Q75" s="302" t="s">
        <v>60</v>
      </c>
      <c r="R75" s="299" t="s">
        <v>60</v>
      </c>
      <c r="S75" s="300" t="s">
        <v>60</v>
      </c>
      <c r="T75" s="301" t="s">
        <v>60</v>
      </c>
      <c r="U75" s="302" t="s">
        <v>60</v>
      </c>
      <c r="V75" s="299" t="s">
        <v>60</v>
      </c>
      <c r="W75" s="300" t="s">
        <v>60</v>
      </c>
      <c r="X75" s="301" t="s">
        <v>60</v>
      </c>
      <c r="Y75" s="302" t="s">
        <v>60</v>
      </c>
      <c r="Z75" s="299" t="s">
        <v>179</v>
      </c>
      <c r="AA75" s="300" t="s">
        <v>60</v>
      </c>
      <c r="AB75" s="301" t="s">
        <v>60</v>
      </c>
      <c r="AC75" s="303" t="s">
        <v>60</v>
      </c>
      <c r="AD75" s="299" t="s">
        <v>60</v>
      </c>
      <c r="AE75" s="300" t="s">
        <v>60</v>
      </c>
      <c r="AF75" s="301" t="s">
        <v>60</v>
      </c>
      <c r="AG75" s="303" t="s">
        <v>60</v>
      </c>
      <c r="AH75" s="299">
        <v>9</v>
      </c>
      <c r="AI75" s="300">
        <v>0</v>
      </c>
      <c r="AJ75" s="301" t="s">
        <v>60</v>
      </c>
      <c r="AK75" s="264">
        <f>AH75-AI75</f>
        <v>9</v>
      </c>
      <c r="AL75" s="304" t="s">
        <v>60</v>
      </c>
      <c r="AM75" s="305" t="s">
        <v>60</v>
      </c>
      <c r="AN75" s="301" t="s">
        <v>60</v>
      </c>
      <c r="AO75" s="306" t="s">
        <v>60</v>
      </c>
      <c r="AP75" s="307" t="s">
        <v>306</v>
      </c>
    </row>
    <row r="76" spans="2:42" s="90" customFormat="1" ht="19.5" customHeight="1">
      <c r="B76" s="47">
        <v>65</v>
      </c>
      <c r="C76" s="48" t="s">
        <v>203</v>
      </c>
      <c r="D76" s="49" t="s">
        <v>204</v>
      </c>
      <c r="E76" s="50" t="s">
        <v>122</v>
      </c>
      <c r="F76" s="172" t="s">
        <v>60</v>
      </c>
      <c r="G76" s="173" t="s">
        <v>60</v>
      </c>
      <c r="H76" s="247" t="s">
        <v>60</v>
      </c>
      <c r="I76" s="174" t="s">
        <v>60</v>
      </c>
      <c r="J76" s="172" t="s">
        <v>60</v>
      </c>
      <c r="K76" s="173" t="s">
        <v>60</v>
      </c>
      <c r="L76" s="247" t="s">
        <v>60</v>
      </c>
      <c r="M76" s="174" t="s">
        <v>60</v>
      </c>
      <c r="N76" s="172" t="s">
        <v>60</v>
      </c>
      <c r="O76" s="173" t="s">
        <v>60</v>
      </c>
      <c r="P76" s="247" t="s">
        <v>60</v>
      </c>
      <c r="Q76" s="174" t="s">
        <v>60</v>
      </c>
      <c r="R76" s="172" t="s">
        <v>60</v>
      </c>
      <c r="S76" s="173" t="s">
        <v>60</v>
      </c>
      <c r="T76" s="247" t="s">
        <v>60</v>
      </c>
      <c r="U76" s="174" t="s">
        <v>60</v>
      </c>
      <c r="V76" s="172" t="s">
        <v>60</v>
      </c>
      <c r="W76" s="173" t="s">
        <v>60</v>
      </c>
      <c r="X76" s="247" t="s">
        <v>60</v>
      </c>
      <c r="Y76" s="174" t="s">
        <v>60</v>
      </c>
      <c r="Z76" s="172" t="s">
        <v>179</v>
      </c>
      <c r="AA76" s="173" t="s">
        <v>60</v>
      </c>
      <c r="AB76" s="247" t="s">
        <v>60</v>
      </c>
      <c r="AC76" s="27" t="s">
        <v>60</v>
      </c>
      <c r="AD76" s="172">
        <v>1</v>
      </c>
      <c r="AE76" s="173">
        <v>0</v>
      </c>
      <c r="AF76" s="247">
        <v>0</v>
      </c>
      <c r="AG76" s="27">
        <f>AD76-AE76</f>
        <v>1</v>
      </c>
      <c r="AH76" s="172">
        <v>6</v>
      </c>
      <c r="AI76" s="173">
        <v>0</v>
      </c>
      <c r="AJ76" s="247" t="s">
        <v>60</v>
      </c>
      <c r="AK76" s="27">
        <f t="shared" si="0"/>
        <v>6</v>
      </c>
      <c r="AL76" s="96" t="s">
        <v>60</v>
      </c>
      <c r="AM76" s="77" t="s">
        <v>60</v>
      </c>
      <c r="AN76" s="247" t="s">
        <v>60</v>
      </c>
      <c r="AO76" s="175" t="s">
        <v>60</v>
      </c>
      <c r="AP76" s="160" t="s">
        <v>190</v>
      </c>
    </row>
    <row r="77" spans="2:42" s="90" customFormat="1" ht="19.5" customHeight="1" thickBot="1">
      <c r="B77" s="67">
        <v>66</v>
      </c>
      <c r="C77" s="68" t="s">
        <v>203</v>
      </c>
      <c r="D77" s="69" t="s">
        <v>205</v>
      </c>
      <c r="E77" s="70" t="s">
        <v>123</v>
      </c>
      <c r="F77" s="176" t="s">
        <v>60</v>
      </c>
      <c r="G77" s="177" t="s">
        <v>60</v>
      </c>
      <c r="H77" s="248" t="s">
        <v>60</v>
      </c>
      <c r="I77" s="178" t="s">
        <v>60</v>
      </c>
      <c r="J77" s="176" t="s">
        <v>60</v>
      </c>
      <c r="K77" s="177" t="s">
        <v>60</v>
      </c>
      <c r="L77" s="248" t="s">
        <v>60</v>
      </c>
      <c r="M77" s="178" t="s">
        <v>60</v>
      </c>
      <c r="N77" s="176" t="s">
        <v>60</v>
      </c>
      <c r="O77" s="177" t="s">
        <v>60</v>
      </c>
      <c r="P77" s="248" t="s">
        <v>60</v>
      </c>
      <c r="Q77" s="178" t="s">
        <v>60</v>
      </c>
      <c r="R77" s="176" t="s">
        <v>60</v>
      </c>
      <c r="S77" s="177" t="s">
        <v>60</v>
      </c>
      <c r="T77" s="248" t="s">
        <v>60</v>
      </c>
      <c r="U77" s="178" t="s">
        <v>60</v>
      </c>
      <c r="V77" s="176" t="s">
        <v>60</v>
      </c>
      <c r="W77" s="177" t="s">
        <v>60</v>
      </c>
      <c r="X77" s="248" t="s">
        <v>60</v>
      </c>
      <c r="Y77" s="178" t="s">
        <v>60</v>
      </c>
      <c r="Z77" s="176" t="s">
        <v>179</v>
      </c>
      <c r="AA77" s="177" t="s">
        <v>60</v>
      </c>
      <c r="AB77" s="248" t="s">
        <v>60</v>
      </c>
      <c r="AC77" s="34" t="s">
        <v>60</v>
      </c>
      <c r="AD77" s="176">
        <v>1</v>
      </c>
      <c r="AE77" s="177">
        <v>1</v>
      </c>
      <c r="AF77" s="248">
        <v>0</v>
      </c>
      <c r="AG77" s="34">
        <f>AD77-AE77</f>
        <v>0</v>
      </c>
      <c r="AH77" s="176">
        <v>6</v>
      </c>
      <c r="AI77" s="179">
        <v>0</v>
      </c>
      <c r="AJ77" s="248" t="s">
        <v>60</v>
      </c>
      <c r="AK77" s="34">
        <f t="shared" si="0"/>
        <v>6</v>
      </c>
      <c r="AL77" s="180" t="s">
        <v>60</v>
      </c>
      <c r="AM77" s="181" t="s">
        <v>60</v>
      </c>
      <c r="AN77" s="248" t="s">
        <v>60</v>
      </c>
      <c r="AO77" s="182" t="s">
        <v>60</v>
      </c>
      <c r="AP77" s="183" t="s">
        <v>190</v>
      </c>
    </row>
    <row r="78" spans="2:42" s="90" customFormat="1" ht="19.5" customHeight="1">
      <c r="B78" s="47">
        <v>67</v>
      </c>
      <c r="C78" s="48" t="s">
        <v>206</v>
      </c>
      <c r="D78" s="49" t="s">
        <v>207</v>
      </c>
      <c r="E78" s="50" t="s">
        <v>208</v>
      </c>
      <c r="F78" s="172" t="s">
        <v>60</v>
      </c>
      <c r="G78" s="173" t="s">
        <v>60</v>
      </c>
      <c r="H78" s="247" t="s">
        <v>60</v>
      </c>
      <c r="I78" s="174" t="s">
        <v>60</v>
      </c>
      <c r="J78" s="172" t="s">
        <v>60</v>
      </c>
      <c r="K78" s="173" t="s">
        <v>60</v>
      </c>
      <c r="L78" s="247" t="s">
        <v>60</v>
      </c>
      <c r="M78" s="174" t="s">
        <v>60</v>
      </c>
      <c r="N78" s="172" t="s">
        <v>60</v>
      </c>
      <c r="O78" s="173" t="s">
        <v>60</v>
      </c>
      <c r="P78" s="247" t="s">
        <v>60</v>
      </c>
      <c r="Q78" s="174" t="s">
        <v>60</v>
      </c>
      <c r="R78" s="172" t="s">
        <v>60</v>
      </c>
      <c r="S78" s="173" t="s">
        <v>60</v>
      </c>
      <c r="T78" s="247" t="s">
        <v>60</v>
      </c>
      <c r="U78" s="174" t="s">
        <v>60</v>
      </c>
      <c r="V78" s="172" t="s">
        <v>60</v>
      </c>
      <c r="W78" s="173" t="s">
        <v>60</v>
      </c>
      <c r="X78" s="247" t="s">
        <v>60</v>
      </c>
      <c r="Y78" s="174" t="s">
        <v>60</v>
      </c>
      <c r="Z78" s="172" t="s">
        <v>179</v>
      </c>
      <c r="AA78" s="184" t="s">
        <v>60</v>
      </c>
      <c r="AB78" s="247" t="s">
        <v>60</v>
      </c>
      <c r="AC78" s="27" t="s">
        <v>60</v>
      </c>
      <c r="AD78" s="172">
        <v>1</v>
      </c>
      <c r="AE78" s="173">
        <v>0</v>
      </c>
      <c r="AF78" s="247">
        <v>0</v>
      </c>
      <c r="AG78" s="27">
        <f>AD78-AE78</f>
        <v>1</v>
      </c>
      <c r="AH78" s="172">
        <v>6</v>
      </c>
      <c r="AI78" s="173">
        <v>0</v>
      </c>
      <c r="AJ78" s="247" t="s">
        <v>60</v>
      </c>
      <c r="AK78" s="27">
        <f t="shared" si="0"/>
        <v>6</v>
      </c>
      <c r="AL78" s="96" t="s">
        <v>60</v>
      </c>
      <c r="AM78" s="77" t="s">
        <v>60</v>
      </c>
      <c r="AN78" s="247" t="s">
        <v>60</v>
      </c>
      <c r="AO78" s="175" t="s">
        <v>60</v>
      </c>
      <c r="AP78" s="160" t="s">
        <v>190</v>
      </c>
    </row>
    <row r="79" spans="2:42" s="123" customFormat="1" ht="19.5" customHeight="1" thickBot="1">
      <c r="B79" s="67">
        <v>68</v>
      </c>
      <c r="C79" s="115" t="s">
        <v>206</v>
      </c>
      <c r="D79" s="116" t="s">
        <v>209</v>
      </c>
      <c r="E79" s="117" t="s">
        <v>210</v>
      </c>
      <c r="F79" s="118" t="s">
        <v>60</v>
      </c>
      <c r="G79" s="119" t="s">
        <v>60</v>
      </c>
      <c r="H79" s="244" t="s">
        <v>60</v>
      </c>
      <c r="I79" s="120" t="s">
        <v>60</v>
      </c>
      <c r="J79" s="118" t="s">
        <v>60</v>
      </c>
      <c r="K79" s="119" t="s">
        <v>60</v>
      </c>
      <c r="L79" s="244" t="s">
        <v>60</v>
      </c>
      <c r="M79" s="120" t="s">
        <v>60</v>
      </c>
      <c r="N79" s="118" t="s">
        <v>60</v>
      </c>
      <c r="O79" s="119" t="s">
        <v>60</v>
      </c>
      <c r="P79" s="244" t="s">
        <v>60</v>
      </c>
      <c r="Q79" s="120" t="s">
        <v>60</v>
      </c>
      <c r="R79" s="118" t="s">
        <v>60</v>
      </c>
      <c r="S79" s="119" t="s">
        <v>60</v>
      </c>
      <c r="T79" s="244" t="s">
        <v>60</v>
      </c>
      <c r="U79" s="120" t="s">
        <v>60</v>
      </c>
      <c r="V79" s="118" t="s">
        <v>60</v>
      </c>
      <c r="W79" s="119" t="s">
        <v>60</v>
      </c>
      <c r="X79" s="244" t="s">
        <v>60</v>
      </c>
      <c r="Y79" s="120" t="s">
        <v>60</v>
      </c>
      <c r="Z79" s="118" t="s">
        <v>179</v>
      </c>
      <c r="AA79" s="119" t="s">
        <v>60</v>
      </c>
      <c r="AB79" s="244" t="s">
        <v>60</v>
      </c>
      <c r="AC79" s="34" t="s">
        <v>60</v>
      </c>
      <c r="AD79" s="118">
        <v>1</v>
      </c>
      <c r="AE79" s="119">
        <v>0</v>
      </c>
      <c r="AF79" s="244">
        <v>0</v>
      </c>
      <c r="AG79" s="34">
        <f>AD79-AE79</f>
        <v>1</v>
      </c>
      <c r="AH79" s="118">
        <v>6</v>
      </c>
      <c r="AI79" s="119">
        <v>0</v>
      </c>
      <c r="AJ79" s="244" t="s">
        <v>60</v>
      </c>
      <c r="AK79" s="34">
        <f t="shared" si="0"/>
        <v>6</v>
      </c>
      <c r="AL79" s="180" t="s">
        <v>60</v>
      </c>
      <c r="AM79" s="181" t="s">
        <v>60</v>
      </c>
      <c r="AN79" s="244" t="s">
        <v>60</v>
      </c>
      <c r="AO79" s="182" t="s">
        <v>60</v>
      </c>
      <c r="AP79" s="183" t="s">
        <v>190</v>
      </c>
    </row>
    <row r="80" spans="2:42" s="138" customFormat="1" ht="19.5" customHeight="1" thickBot="1">
      <c r="B80" s="207">
        <v>69</v>
      </c>
      <c r="C80" s="124" t="s">
        <v>150</v>
      </c>
      <c r="D80" s="124">
        <v>3020</v>
      </c>
      <c r="E80" s="125" t="s">
        <v>84</v>
      </c>
      <c r="F80" s="133" t="s">
        <v>60</v>
      </c>
      <c r="G80" s="134" t="s">
        <v>60</v>
      </c>
      <c r="H80" s="273" t="s">
        <v>60</v>
      </c>
      <c r="I80" s="135" t="s">
        <v>60</v>
      </c>
      <c r="J80" s="133" t="s">
        <v>60</v>
      </c>
      <c r="K80" s="134" t="s">
        <v>60</v>
      </c>
      <c r="L80" s="273" t="s">
        <v>60</v>
      </c>
      <c r="M80" s="135" t="s">
        <v>60</v>
      </c>
      <c r="N80" s="133" t="s">
        <v>60</v>
      </c>
      <c r="O80" s="134" t="s">
        <v>60</v>
      </c>
      <c r="P80" s="273" t="s">
        <v>60</v>
      </c>
      <c r="Q80" s="135" t="s">
        <v>60</v>
      </c>
      <c r="R80" s="133" t="s">
        <v>60</v>
      </c>
      <c r="S80" s="134" t="s">
        <v>60</v>
      </c>
      <c r="T80" s="273" t="s">
        <v>60</v>
      </c>
      <c r="U80" s="135" t="s">
        <v>60</v>
      </c>
      <c r="V80" s="133" t="s">
        <v>60</v>
      </c>
      <c r="W80" s="134" t="s">
        <v>60</v>
      </c>
      <c r="X80" s="273" t="s">
        <v>60</v>
      </c>
      <c r="Y80" s="135" t="s">
        <v>60</v>
      </c>
      <c r="Z80" s="133" t="s">
        <v>186</v>
      </c>
      <c r="AA80" s="308" t="s">
        <v>60</v>
      </c>
      <c r="AB80" s="273" t="s">
        <v>60</v>
      </c>
      <c r="AC80" s="135" t="s">
        <v>60</v>
      </c>
      <c r="AD80" s="133" t="s">
        <v>60</v>
      </c>
      <c r="AE80" s="134" t="s">
        <v>60</v>
      </c>
      <c r="AF80" s="273" t="s">
        <v>60</v>
      </c>
      <c r="AG80" s="135" t="s">
        <v>60</v>
      </c>
      <c r="AH80" s="698">
        <v>9</v>
      </c>
      <c r="AI80" s="700" t="s">
        <v>60</v>
      </c>
      <c r="AJ80" s="700" t="s">
        <v>60</v>
      </c>
      <c r="AK80" s="700" t="s">
        <v>60</v>
      </c>
      <c r="AL80" s="274"/>
      <c r="AM80" s="275"/>
      <c r="AN80" s="273" t="s">
        <v>60</v>
      </c>
      <c r="AO80" s="276"/>
      <c r="AP80" s="183" t="s">
        <v>190</v>
      </c>
    </row>
    <row r="81" spans="2:42" s="138" customFormat="1" ht="19.5" customHeight="1" thickBot="1">
      <c r="B81" s="272">
        <v>70</v>
      </c>
      <c r="C81" s="131" t="s">
        <v>150</v>
      </c>
      <c r="D81" s="131">
        <v>3038</v>
      </c>
      <c r="E81" s="132" t="s">
        <v>96</v>
      </c>
      <c r="F81" s="133" t="s">
        <v>60</v>
      </c>
      <c r="G81" s="134" t="s">
        <v>60</v>
      </c>
      <c r="H81" s="273" t="s">
        <v>60</v>
      </c>
      <c r="I81" s="135" t="s">
        <v>60</v>
      </c>
      <c r="J81" s="133" t="s">
        <v>60</v>
      </c>
      <c r="K81" s="134" t="s">
        <v>60</v>
      </c>
      <c r="L81" s="273" t="s">
        <v>60</v>
      </c>
      <c r="M81" s="135" t="s">
        <v>60</v>
      </c>
      <c r="N81" s="133" t="s">
        <v>60</v>
      </c>
      <c r="O81" s="134" t="s">
        <v>60</v>
      </c>
      <c r="P81" s="273" t="s">
        <v>60</v>
      </c>
      <c r="Q81" s="135" t="s">
        <v>60</v>
      </c>
      <c r="R81" s="133" t="s">
        <v>60</v>
      </c>
      <c r="S81" s="134" t="s">
        <v>60</v>
      </c>
      <c r="T81" s="273" t="s">
        <v>60</v>
      </c>
      <c r="U81" s="135" t="s">
        <v>60</v>
      </c>
      <c r="V81" s="133" t="s">
        <v>60</v>
      </c>
      <c r="W81" s="134" t="s">
        <v>60</v>
      </c>
      <c r="X81" s="273" t="s">
        <v>60</v>
      </c>
      <c r="Y81" s="135" t="s">
        <v>60</v>
      </c>
      <c r="Z81" s="133" t="s">
        <v>186</v>
      </c>
      <c r="AA81" s="134" t="s">
        <v>60</v>
      </c>
      <c r="AB81" s="273" t="s">
        <v>60</v>
      </c>
      <c r="AC81" s="135" t="s">
        <v>60</v>
      </c>
      <c r="AD81" s="133" t="s">
        <v>60</v>
      </c>
      <c r="AE81" s="134" t="s">
        <v>60</v>
      </c>
      <c r="AF81" s="273" t="s">
        <v>60</v>
      </c>
      <c r="AG81" s="135" t="s">
        <v>60</v>
      </c>
      <c r="AH81" s="699"/>
      <c r="AI81" s="701"/>
      <c r="AJ81" s="701"/>
      <c r="AK81" s="701"/>
      <c r="AL81" s="274"/>
      <c r="AM81" s="275"/>
      <c r="AN81" s="273" t="s">
        <v>60</v>
      </c>
      <c r="AO81" s="276"/>
      <c r="AP81" s="183" t="s">
        <v>190</v>
      </c>
    </row>
    <row r="82" spans="2:42" s="90" customFormat="1" ht="19.5" customHeight="1">
      <c r="B82" s="224">
        <v>71</v>
      </c>
      <c r="C82" s="55" t="s">
        <v>58</v>
      </c>
      <c r="D82" s="55">
        <v>7126</v>
      </c>
      <c r="E82" s="64" t="s">
        <v>139</v>
      </c>
      <c r="F82" s="193" t="s">
        <v>60</v>
      </c>
      <c r="G82" s="194" t="s">
        <v>60</v>
      </c>
      <c r="H82" s="245" t="s">
        <v>60</v>
      </c>
      <c r="I82" s="195" t="s">
        <v>60</v>
      </c>
      <c r="J82" s="193" t="s">
        <v>179</v>
      </c>
      <c r="K82" s="194" t="s">
        <v>60</v>
      </c>
      <c r="L82" s="245" t="s">
        <v>60</v>
      </c>
      <c r="M82" s="195" t="s">
        <v>60</v>
      </c>
      <c r="N82" s="193" t="s">
        <v>60</v>
      </c>
      <c r="O82" s="194" t="s">
        <v>60</v>
      </c>
      <c r="P82" s="245" t="s">
        <v>60</v>
      </c>
      <c r="Q82" s="195" t="s">
        <v>60</v>
      </c>
      <c r="R82" s="193" t="s">
        <v>60</v>
      </c>
      <c r="S82" s="194" t="s">
        <v>60</v>
      </c>
      <c r="T82" s="245" t="s">
        <v>60</v>
      </c>
      <c r="U82" s="195" t="s">
        <v>60</v>
      </c>
      <c r="V82" s="193" t="s">
        <v>60</v>
      </c>
      <c r="W82" s="194" t="s">
        <v>60</v>
      </c>
      <c r="X82" s="245" t="s">
        <v>60</v>
      </c>
      <c r="Y82" s="195" t="s">
        <v>60</v>
      </c>
      <c r="Z82" s="193" t="s">
        <v>186</v>
      </c>
      <c r="AA82" s="194" t="s">
        <v>60</v>
      </c>
      <c r="AB82" s="245" t="s">
        <v>60</v>
      </c>
      <c r="AC82" s="195" t="s">
        <v>60</v>
      </c>
      <c r="AD82" s="193" t="s">
        <v>60</v>
      </c>
      <c r="AE82" s="194" t="s">
        <v>60</v>
      </c>
      <c r="AF82" s="245" t="s">
        <v>60</v>
      </c>
      <c r="AG82" s="195" t="s">
        <v>60</v>
      </c>
      <c r="AH82" s="193"/>
      <c r="AI82" s="194" t="s">
        <v>60</v>
      </c>
      <c r="AJ82" s="245" t="s">
        <v>60</v>
      </c>
      <c r="AK82" s="195" t="s">
        <v>60</v>
      </c>
      <c r="AL82" s="274"/>
      <c r="AM82" s="275"/>
      <c r="AN82" s="273" t="s">
        <v>60</v>
      </c>
      <c r="AO82" s="276"/>
      <c r="AP82" s="196"/>
    </row>
    <row r="83" spans="2:42" ht="19.5" customHeight="1">
      <c r="B83" s="224">
        <v>72</v>
      </c>
      <c r="C83" s="185" t="s">
        <v>53</v>
      </c>
      <c r="D83" s="197">
        <v>3053</v>
      </c>
      <c r="E83" s="198" t="s">
        <v>108</v>
      </c>
      <c r="F83" s="187" t="s">
        <v>60</v>
      </c>
      <c r="G83" s="188" t="s">
        <v>60</v>
      </c>
      <c r="H83" s="249" t="s">
        <v>60</v>
      </c>
      <c r="I83" s="189" t="s">
        <v>60</v>
      </c>
      <c r="J83" s="187" t="s">
        <v>179</v>
      </c>
      <c r="K83" s="188" t="s">
        <v>60</v>
      </c>
      <c r="L83" s="249" t="s">
        <v>60</v>
      </c>
      <c r="M83" s="189" t="s">
        <v>60</v>
      </c>
      <c r="N83" s="187" t="s">
        <v>60</v>
      </c>
      <c r="O83" s="188" t="s">
        <v>60</v>
      </c>
      <c r="P83" s="249" t="s">
        <v>60</v>
      </c>
      <c r="Q83" s="189" t="s">
        <v>60</v>
      </c>
      <c r="R83" s="187" t="s">
        <v>60</v>
      </c>
      <c r="S83" s="188" t="s">
        <v>60</v>
      </c>
      <c r="T83" s="249" t="s">
        <v>60</v>
      </c>
      <c r="U83" s="189" t="s">
        <v>60</v>
      </c>
      <c r="V83" s="187" t="s">
        <v>60</v>
      </c>
      <c r="W83" s="188" t="s">
        <v>60</v>
      </c>
      <c r="X83" s="249" t="s">
        <v>60</v>
      </c>
      <c r="Y83" s="189" t="s">
        <v>60</v>
      </c>
      <c r="Z83" s="187" t="s">
        <v>186</v>
      </c>
      <c r="AA83" s="188" t="s">
        <v>60</v>
      </c>
      <c r="AB83" s="249" t="s">
        <v>60</v>
      </c>
      <c r="AC83" s="189" t="s">
        <v>60</v>
      </c>
      <c r="AD83" s="187" t="s">
        <v>60</v>
      </c>
      <c r="AE83" s="188" t="s">
        <v>60</v>
      </c>
      <c r="AF83" s="249" t="s">
        <v>60</v>
      </c>
      <c r="AG83" s="189" t="s">
        <v>60</v>
      </c>
      <c r="AH83" s="187" t="s">
        <v>60</v>
      </c>
      <c r="AI83" s="188" t="s">
        <v>60</v>
      </c>
      <c r="AJ83" s="249" t="s">
        <v>60</v>
      </c>
      <c r="AK83" s="189" t="s">
        <v>60</v>
      </c>
      <c r="AL83" s="229"/>
      <c r="AM83" s="190"/>
      <c r="AN83" s="249" t="s">
        <v>60</v>
      </c>
      <c r="AO83" s="191"/>
      <c r="AP83" s="199"/>
    </row>
    <row r="84" spans="2:42" ht="19.5" customHeight="1">
      <c r="B84" s="224">
        <v>73</v>
      </c>
      <c r="C84" s="185" t="s">
        <v>53</v>
      </c>
      <c r="D84" s="200">
        <v>3054</v>
      </c>
      <c r="E84" s="198" t="s">
        <v>109</v>
      </c>
      <c r="F84" s="187" t="s">
        <v>60</v>
      </c>
      <c r="G84" s="188" t="s">
        <v>60</v>
      </c>
      <c r="H84" s="249" t="s">
        <v>60</v>
      </c>
      <c r="I84" s="189" t="s">
        <v>60</v>
      </c>
      <c r="J84" s="187" t="s">
        <v>179</v>
      </c>
      <c r="K84" s="188" t="s">
        <v>60</v>
      </c>
      <c r="L84" s="249" t="s">
        <v>60</v>
      </c>
      <c r="M84" s="189" t="s">
        <v>60</v>
      </c>
      <c r="N84" s="187" t="s">
        <v>60</v>
      </c>
      <c r="O84" s="188" t="s">
        <v>60</v>
      </c>
      <c r="P84" s="249" t="s">
        <v>60</v>
      </c>
      <c r="Q84" s="189" t="s">
        <v>60</v>
      </c>
      <c r="R84" s="187" t="s">
        <v>60</v>
      </c>
      <c r="S84" s="188" t="s">
        <v>60</v>
      </c>
      <c r="T84" s="249" t="s">
        <v>60</v>
      </c>
      <c r="U84" s="189" t="s">
        <v>60</v>
      </c>
      <c r="V84" s="187" t="s">
        <v>60</v>
      </c>
      <c r="W84" s="188" t="s">
        <v>60</v>
      </c>
      <c r="X84" s="249" t="s">
        <v>60</v>
      </c>
      <c r="Y84" s="189" t="s">
        <v>60</v>
      </c>
      <c r="Z84" s="187" t="s">
        <v>186</v>
      </c>
      <c r="AA84" s="188" t="s">
        <v>60</v>
      </c>
      <c r="AB84" s="249" t="s">
        <v>60</v>
      </c>
      <c r="AC84" s="189" t="s">
        <v>60</v>
      </c>
      <c r="AD84" s="187" t="s">
        <v>60</v>
      </c>
      <c r="AE84" s="188" t="s">
        <v>60</v>
      </c>
      <c r="AF84" s="249" t="s">
        <v>60</v>
      </c>
      <c r="AG84" s="189" t="s">
        <v>60</v>
      </c>
      <c r="AH84" s="187" t="s">
        <v>60</v>
      </c>
      <c r="AI84" s="188" t="s">
        <v>60</v>
      </c>
      <c r="AJ84" s="249" t="s">
        <v>60</v>
      </c>
      <c r="AK84" s="189" t="s">
        <v>60</v>
      </c>
      <c r="AL84" s="229"/>
      <c r="AM84" s="190"/>
      <c r="AN84" s="249" t="s">
        <v>60</v>
      </c>
      <c r="AO84" s="191"/>
      <c r="AP84" s="199"/>
    </row>
    <row r="85" spans="2:42" s="325" customFormat="1" ht="19.5" customHeight="1">
      <c r="B85" s="314">
        <v>74</v>
      </c>
      <c r="C85" s="315" t="s">
        <v>211</v>
      </c>
      <c r="D85" s="315">
        <v>3040</v>
      </c>
      <c r="E85" s="316" t="s">
        <v>98</v>
      </c>
      <c r="F85" s="317" t="s">
        <v>60</v>
      </c>
      <c r="G85" s="318" t="s">
        <v>60</v>
      </c>
      <c r="H85" s="319" t="s">
        <v>60</v>
      </c>
      <c r="I85" s="320" t="s">
        <v>60</v>
      </c>
      <c r="J85" s="317" t="s">
        <v>179</v>
      </c>
      <c r="K85" s="318" t="s">
        <v>60</v>
      </c>
      <c r="L85" s="319" t="s">
        <v>60</v>
      </c>
      <c r="M85" s="320" t="s">
        <v>60</v>
      </c>
      <c r="N85" s="317" t="s">
        <v>60</v>
      </c>
      <c r="O85" s="318" t="s">
        <v>60</v>
      </c>
      <c r="P85" s="319" t="s">
        <v>60</v>
      </c>
      <c r="Q85" s="320" t="s">
        <v>60</v>
      </c>
      <c r="R85" s="317" t="s">
        <v>60</v>
      </c>
      <c r="S85" s="318" t="s">
        <v>60</v>
      </c>
      <c r="T85" s="319" t="s">
        <v>60</v>
      </c>
      <c r="U85" s="320" t="s">
        <v>60</v>
      </c>
      <c r="V85" s="317" t="s">
        <v>60</v>
      </c>
      <c r="W85" s="318" t="s">
        <v>60</v>
      </c>
      <c r="X85" s="319" t="s">
        <v>60</v>
      </c>
      <c r="Y85" s="320" t="s">
        <v>60</v>
      </c>
      <c r="Z85" s="317" t="s">
        <v>186</v>
      </c>
      <c r="AA85" s="318">
        <v>3</v>
      </c>
      <c r="AB85" s="319" t="s">
        <v>60</v>
      </c>
      <c r="AC85" s="320" t="s">
        <v>60</v>
      </c>
      <c r="AD85" s="317" t="s">
        <v>60</v>
      </c>
      <c r="AE85" s="318" t="s">
        <v>60</v>
      </c>
      <c r="AF85" s="319" t="s">
        <v>60</v>
      </c>
      <c r="AG85" s="320" t="s">
        <v>60</v>
      </c>
      <c r="AH85" s="317" t="s">
        <v>60</v>
      </c>
      <c r="AI85" s="318" t="s">
        <v>60</v>
      </c>
      <c r="AJ85" s="319" t="s">
        <v>60</v>
      </c>
      <c r="AK85" s="320" t="s">
        <v>60</v>
      </c>
      <c r="AL85" s="321"/>
      <c r="AM85" s="322"/>
      <c r="AN85" s="319" t="s">
        <v>60</v>
      </c>
      <c r="AO85" s="323"/>
      <c r="AP85" s="324" t="s">
        <v>311</v>
      </c>
    </row>
    <row r="86" spans="2:42" ht="19.5" customHeight="1">
      <c r="B86" s="265">
        <v>75</v>
      </c>
      <c r="C86" s="185" t="s">
        <v>45</v>
      </c>
      <c r="D86" s="185">
        <v>7066</v>
      </c>
      <c r="E86" s="186" t="s">
        <v>126</v>
      </c>
      <c r="F86" s="187" t="s">
        <v>60</v>
      </c>
      <c r="G86" s="188" t="s">
        <v>60</v>
      </c>
      <c r="H86" s="249" t="s">
        <v>60</v>
      </c>
      <c r="I86" s="189" t="s">
        <v>60</v>
      </c>
      <c r="J86" s="187" t="s">
        <v>60</v>
      </c>
      <c r="K86" s="188" t="s">
        <v>60</v>
      </c>
      <c r="L86" s="249" t="s">
        <v>60</v>
      </c>
      <c r="M86" s="189" t="s">
        <v>60</v>
      </c>
      <c r="N86" s="187" t="s">
        <v>179</v>
      </c>
      <c r="O86" s="188" t="s">
        <v>60</v>
      </c>
      <c r="P86" s="249" t="s">
        <v>60</v>
      </c>
      <c r="Q86" s="189" t="s">
        <v>60</v>
      </c>
      <c r="R86" s="187" t="s">
        <v>60</v>
      </c>
      <c r="S86" s="188" t="s">
        <v>60</v>
      </c>
      <c r="T86" s="249" t="s">
        <v>60</v>
      </c>
      <c r="U86" s="189" t="s">
        <v>60</v>
      </c>
      <c r="V86" s="187" t="s">
        <v>60</v>
      </c>
      <c r="W86" s="188" t="s">
        <v>60</v>
      </c>
      <c r="X86" s="249" t="s">
        <v>60</v>
      </c>
      <c r="Y86" s="189" t="s">
        <v>60</v>
      </c>
      <c r="Z86" s="187" t="s">
        <v>186</v>
      </c>
      <c r="AA86" s="188" t="s">
        <v>60</v>
      </c>
      <c r="AB86" s="249" t="s">
        <v>60</v>
      </c>
      <c r="AC86" s="189" t="s">
        <v>60</v>
      </c>
      <c r="AD86" s="187" t="s">
        <v>60</v>
      </c>
      <c r="AE86" s="188" t="s">
        <v>60</v>
      </c>
      <c r="AF86" s="249" t="s">
        <v>60</v>
      </c>
      <c r="AG86" s="189" t="s">
        <v>60</v>
      </c>
      <c r="AH86" s="187" t="s">
        <v>60</v>
      </c>
      <c r="AI86" s="188" t="s">
        <v>60</v>
      </c>
      <c r="AJ86" s="249" t="s">
        <v>60</v>
      </c>
      <c r="AK86" s="189" t="s">
        <v>60</v>
      </c>
      <c r="AL86" s="229"/>
      <c r="AM86" s="190"/>
      <c r="AN86" s="249" t="s">
        <v>60</v>
      </c>
      <c r="AO86" s="191"/>
      <c r="AP86" s="192"/>
    </row>
    <row r="87" spans="2:42" ht="19.5" customHeight="1">
      <c r="B87" s="265">
        <v>76</v>
      </c>
      <c r="C87" s="185" t="s">
        <v>45</v>
      </c>
      <c r="D87" s="185">
        <v>7084</v>
      </c>
      <c r="E87" s="186" t="s">
        <v>127</v>
      </c>
      <c r="F87" s="187" t="s">
        <v>60</v>
      </c>
      <c r="G87" s="188" t="s">
        <v>60</v>
      </c>
      <c r="H87" s="249" t="s">
        <v>60</v>
      </c>
      <c r="I87" s="189" t="s">
        <v>60</v>
      </c>
      <c r="J87" s="187" t="s">
        <v>60</v>
      </c>
      <c r="K87" s="188" t="s">
        <v>60</v>
      </c>
      <c r="L87" s="249" t="s">
        <v>60</v>
      </c>
      <c r="M87" s="189" t="s">
        <v>60</v>
      </c>
      <c r="N87" s="187" t="s">
        <v>179</v>
      </c>
      <c r="O87" s="188" t="s">
        <v>60</v>
      </c>
      <c r="P87" s="249" t="s">
        <v>60</v>
      </c>
      <c r="Q87" s="189" t="s">
        <v>60</v>
      </c>
      <c r="R87" s="187" t="s">
        <v>60</v>
      </c>
      <c r="S87" s="188" t="s">
        <v>60</v>
      </c>
      <c r="T87" s="249" t="s">
        <v>60</v>
      </c>
      <c r="U87" s="189" t="s">
        <v>60</v>
      </c>
      <c r="V87" s="187" t="s">
        <v>60</v>
      </c>
      <c r="W87" s="188" t="s">
        <v>60</v>
      </c>
      <c r="X87" s="249" t="s">
        <v>60</v>
      </c>
      <c r="Y87" s="189" t="s">
        <v>60</v>
      </c>
      <c r="Z87" s="187" t="s">
        <v>186</v>
      </c>
      <c r="AA87" s="188" t="s">
        <v>60</v>
      </c>
      <c r="AB87" s="249" t="s">
        <v>60</v>
      </c>
      <c r="AC87" s="189" t="s">
        <v>60</v>
      </c>
      <c r="AD87" s="187" t="s">
        <v>60</v>
      </c>
      <c r="AE87" s="188" t="s">
        <v>60</v>
      </c>
      <c r="AF87" s="249" t="s">
        <v>60</v>
      </c>
      <c r="AG87" s="189" t="s">
        <v>60</v>
      </c>
      <c r="AH87" s="187" t="s">
        <v>60</v>
      </c>
      <c r="AI87" s="188" t="s">
        <v>60</v>
      </c>
      <c r="AJ87" s="249" t="s">
        <v>60</v>
      </c>
      <c r="AK87" s="189" t="s">
        <v>60</v>
      </c>
      <c r="AL87" s="229"/>
      <c r="AM87" s="190"/>
      <c r="AN87" s="249" t="s">
        <v>60</v>
      </c>
      <c r="AO87" s="191"/>
      <c r="AP87" s="192"/>
    </row>
    <row r="88" spans="2:42" ht="19.5" customHeight="1">
      <c r="B88" s="265">
        <v>77</v>
      </c>
      <c r="C88" s="185" t="s">
        <v>45</v>
      </c>
      <c r="D88" s="185">
        <v>7087</v>
      </c>
      <c r="E88" s="186" t="s">
        <v>128</v>
      </c>
      <c r="F88" s="187" t="s">
        <v>60</v>
      </c>
      <c r="G88" s="188" t="s">
        <v>60</v>
      </c>
      <c r="H88" s="249" t="s">
        <v>60</v>
      </c>
      <c r="I88" s="189" t="s">
        <v>60</v>
      </c>
      <c r="J88" s="187" t="s">
        <v>60</v>
      </c>
      <c r="K88" s="188" t="s">
        <v>60</v>
      </c>
      <c r="L88" s="249" t="s">
        <v>60</v>
      </c>
      <c r="M88" s="189" t="s">
        <v>60</v>
      </c>
      <c r="N88" s="187" t="s">
        <v>179</v>
      </c>
      <c r="O88" s="188" t="s">
        <v>60</v>
      </c>
      <c r="P88" s="249" t="s">
        <v>60</v>
      </c>
      <c r="Q88" s="189" t="s">
        <v>60</v>
      </c>
      <c r="R88" s="187" t="s">
        <v>60</v>
      </c>
      <c r="S88" s="188" t="s">
        <v>60</v>
      </c>
      <c r="T88" s="249" t="s">
        <v>60</v>
      </c>
      <c r="U88" s="189" t="s">
        <v>60</v>
      </c>
      <c r="V88" s="187" t="s">
        <v>60</v>
      </c>
      <c r="W88" s="188" t="s">
        <v>60</v>
      </c>
      <c r="X88" s="249" t="s">
        <v>60</v>
      </c>
      <c r="Y88" s="189" t="s">
        <v>60</v>
      </c>
      <c r="Z88" s="187" t="s">
        <v>186</v>
      </c>
      <c r="AA88" s="188" t="s">
        <v>60</v>
      </c>
      <c r="AB88" s="249" t="s">
        <v>60</v>
      </c>
      <c r="AC88" s="189" t="s">
        <v>60</v>
      </c>
      <c r="AD88" s="187" t="s">
        <v>60</v>
      </c>
      <c r="AE88" s="188" t="s">
        <v>60</v>
      </c>
      <c r="AF88" s="249" t="s">
        <v>60</v>
      </c>
      <c r="AG88" s="189" t="s">
        <v>60</v>
      </c>
      <c r="AH88" s="187" t="s">
        <v>60</v>
      </c>
      <c r="AI88" s="188" t="s">
        <v>60</v>
      </c>
      <c r="AJ88" s="249" t="s">
        <v>60</v>
      </c>
      <c r="AK88" s="189" t="s">
        <v>60</v>
      </c>
      <c r="AL88" s="229"/>
      <c r="AM88" s="190"/>
      <c r="AN88" s="249" t="s">
        <v>60</v>
      </c>
      <c r="AO88" s="191"/>
      <c r="AP88" s="192"/>
    </row>
    <row r="89" spans="2:42" ht="19.5" customHeight="1">
      <c r="B89" s="265">
        <v>78</v>
      </c>
      <c r="C89" s="185" t="s">
        <v>45</v>
      </c>
      <c r="D89" s="185">
        <v>7091</v>
      </c>
      <c r="E89" s="186" t="s">
        <v>129</v>
      </c>
      <c r="F89" s="187" t="s">
        <v>60</v>
      </c>
      <c r="G89" s="188" t="s">
        <v>60</v>
      </c>
      <c r="H89" s="249" t="s">
        <v>60</v>
      </c>
      <c r="I89" s="189" t="s">
        <v>60</v>
      </c>
      <c r="J89" s="187" t="s">
        <v>60</v>
      </c>
      <c r="K89" s="188" t="s">
        <v>60</v>
      </c>
      <c r="L89" s="249" t="s">
        <v>60</v>
      </c>
      <c r="M89" s="189" t="s">
        <v>60</v>
      </c>
      <c r="N89" s="187" t="s">
        <v>179</v>
      </c>
      <c r="O89" s="188" t="s">
        <v>60</v>
      </c>
      <c r="P89" s="249" t="s">
        <v>60</v>
      </c>
      <c r="Q89" s="189" t="s">
        <v>60</v>
      </c>
      <c r="R89" s="187" t="s">
        <v>60</v>
      </c>
      <c r="S89" s="188" t="s">
        <v>60</v>
      </c>
      <c r="T89" s="249" t="s">
        <v>60</v>
      </c>
      <c r="U89" s="189" t="s">
        <v>60</v>
      </c>
      <c r="V89" s="187" t="s">
        <v>60</v>
      </c>
      <c r="W89" s="188" t="s">
        <v>60</v>
      </c>
      <c r="X89" s="249" t="s">
        <v>60</v>
      </c>
      <c r="Y89" s="189" t="s">
        <v>60</v>
      </c>
      <c r="Z89" s="187" t="s">
        <v>186</v>
      </c>
      <c r="AA89" s="188" t="s">
        <v>60</v>
      </c>
      <c r="AB89" s="249" t="s">
        <v>60</v>
      </c>
      <c r="AC89" s="189" t="s">
        <v>60</v>
      </c>
      <c r="AD89" s="187" t="s">
        <v>60</v>
      </c>
      <c r="AE89" s="188" t="s">
        <v>60</v>
      </c>
      <c r="AF89" s="249" t="s">
        <v>60</v>
      </c>
      <c r="AG89" s="189" t="s">
        <v>60</v>
      </c>
      <c r="AH89" s="187" t="s">
        <v>60</v>
      </c>
      <c r="AI89" s="188" t="s">
        <v>60</v>
      </c>
      <c r="AJ89" s="249" t="s">
        <v>60</v>
      </c>
      <c r="AK89" s="189" t="s">
        <v>60</v>
      </c>
      <c r="AL89" s="229"/>
      <c r="AM89" s="190"/>
      <c r="AN89" s="249" t="s">
        <v>60</v>
      </c>
      <c r="AO89" s="191"/>
      <c r="AP89" s="192"/>
    </row>
    <row r="90" spans="2:42" ht="19.5" customHeight="1">
      <c r="B90" s="265">
        <v>79</v>
      </c>
      <c r="C90" s="185" t="s">
        <v>45</v>
      </c>
      <c r="D90" s="185">
        <v>7094</v>
      </c>
      <c r="E90" s="186" t="s">
        <v>131</v>
      </c>
      <c r="F90" s="187" t="s">
        <v>60</v>
      </c>
      <c r="G90" s="188" t="s">
        <v>60</v>
      </c>
      <c r="H90" s="249" t="s">
        <v>60</v>
      </c>
      <c r="I90" s="189" t="s">
        <v>60</v>
      </c>
      <c r="J90" s="187" t="s">
        <v>60</v>
      </c>
      <c r="K90" s="188" t="s">
        <v>60</v>
      </c>
      <c r="L90" s="249" t="s">
        <v>60</v>
      </c>
      <c r="M90" s="189" t="s">
        <v>60</v>
      </c>
      <c r="N90" s="187" t="s">
        <v>179</v>
      </c>
      <c r="O90" s="188" t="s">
        <v>60</v>
      </c>
      <c r="P90" s="249" t="s">
        <v>60</v>
      </c>
      <c r="Q90" s="189" t="s">
        <v>60</v>
      </c>
      <c r="R90" s="187" t="s">
        <v>60</v>
      </c>
      <c r="S90" s="188" t="s">
        <v>60</v>
      </c>
      <c r="T90" s="249" t="s">
        <v>60</v>
      </c>
      <c r="U90" s="189" t="s">
        <v>60</v>
      </c>
      <c r="V90" s="187" t="s">
        <v>60</v>
      </c>
      <c r="W90" s="188" t="s">
        <v>60</v>
      </c>
      <c r="X90" s="249" t="s">
        <v>60</v>
      </c>
      <c r="Y90" s="189" t="s">
        <v>60</v>
      </c>
      <c r="Z90" s="187" t="s">
        <v>186</v>
      </c>
      <c r="AA90" s="188" t="s">
        <v>60</v>
      </c>
      <c r="AB90" s="249" t="s">
        <v>60</v>
      </c>
      <c r="AC90" s="189" t="s">
        <v>60</v>
      </c>
      <c r="AD90" s="187" t="s">
        <v>60</v>
      </c>
      <c r="AE90" s="188" t="s">
        <v>60</v>
      </c>
      <c r="AF90" s="249" t="s">
        <v>60</v>
      </c>
      <c r="AG90" s="189" t="s">
        <v>60</v>
      </c>
      <c r="AH90" s="187" t="s">
        <v>60</v>
      </c>
      <c r="AI90" s="188" t="s">
        <v>60</v>
      </c>
      <c r="AJ90" s="249" t="s">
        <v>60</v>
      </c>
      <c r="AK90" s="189" t="s">
        <v>60</v>
      </c>
      <c r="AL90" s="229"/>
      <c r="AM90" s="190"/>
      <c r="AN90" s="249" t="s">
        <v>60</v>
      </c>
      <c r="AO90" s="191"/>
      <c r="AP90" s="192"/>
    </row>
    <row r="91" spans="2:42" ht="19.5" customHeight="1">
      <c r="B91" s="265">
        <v>80</v>
      </c>
      <c r="C91" s="185" t="s">
        <v>45</v>
      </c>
      <c r="D91" s="185">
        <v>7102</v>
      </c>
      <c r="E91" s="186" t="s">
        <v>133</v>
      </c>
      <c r="F91" s="187" t="s">
        <v>60</v>
      </c>
      <c r="G91" s="188" t="s">
        <v>60</v>
      </c>
      <c r="H91" s="249" t="s">
        <v>60</v>
      </c>
      <c r="I91" s="189" t="s">
        <v>60</v>
      </c>
      <c r="J91" s="187" t="s">
        <v>60</v>
      </c>
      <c r="K91" s="188" t="s">
        <v>60</v>
      </c>
      <c r="L91" s="249" t="s">
        <v>60</v>
      </c>
      <c r="M91" s="189" t="s">
        <v>60</v>
      </c>
      <c r="N91" s="187" t="s">
        <v>179</v>
      </c>
      <c r="O91" s="188" t="s">
        <v>60</v>
      </c>
      <c r="P91" s="249" t="s">
        <v>60</v>
      </c>
      <c r="Q91" s="189" t="s">
        <v>60</v>
      </c>
      <c r="R91" s="187" t="s">
        <v>60</v>
      </c>
      <c r="S91" s="188" t="s">
        <v>60</v>
      </c>
      <c r="T91" s="249" t="s">
        <v>60</v>
      </c>
      <c r="U91" s="189" t="s">
        <v>60</v>
      </c>
      <c r="V91" s="187" t="s">
        <v>60</v>
      </c>
      <c r="W91" s="188" t="s">
        <v>60</v>
      </c>
      <c r="X91" s="249" t="s">
        <v>60</v>
      </c>
      <c r="Y91" s="189" t="s">
        <v>60</v>
      </c>
      <c r="Z91" s="187" t="s">
        <v>186</v>
      </c>
      <c r="AA91" s="188" t="s">
        <v>60</v>
      </c>
      <c r="AB91" s="249" t="s">
        <v>60</v>
      </c>
      <c r="AC91" s="189" t="s">
        <v>60</v>
      </c>
      <c r="AD91" s="187" t="s">
        <v>60</v>
      </c>
      <c r="AE91" s="188" t="s">
        <v>60</v>
      </c>
      <c r="AF91" s="249" t="s">
        <v>60</v>
      </c>
      <c r="AG91" s="189" t="s">
        <v>60</v>
      </c>
      <c r="AH91" s="187" t="s">
        <v>60</v>
      </c>
      <c r="AI91" s="188" t="s">
        <v>60</v>
      </c>
      <c r="AJ91" s="249" t="s">
        <v>60</v>
      </c>
      <c r="AK91" s="189" t="s">
        <v>60</v>
      </c>
      <c r="AL91" s="229"/>
      <c r="AM91" s="190"/>
      <c r="AN91" s="249" t="s">
        <v>60</v>
      </c>
      <c r="AO91" s="191"/>
      <c r="AP91" s="192"/>
    </row>
    <row r="92" spans="2:42" ht="19.5" customHeight="1" thickBot="1">
      <c r="B92" s="67">
        <v>81</v>
      </c>
      <c r="C92" s="212" t="s">
        <v>45</v>
      </c>
      <c r="D92" s="212">
        <v>7123</v>
      </c>
      <c r="E92" s="213" t="s">
        <v>137</v>
      </c>
      <c r="F92" s="201" t="s">
        <v>60</v>
      </c>
      <c r="G92" s="202" t="s">
        <v>60</v>
      </c>
      <c r="H92" s="250" t="s">
        <v>60</v>
      </c>
      <c r="I92" s="203" t="s">
        <v>60</v>
      </c>
      <c r="J92" s="201" t="s">
        <v>60</v>
      </c>
      <c r="K92" s="202" t="s">
        <v>60</v>
      </c>
      <c r="L92" s="250" t="s">
        <v>60</v>
      </c>
      <c r="M92" s="203" t="s">
        <v>60</v>
      </c>
      <c r="N92" s="201" t="s">
        <v>179</v>
      </c>
      <c r="O92" s="202" t="s">
        <v>60</v>
      </c>
      <c r="P92" s="250" t="s">
        <v>60</v>
      </c>
      <c r="Q92" s="203" t="s">
        <v>60</v>
      </c>
      <c r="R92" s="201" t="s">
        <v>60</v>
      </c>
      <c r="S92" s="202" t="s">
        <v>60</v>
      </c>
      <c r="T92" s="250" t="s">
        <v>60</v>
      </c>
      <c r="U92" s="203" t="s">
        <v>60</v>
      </c>
      <c r="V92" s="201" t="s">
        <v>60</v>
      </c>
      <c r="W92" s="202" t="s">
        <v>60</v>
      </c>
      <c r="X92" s="250" t="s">
        <v>60</v>
      </c>
      <c r="Y92" s="203" t="s">
        <v>60</v>
      </c>
      <c r="Z92" s="201" t="s">
        <v>186</v>
      </c>
      <c r="AA92" s="202" t="s">
        <v>60</v>
      </c>
      <c r="AB92" s="250" t="s">
        <v>60</v>
      </c>
      <c r="AC92" s="203" t="s">
        <v>60</v>
      </c>
      <c r="AD92" s="201" t="s">
        <v>60</v>
      </c>
      <c r="AE92" s="202" t="s">
        <v>60</v>
      </c>
      <c r="AF92" s="250" t="s">
        <v>60</v>
      </c>
      <c r="AG92" s="203" t="s">
        <v>60</v>
      </c>
      <c r="AH92" s="201" t="s">
        <v>60</v>
      </c>
      <c r="AI92" s="202" t="s">
        <v>60</v>
      </c>
      <c r="AJ92" s="250" t="s">
        <v>60</v>
      </c>
      <c r="AK92" s="203" t="s">
        <v>60</v>
      </c>
      <c r="AL92" s="230"/>
      <c r="AM92" s="204"/>
      <c r="AN92" s="250" t="s">
        <v>60</v>
      </c>
      <c r="AO92" s="205"/>
      <c r="AP92" s="192"/>
    </row>
    <row r="93" spans="2:42">
      <c r="F93" s="206"/>
      <c r="G93" s="206"/>
      <c r="H93" s="251"/>
      <c r="I93" s="206"/>
      <c r="J93" s="206"/>
      <c r="K93" s="206"/>
      <c r="L93" s="251"/>
      <c r="M93" s="206"/>
      <c r="N93" s="206"/>
      <c r="O93" s="206"/>
      <c r="P93" s="251"/>
      <c r="Q93" s="206"/>
      <c r="R93" s="206"/>
      <c r="S93" s="206"/>
      <c r="T93" s="251"/>
      <c r="U93" s="206"/>
      <c r="V93" s="206"/>
      <c r="W93" s="206"/>
      <c r="X93" s="251"/>
      <c r="Y93" s="206"/>
      <c r="Z93" s="206"/>
      <c r="AA93" s="206"/>
      <c r="AB93" s="251"/>
      <c r="AC93" s="206"/>
      <c r="AD93" s="206"/>
      <c r="AE93" s="206"/>
      <c r="AF93" s="251"/>
      <c r="AG93" s="206"/>
      <c r="AH93" s="206"/>
      <c r="AI93" s="206"/>
      <c r="AJ93" s="251"/>
      <c r="AK93" s="206"/>
      <c r="AL93" s="206"/>
      <c r="AM93" s="206"/>
      <c r="AN93" s="251"/>
      <c r="AO93" s="206"/>
    </row>
    <row r="108" spans="24:28">
      <c r="X108" s="286"/>
    </row>
    <row r="109" spans="24:28">
      <c r="X109" s="286"/>
    </row>
    <row r="110" spans="24:28">
      <c r="X110" s="286"/>
    </row>
    <row r="112" spans="24:28">
      <c r="AB112" s="286"/>
    </row>
    <row r="113" spans="28:31">
      <c r="AB113" s="286"/>
    </row>
    <row r="114" spans="28:31">
      <c r="AB114" s="286"/>
      <c r="AE114" s="287"/>
    </row>
    <row r="115" spans="28:31">
      <c r="AB115" s="286"/>
      <c r="AE115" s="287"/>
    </row>
    <row r="130" spans="22:26" ht="13.8" thickBot="1"/>
    <row r="131" spans="22:26">
      <c r="V131" s="207">
        <v>1</v>
      </c>
      <c r="W131" s="208" t="s">
        <v>58</v>
      </c>
      <c r="Y131" s="208">
        <v>7126</v>
      </c>
      <c r="Z131" s="209" t="s">
        <v>139</v>
      </c>
    </row>
    <row r="132" spans="22:26">
      <c r="V132" s="692">
        <v>2</v>
      </c>
      <c r="W132" s="185" t="s">
        <v>150</v>
      </c>
      <c r="Y132" s="185">
        <v>3020</v>
      </c>
      <c r="Z132" s="186" t="s">
        <v>84</v>
      </c>
    </row>
    <row r="133" spans="22:26">
      <c r="V133" s="692"/>
      <c r="W133" s="185" t="s">
        <v>150</v>
      </c>
      <c r="Y133" s="185">
        <v>3038</v>
      </c>
      <c r="Z133" s="186" t="s">
        <v>96</v>
      </c>
    </row>
    <row r="134" spans="22:26">
      <c r="V134" s="54">
        <v>3</v>
      </c>
      <c r="W134" s="185" t="s">
        <v>211</v>
      </c>
      <c r="Y134" s="185">
        <v>3040</v>
      </c>
      <c r="Z134" s="186" t="s">
        <v>98</v>
      </c>
    </row>
    <row r="135" spans="22:26">
      <c r="V135" s="54">
        <v>4</v>
      </c>
      <c r="W135" s="185" t="s">
        <v>53</v>
      </c>
      <c r="Y135" s="197">
        <v>3053</v>
      </c>
      <c r="Z135" s="198" t="s">
        <v>108</v>
      </c>
    </row>
    <row r="136" spans="22:26">
      <c r="V136" s="54">
        <v>5</v>
      </c>
      <c r="W136" s="185" t="s">
        <v>53</v>
      </c>
      <c r="Y136" s="200">
        <v>3054</v>
      </c>
      <c r="Z136" s="198" t="s">
        <v>109</v>
      </c>
    </row>
    <row r="137" spans="22:26">
      <c r="V137" s="693">
        <v>6</v>
      </c>
      <c r="W137" s="185" t="s">
        <v>45</v>
      </c>
      <c r="Y137" s="185">
        <v>7091</v>
      </c>
      <c r="Z137" s="186" t="s">
        <v>129</v>
      </c>
    </row>
    <row r="138" spans="22:26">
      <c r="V138" s="694"/>
      <c r="W138" s="185" t="s">
        <v>45</v>
      </c>
      <c r="Y138" s="185">
        <v>7102</v>
      </c>
      <c r="Z138" s="186" t="s">
        <v>133</v>
      </c>
    </row>
    <row r="139" spans="22:26">
      <c r="V139" s="693">
        <v>7</v>
      </c>
      <c r="W139" s="185" t="s">
        <v>45</v>
      </c>
      <c r="Y139" s="185">
        <v>7066</v>
      </c>
      <c r="Z139" s="186" t="s">
        <v>126</v>
      </c>
    </row>
    <row r="140" spans="22:26">
      <c r="V140" s="695"/>
      <c r="W140" s="185" t="s">
        <v>45</v>
      </c>
      <c r="Y140" s="185">
        <v>7084</v>
      </c>
      <c r="Z140" s="186" t="s">
        <v>127</v>
      </c>
    </row>
    <row r="141" spans="22:26">
      <c r="V141" s="695"/>
      <c r="W141" s="185" t="s">
        <v>45</v>
      </c>
      <c r="Y141" s="185">
        <v>7094</v>
      </c>
      <c r="Z141" s="186" t="s">
        <v>131</v>
      </c>
    </row>
    <row r="142" spans="22:26">
      <c r="V142" s="695"/>
      <c r="W142" s="210" t="s">
        <v>45</v>
      </c>
      <c r="Y142" s="210">
        <v>7123</v>
      </c>
      <c r="Z142" s="211" t="s">
        <v>137</v>
      </c>
    </row>
    <row r="143" spans="22:26">
      <c r="V143" s="693">
        <v>8</v>
      </c>
      <c r="W143" s="185" t="s">
        <v>45</v>
      </c>
      <c r="Y143" s="185">
        <v>7087</v>
      </c>
      <c r="Z143" s="186" t="s">
        <v>128</v>
      </c>
    </row>
    <row r="144" spans="22:26" ht="13.8" thickBot="1">
      <c r="V144" s="696"/>
      <c r="W144" s="212" t="s">
        <v>45</v>
      </c>
      <c r="Y144" s="212">
        <v>7093</v>
      </c>
      <c r="Z144" s="213" t="s">
        <v>130</v>
      </c>
    </row>
  </sheetData>
  <mergeCells count="140">
    <mergeCell ref="L71:L73"/>
    <mergeCell ref="P60:P66"/>
    <mergeCell ref="P71:P73"/>
    <mergeCell ref="T60:T66"/>
    <mergeCell ref="T71:T73"/>
    <mergeCell ref="X60:X66"/>
    <mergeCell ref="X71:X73"/>
    <mergeCell ref="R71:R73"/>
    <mergeCell ref="S71:S73"/>
    <mergeCell ref="U71:U73"/>
    <mergeCell ref="V132:V133"/>
    <mergeCell ref="V137:V138"/>
    <mergeCell ref="V139:V142"/>
    <mergeCell ref="V143:V144"/>
    <mergeCell ref="AH71:AH73"/>
    <mergeCell ref="AI71:AI73"/>
    <mergeCell ref="AK71:AK73"/>
    <mergeCell ref="AL71:AL73"/>
    <mergeCell ref="AM71:AM73"/>
    <mergeCell ref="Z71:Z73"/>
    <mergeCell ref="AA71:AA73"/>
    <mergeCell ref="AC71:AC73"/>
    <mergeCell ref="AD71:AD73"/>
    <mergeCell ref="AE71:AE73"/>
    <mergeCell ref="AG71:AG73"/>
    <mergeCell ref="AF71:AF73"/>
    <mergeCell ref="AB71:AB73"/>
    <mergeCell ref="V71:V73"/>
    <mergeCell ref="W71:W73"/>
    <mergeCell ref="Y71:Y73"/>
    <mergeCell ref="AH80:AH81"/>
    <mergeCell ref="AI80:AI81"/>
    <mergeCell ref="AJ80:AJ81"/>
    <mergeCell ref="AK80:AK81"/>
    <mergeCell ref="AP60:AP66"/>
    <mergeCell ref="F71:F73"/>
    <mergeCell ref="G71:G73"/>
    <mergeCell ref="I71:I73"/>
    <mergeCell ref="J71:J73"/>
    <mergeCell ref="K71:K73"/>
    <mergeCell ref="M71:M73"/>
    <mergeCell ref="N71:N73"/>
    <mergeCell ref="O71:O73"/>
    <mergeCell ref="Q71:Q73"/>
    <mergeCell ref="AE60:AE66"/>
    <mergeCell ref="AG60:AG66"/>
    <mergeCell ref="AH60:AH66"/>
    <mergeCell ref="AI60:AI66"/>
    <mergeCell ref="AK60:AK66"/>
    <mergeCell ref="AL60:AO66"/>
    <mergeCell ref="W60:W66"/>
    <mergeCell ref="Y60:Y66"/>
    <mergeCell ref="AJ71:AJ73"/>
    <mergeCell ref="AN71:AN73"/>
    <mergeCell ref="AP71:AP73"/>
    <mergeCell ref="AO71:AO73"/>
    <mergeCell ref="H71:H73"/>
    <mergeCell ref="L60:L66"/>
    <mergeCell ref="AP42:AP43"/>
    <mergeCell ref="AH46:AH58"/>
    <mergeCell ref="AL46:AO58"/>
    <mergeCell ref="F60:F66"/>
    <mergeCell ref="G60:G66"/>
    <mergeCell ref="I60:I66"/>
    <mergeCell ref="J60:J66"/>
    <mergeCell ref="K60:K66"/>
    <mergeCell ref="M60:M66"/>
    <mergeCell ref="N60:N66"/>
    <mergeCell ref="Z60:Z66"/>
    <mergeCell ref="AA60:AA66"/>
    <mergeCell ref="AC60:AC66"/>
    <mergeCell ref="AD60:AD66"/>
    <mergeCell ref="O60:O66"/>
    <mergeCell ref="Q60:Q66"/>
    <mergeCell ref="R60:R66"/>
    <mergeCell ref="S60:S66"/>
    <mergeCell ref="U60:U66"/>
    <mergeCell ref="V60:V66"/>
    <mergeCell ref="AF60:AF66"/>
    <mergeCell ref="H60:H66"/>
    <mergeCell ref="AB60:AB66"/>
    <mergeCell ref="AJ60:AJ66"/>
    <mergeCell ref="AL31:AO31"/>
    <mergeCell ref="AH33:AH38"/>
    <mergeCell ref="AI33:AI38"/>
    <mergeCell ref="AK33:AK38"/>
    <mergeCell ref="AL33:AO38"/>
    <mergeCell ref="AH42:AH43"/>
    <mergeCell ref="AI42:AI43"/>
    <mergeCell ref="AK42:AK43"/>
    <mergeCell ref="AL26:AO26"/>
    <mergeCell ref="AH27:AH28"/>
    <mergeCell ref="AL27:AL28"/>
    <mergeCell ref="AM27:AM28"/>
    <mergeCell ref="AO27:AO28"/>
    <mergeCell ref="AP27:AP28"/>
    <mergeCell ref="AL19:AO19"/>
    <mergeCell ref="AL20:AO20"/>
    <mergeCell ref="AL21:AO21"/>
    <mergeCell ref="AH22:AH26"/>
    <mergeCell ref="AI22:AI26"/>
    <mergeCell ref="AK22:AK26"/>
    <mergeCell ref="AL22:AO22"/>
    <mergeCell ref="AL23:AO23"/>
    <mergeCell ref="AL24:AO24"/>
    <mergeCell ref="AL25:AO25"/>
    <mergeCell ref="AH12:AH21"/>
    <mergeCell ref="AI12:AI21"/>
    <mergeCell ref="AK12:AK21"/>
    <mergeCell ref="AL12:AO12"/>
    <mergeCell ref="AL13:AO13"/>
    <mergeCell ref="AL14:AO14"/>
    <mergeCell ref="AL15:AO15"/>
    <mergeCell ref="AL16:AO16"/>
    <mergeCell ref="AL17:AO17"/>
    <mergeCell ref="AL18:AO18"/>
    <mergeCell ref="B6:AP6"/>
    <mergeCell ref="B7:E7"/>
    <mergeCell ref="F7:I7"/>
    <mergeCell ref="J7:M7"/>
    <mergeCell ref="N7:Q7"/>
    <mergeCell ref="R7:U7"/>
    <mergeCell ref="V7:Y7"/>
    <mergeCell ref="Z7:AC7"/>
    <mergeCell ref="AD7:AG7"/>
    <mergeCell ref="AH7:AK7"/>
    <mergeCell ref="AD22:AD26"/>
    <mergeCell ref="AG22:AG26"/>
    <mergeCell ref="AE22:AE26"/>
    <mergeCell ref="AL7:AO7"/>
    <mergeCell ref="AP7:AP9"/>
    <mergeCell ref="B8:B10"/>
    <mergeCell ref="C8:C10"/>
    <mergeCell ref="D8:D10"/>
    <mergeCell ref="E8:E10"/>
    <mergeCell ref="AF22:AF26"/>
    <mergeCell ref="AD12:AD21"/>
    <mergeCell ref="AE12:AE21"/>
    <mergeCell ref="AF12:AF21"/>
    <mergeCell ref="AG12:AG21"/>
  </mergeCells>
  <conditionalFormatting sqref="B11:E26 B27:B28 D41 D47:D51 C42:D44 C52:D56 E41:E44 E47:E56 B41:B44 D46:E46 B45:E45 C57:E58 B33:E39 B31 V131:W132 B71:E74 C60:E69 B59:E59 B60:B70 Y131:Z132 B46:B58 B80:E92 B75:B79">
    <cfRule type="expression" dxfId="71" priority="58" stopIfTrue="1">
      <formula>$B11="Sleep"</formula>
    </cfRule>
    <cfRule type="expression" dxfId="70" priority="59" stopIfTrue="1">
      <formula>$B11="Dead"</formula>
    </cfRule>
    <cfRule type="expression" dxfId="69" priority="60" stopIfTrue="1">
      <formula>$B11="15Y spare part"</formula>
    </cfRule>
  </conditionalFormatting>
  <conditionalFormatting sqref="C46:C48">
    <cfRule type="expression" dxfId="68" priority="61" stopIfTrue="1">
      <formula>$B47="Sleep"</formula>
    </cfRule>
    <cfRule type="expression" dxfId="67" priority="62" stopIfTrue="1">
      <formula>$B47="Dead"</formula>
    </cfRule>
    <cfRule type="expression" dxfId="66" priority="63" stopIfTrue="1">
      <formula>$B47="15Y spare part"</formula>
    </cfRule>
  </conditionalFormatting>
  <conditionalFormatting sqref="C49">
    <cfRule type="expression" dxfId="65" priority="64" stopIfTrue="1">
      <formula>$B14="Sleep"</formula>
    </cfRule>
    <cfRule type="expression" dxfId="64" priority="65" stopIfTrue="1">
      <formula>$B14="Dead"</formula>
    </cfRule>
    <cfRule type="expression" dxfId="63" priority="66" stopIfTrue="1">
      <formula>$B14="15Y spare part"</formula>
    </cfRule>
  </conditionalFormatting>
  <conditionalFormatting sqref="C51">
    <cfRule type="expression" dxfId="62" priority="67" stopIfTrue="1">
      <formula>$B15="Sleep"</formula>
    </cfRule>
    <cfRule type="expression" dxfId="61" priority="68" stopIfTrue="1">
      <formula>$B15="Dead"</formula>
    </cfRule>
    <cfRule type="expression" dxfId="60" priority="69" stopIfTrue="1">
      <formula>$B15="15Y spare part"</formula>
    </cfRule>
  </conditionalFormatting>
  <conditionalFormatting sqref="C41">
    <cfRule type="expression" dxfId="59" priority="70" stopIfTrue="1">
      <formula>$B47="Sleep"</formula>
    </cfRule>
    <cfRule type="expression" dxfId="58" priority="71" stopIfTrue="1">
      <formula>$B47="Dead"</formula>
    </cfRule>
    <cfRule type="expression" dxfId="57" priority="72" stopIfTrue="1">
      <formula>$B47="15Y spare part"</formula>
    </cfRule>
  </conditionalFormatting>
  <conditionalFormatting sqref="C70:E70">
    <cfRule type="expression" dxfId="56" priority="55" stopIfTrue="1">
      <formula>$B70="Sleep"</formula>
    </cfRule>
    <cfRule type="expression" dxfId="55" priority="56" stopIfTrue="1">
      <formula>$B70="Dead"</formula>
    </cfRule>
    <cfRule type="expression" dxfId="54" priority="57" stopIfTrue="1">
      <formula>$B70="15Y spare part"</formula>
    </cfRule>
  </conditionalFormatting>
  <conditionalFormatting sqref="C78:E78">
    <cfRule type="expression" dxfId="53" priority="52" stopIfTrue="1">
      <formula>$B78="Sleep"</formula>
    </cfRule>
    <cfRule type="expression" dxfId="52" priority="53" stopIfTrue="1">
      <formula>$B78="Dead"</formula>
    </cfRule>
    <cfRule type="expression" dxfId="51" priority="54" stopIfTrue="1">
      <formula>$B78="15Y spare part"</formula>
    </cfRule>
  </conditionalFormatting>
  <conditionalFormatting sqref="C79:E79">
    <cfRule type="expression" dxfId="50" priority="49" stopIfTrue="1">
      <formula>$B79="Sleep"</formula>
    </cfRule>
    <cfRule type="expression" dxfId="49" priority="50" stopIfTrue="1">
      <formula>$B79="Dead"</formula>
    </cfRule>
    <cfRule type="expression" dxfId="48" priority="51" stopIfTrue="1">
      <formula>$B79="15Y spare part"</formula>
    </cfRule>
  </conditionalFormatting>
  <conditionalFormatting sqref="C76:E76">
    <cfRule type="expression" dxfId="47" priority="46" stopIfTrue="1">
      <formula>$B76="Sleep"</formula>
    </cfRule>
    <cfRule type="expression" dxfId="46" priority="47" stopIfTrue="1">
      <formula>$B76="Dead"</formula>
    </cfRule>
    <cfRule type="expression" dxfId="45" priority="48" stopIfTrue="1">
      <formula>$B76="15Y spare part"</formula>
    </cfRule>
  </conditionalFormatting>
  <conditionalFormatting sqref="C77:E77">
    <cfRule type="expression" dxfId="44" priority="43" stopIfTrue="1">
      <formula>$B77="Sleep"</formula>
    </cfRule>
    <cfRule type="expression" dxfId="43" priority="44" stopIfTrue="1">
      <formula>$B77="Dead"</formula>
    </cfRule>
    <cfRule type="expression" dxfId="42" priority="45" stopIfTrue="1">
      <formula>$B77="15Y spare part"</formula>
    </cfRule>
  </conditionalFormatting>
  <conditionalFormatting sqref="C28:E28">
    <cfRule type="expression" dxfId="41" priority="40" stopIfTrue="1">
      <formula>$B28="Sleep"</formula>
    </cfRule>
    <cfRule type="expression" dxfId="40" priority="41" stopIfTrue="1">
      <formula>$B28="Dead"</formula>
    </cfRule>
    <cfRule type="expression" dxfId="39" priority="42" stopIfTrue="1">
      <formula>$B28="15Y spare part"</formula>
    </cfRule>
  </conditionalFormatting>
  <conditionalFormatting sqref="C27:E27">
    <cfRule type="expression" dxfId="38" priority="37" stopIfTrue="1">
      <formula>$B27="Sleep"</formula>
    </cfRule>
    <cfRule type="expression" dxfId="37" priority="38" stopIfTrue="1">
      <formula>$B27="Dead"</formula>
    </cfRule>
    <cfRule type="expression" dxfId="36" priority="39" stopIfTrue="1">
      <formula>$B27="15Y spare part"</formula>
    </cfRule>
  </conditionalFormatting>
  <conditionalFormatting sqref="C31:E31">
    <cfRule type="expression" dxfId="35" priority="34" stopIfTrue="1">
      <formula>$B31="Sleep"</formula>
    </cfRule>
    <cfRule type="expression" dxfId="34" priority="35" stopIfTrue="1">
      <formula>$B31="Dead"</formula>
    </cfRule>
    <cfRule type="expression" dxfId="33" priority="36" stopIfTrue="1">
      <formula>$B31="15Y spare part"</formula>
    </cfRule>
  </conditionalFormatting>
  <conditionalFormatting sqref="B32">
    <cfRule type="expression" dxfId="32" priority="31" stopIfTrue="1">
      <formula>$B32="Sleep"</formula>
    </cfRule>
    <cfRule type="expression" dxfId="31" priority="32" stopIfTrue="1">
      <formula>$B32="Dead"</formula>
    </cfRule>
    <cfRule type="expression" dxfId="30" priority="33" stopIfTrue="1">
      <formula>$B32="15Y spare part"</formula>
    </cfRule>
  </conditionalFormatting>
  <conditionalFormatting sqref="C32:E32">
    <cfRule type="expression" dxfId="29" priority="28" stopIfTrue="1">
      <formula>$B32="Sleep"</formula>
    </cfRule>
    <cfRule type="expression" dxfId="28" priority="29" stopIfTrue="1">
      <formula>$B32="Dead"</formula>
    </cfRule>
    <cfRule type="expression" dxfId="27" priority="30" stopIfTrue="1">
      <formula>$B32="15Y spare part"</formula>
    </cfRule>
  </conditionalFormatting>
  <conditionalFormatting sqref="C8">
    <cfRule type="expression" dxfId="26" priority="73" stopIfTrue="1">
      <formula>$B41="Sleep"</formula>
    </cfRule>
    <cfRule type="expression" dxfId="25" priority="74" stopIfTrue="1">
      <formula>$B41="Dead"</formula>
    </cfRule>
    <cfRule type="expression" dxfId="24" priority="75" stopIfTrue="1">
      <formula>$B41="15Y spare part"</formula>
    </cfRule>
  </conditionalFormatting>
  <conditionalFormatting sqref="C50">
    <cfRule type="expression" dxfId="23" priority="76" stopIfTrue="1">
      <formula>$B35="Sleep"</formula>
    </cfRule>
    <cfRule type="expression" dxfId="22" priority="77" stopIfTrue="1">
      <formula>$B35="Dead"</formula>
    </cfRule>
    <cfRule type="expression" dxfId="21" priority="78" stopIfTrue="1">
      <formula>$B35="15Y spare part"</formula>
    </cfRule>
  </conditionalFormatting>
  <conditionalFormatting sqref="B29">
    <cfRule type="expression" dxfId="20" priority="25" stopIfTrue="1">
      <formula>$B29="Sleep"</formula>
    </cfRule>
    <cfRule type="expression" dxfId="19" priority="26" stopIfTrue="1">
      <formula>$B29="Dead"</formula>
    </cfRule>
    <cfRule type="expression" dxfId="18" priority="27" stopIfTrue="1">
      <formula>$B29="15Y spare part"</formula>
    </cfRule>
  </conditionalFormatting>
  <conditionalFormatting sqref="C29:E29">
    <cfRule type="expression" dxfId="17" priority="22" stopIfTrue="1">
      <formula>$B29="Sleep"</formula>
    </cfRule>
    <cfRule type="expression" dxfId="16" priority="23" stopIfTrue="1">
      <formula>$B29="Dead"</formula>
    </cfRule>
    <cfRule type="expression" dxfId="15" priority="24" stopIfTrue="1">
      <formula>$B29="15Y spare part"</formula>
    </cfRule>
  </conditionalFormatting>
  <conditionalFormatting sqref="W133 W140:W142 V143:W143 V134:W137 V139:W139 W138 W144 Y133:Z144">
    <cfRule type="expression" dxfId="14" priority="19" stopIfTrue="1">
      <formula>$B133="Sleep"</formula>
    </cfRule>
    <cfRule type="expression" dxfId="13" priority="20" stopIfTrue="1">
      <formula>$B133="Dead"</formula>
    </cfRule>
    <cfRule type="expression" dxfId="12" priority="21" stopIfTrue="1">
      <formula>$B133="15Y spare part"</formula>
    </cfRule>
  </conditionalFormatting>
  <conditionalFormatting sqref="B30">
    <cfRule type="expression" dxfId="11" priority="16" stopIfTrue="1">
      <formula>$B30="Sleep"</formula>
    </cfRule>
    <cfRule type="expression" dxfId="10" priority="17" stopIfTrue="1">
      <formula>$B30="Dead"</formula>
    </cfRule>
    <cfRule type="expression" dxfId="9" priority="18" stopIfTrue="1">
      <formula>$B30="15Y spare part"</formula>
    </cfRule>
  </conditionalFormatting>
  <conditionalFormatting sqref="C30:E30">
    <cfRule type="expression" dxfId="8" priority="13" stopIfTrue="1">
      <formula>$B30="Sleep"</formula>
    </cfRule>
    <cfRule type="expression" dxfId="7" priority="14" stopIfTrue="1">
      <formula>$B30="Dead"</formula>
    </cfRule>
    <cfRule type="expression" dxfId="6" priority="15" stopIfTrue="1">
      <formula>$B30="15Y spare part"</formula>
    </cfRule>
  </conditionalFormatting>
  <conditionalFormatting sqref="B40:E40">
    <cfRule type="expression" dxfId="5" priority="10" stopIfTrue="1">
      <formula>$B40="Sleep"</formula>
    </cfRule>
    <cfRule type="expression" dxfId="4" priority="11" stopIfTrue="1">
      <formula>$B40="Dead"</formula>
    </cfRule>
    <cfRule type="expression" dxfId="3" priority="12" stopIfTrue="1">
      <formula>$B40="15Y spare part"</formula>
    </cfRule>
  </conditionalFormatting>
  <conditionalFormatting sqref="C75:E75">
    <cfRule type="expression" dxfId="2" priority="4" stopIfTrue="1">
      <formula>$B75="Sleep"</formula>
    </cfRule>
    <cfRule type="expression" dxfId="1" priority="5" stopIfTrue="1">
      <formula>$B75="Dead"</formula>
    </cfRule>
    <cfRule type="expression" dxfId="0" priority="6" stopIfTrue="1">
      <formula>$B75="15Y spare part"</formula>
    </cfRule>
  </conditionalFormatting>
  <printOptions horizontalCentered="1"/>
  <pageMargins left="0.75" right="0.75" top="1" bottom="1" header="0.5" footer="0.5"/>
  <pageSetup paperSize="8" orientation="landscape"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Log sheet</vt:lpstr>
      <vt:lpstr>Request</vt:lpstr>
      <vt:lpstr>QE Control</vt:lpstr>
      <vt:lpstr>Sheet2</vt:lpstr>
      <vt:lpstr>catagories test type</vt:lpstr>
      <vt:lpstr>List OP (2)</vt:lpstr>
      <vt:lpstr>'Log sheet'!Print_Area</vt:lpstr>
      <vt:lpstr>'Log sheet'!Print_Titles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Tunyarat Chunkongho</dc:creator>
  <cp:lastModifiedBy>Phanutchakorn Sompong</cp:lastModifiedBy>
  <cp:lastPrinted>2021-10-04T08:05:12Z</cp:lastPrinted>
  <dcterms:created xsi:type="dcterms:W3CDTF">2021-04-01T02:44:54Z</dcterms:created>
  <dcterms:modified xsi:type="dcterms:W3CDTF">2022-06-15T10:24:39Z</dcterms:modified>
</cp:coreProperties>
</file>